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6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ejo365-my.sharepoint.com/personal/wannapa_mju_ac_th/Documents/00revenue/รายได้ 65 (เตรียม)/แบบฟอร์ม/"/>
    </mc:Choice>
  </mc:AlternateContent>
  <xr:revisionPtr revIDLastSave="0" documentId="8_{65603E01-5E9D-44E7-BC3D-8FCB7CB9E300}" xr6:coauthVersionLast="36" xr6:coauthVersionMax="36" xr10:uidLastSave="{00000000-0000-0000-0000-000000000000}"/>
  <bookViews>
    <workbookView xWindow="-105" yWindow="-105" windowWidth="23250" windowHeight="12570" tabRatio="758" activeTab="1" xr2:uid="{00000000-000D-0000-FFFF-FFFF00000000}"/>
  </bookViews>
  <sheets>
    <sheet name="หน้าปก" sheetId="8" r:id="rId1"/>
    <sheet name="Notice" sheetId="51" r:id="rId2"/>
    <sheet name="101_1 " sheetId="57" r:id="rId3"/>
    <sheet name="เทียบจำนวนนศ" sheetId="123" r:id="rId4"/>
    <sheet name="เทียบรายรับ" sheetId="124" r:id="rId5"/>
    <sheet name="แบบสรุปงบ" sheetId="119" r:id="rId6"/>
    <sheet name="รด102 ก สถิติรายรับ" sheetId="75" r:id="rId7"/>
    <sheet name="รด 103ก_2เงินผลประโยชน์" sheetId="92" r:id="rId8"/>
    <sheet name="รด 103ก_3 เงินจากฟาร์ม" sheetId="93" r:id="rId9"/>
    <sheet name="รด 103ก_4 เงินอบรม" sheetId="94" r:id="rId10"/>
    <sheet name="รด 103ก_5 อุดหนุน" sheetId="95" r:id="rId11"/>
    <sheet name="รด 103ก_6 วิจัยภายนอก" sheetId="96" r:id="rId12"/>
    <sheet name="รด 103ก_7รายได้อื่น" sheetId="97" r:id="rId13"/>
    <sheet name="รด 104ก ค่าธรรมเนียม" sheetId="99" r:id="rId14"/>
    <sheet name="104ก_1 ค่าลงทะเบียน " sheetId="100" r:id="rId15"/>
    <sheet name="จัดสรรเหมาจ่ายปตรี" sheetId="122" r:id="rId16"/>
    <sheet name="จัดสรรเหมาจ่ายโทเอก" sheetId="120" r:id="rId17"/>
    <sheet name="รด104ก_6ค่าบำรุงพิเศษ" sheetId="102" r:id="rId18"/>
    <sheet name="รด 104ก_5นักศึกษาทดลองเรียน" sheetId="116" state="hidden" r:id="rId19"/>
    <sheet name="รด104ก_8 ค่าธรรมเนียมอื่นๆ" sheetId="103" r:id="rId20"/>
    <sheet name="สรุปรายจ่าย-จ่ายจริง (สนม.)" sheetId="121" r:id="rId21"/>
    <sheet name="รด204 ก (บุคลากร)" sheetId="106" r:id="rId22"/>
    <sheet name="รด205 ก (ตชว) " sheetId="107" r:id="rId23"/>
    <sheet name="รด206ก (สาธารณู)" sheetId="109" r:id="rId24"/>
    <sheet name="รด207ก (ครุ)ทั้งหน่วยงาน" sheetId="110" r:id="rId25"/>
    <sheet name="รด208ก (สกส) ทั้งหน่วยงาน" sheetId="111" r:id="rId26"/>
    <sheet name="รด209ก อุดหนุน" sheetId="112" r:id="rId27"/>
    <sheet name="รด210 ก (รายจ่ายอื่น)" sheetId="113" r:id="rId28"/>
  </sheets>
  <externalReferences>
    <externalReference r:id="rId29"/>
    <externalReference r:id="rId30"/>
  </externalReferences>
  <definedNames>
    <definedName name="_Fill" localSheetId="2" hidden="1">#REF!</definedName>
    <definedName name="_Fill" localSheetId="1" hidden="1">#REF!</definedName>
    <definedName name="_Fill" localSheetId="5" hidden="1">#REF!</definedName>
    <definedName name="_Fill" localSheetId="16" hidden="1">#REF!</definedName>
    <definedName name="_Fill" localSheetId="18" hidden="1">#REF!</definedName>
    <definedName name="_Fill" localSheetId="20" hidden="1">#REF!</definedName>
    <definedName name="_Fill" hidden="1">#REF!</definedName>
    <definedName name="_xlnm.Print_Area" localSheetId="2">'101_1 '!$A$1:$F$12</definedName>
    <definedName name="_xlnm.Print_Area" localSheetId="14">'104ก_1 ค่าลงทะเบียน '!$A$1:$BA$56</definedName>
    <definedName name="_xlnm.Print_Area" localSheetId="1">Notice!$A$32:$K$37</definedName>
    <definedName name="_xlnm.Print_Area" localSheetId="3">#REF!</definedName>
    <definedName name="_xlnm.Print_Area" localSheetId="4">เทียบรายรับ!$A$1:$AC$162</definedName>
    <definedName name="_xlnm.Print_Area" localSheetId="5">แบบสรุปงบ!$A$1:$L$162</definedName>
    <definedName name="_xlnm.Print_Area" localSheetId="16">จัดสรรเหมาจ่ายโทเอก!$A$1:$G$30</definedName>
    <definedName name="_xlnm.Print_Area" localSheetId="7">'รด 103ก_2เงินผลประโยชน์'!$A$1:$P$44</definedName>
    <definedName name="_xlnm.Print_Area" localSheetId="8">'รด 103ก_3 เงินจากฟาร์ม'!$A$1:$P$51</definedName>
    <definedName name="_xlnm.Print_Area" localSheetId="9">'รด 103ก_4 เงินอบรม'!$A$2:$L$42</definedName>
    <definedName name="_xlnm.Print_Area" localSheetId="10">'รด 103ก_5 อุดหนุน'!$A$1:$P$47</definedName>
    <definedName name="_xlnm.Print_Area" localSheetId="11">'รด 103ก_6 วิจัยภายนอก'!$A$1:$P$44</definedName>
    <definedName name="_xlnm.Print_Area" localSheetId="12">'รด 103ก_7รายได้อื่น'!$A$1:$P$44</definedName>
    <definedName name="_xlnm.Print_Area" localSheetId="13">'รด 104ก ค่าธรรมเนียม'!$A$1:$AK$97</definedName>
    <definedName name="_xlnm.Print_Area" localSheetId="18">'รด 104ก_5นักศึกษาทดลองเรียน'!$A$1:$H$24</definedName>
    <definedName name="_xlnm.Print_Area" localSheetId="6">'รด102 ก สถิติรายรับ'!$A$1:$I$23</definedName>
    <definedName name="_xlnm.Print_Area" localSheetId="17">รด104ก_6ค่าบำรุงพิเศษ!$A$1:$M$26</definedName>
    <definedName name="_xlnm.Print_Area" localSheetId="19">'รด104ก_8 ค่าธรรมเนียมอื่นๆ'!$A$1:$M$33</definedName>
    <definedName name="_xlnm.Print_Area" localSheetId="21">'รด204 ก (บุคลากร)'!$A$1:$AH$39</definedName>
    <definedName name="_xlnm.Print_Area" localSheetId="22">'รด205 ก (ตชว) '!$A$1:$O$50</definedName>
    <definedName name="_xlnm.Print_Area" localSheetId="24">'รด207ก (ครุ)ทั้งหน่วยงาน'!$A$1:$N$30</definedName>
    <definedName name="_xlnm.Print_Area" localSheetId="25">'รด208ก (สกส) ทั้งหน่วยงาน'!$A$1:$K$25</definedName>
    <definedName name="_xlnm.Print_Area" localSheetId="27">'รด210 ก (รายจ่ายอื่น)'!$A$1:$O$26</definedName>
    <definedName name="_xlnm.Print_Area" localSheetId="20">'สรุปรายจ่าย-จ่ายจริง (สนม.)'!$K$1:$U$13</definedName>
    <definedName name="_xlnm.Print_Area">#REF!</definedName>
    <definedName name="PRINT_AREA_MI" localSheetId="2">#REF!</definedName>
    <definedName name="PRINT_AREA_MI" localSheetId="1">#REF!</definedName>
    <definedName name="PRINT_AREA_MI" localSheetId="5">#REF!</definedName>
    <definedName name="PRINT_AREA_MI" localSheetId="16">#REF!</definedName>
    <definedName name="PRINT_AREA_MI" localSheetId="18">#REF!</definedName>
    <definedName name="PRINT_AREA_MI" localSheetId="20">#REF!</definedName>
    <definedName name="PRINT_AREA_MI">#REF!</definedName>
    <definedName name="_xlnm.Print_Titles" localSheetId="3">เทียบจำนวนนศ!$3:$4</definedName>
    <definedName name="_xlnm.Print_Titles" localSheetId="4">เทียบรายรับ!$3:$6</definedName>
    <definedName name="_xlnm.Print_Titles" localSheetId="5">แบบสรุปงบ!$5:$7</definedName>
    <definedName name="_xlnm.Print_Titles" localSheetId="13">'รด 104ก ค่าธรรมเนียม'!$9:$12</definedName>
    <definedName name="_xlnm.Print_Titles" localSheetId="25">'รด208ก (สกส) ทั้งหน่วยงาน'!$A$2:$IV$12</definedName>
    <definedName name="เงินเงิน" localSheetId="2">#REF!</definedName>
    <definedName name="เงินเงิน" localSheetId="1">#REF!</definedName>
    <definedName name="เงินเงิน" localSheetId="3">#REF!</definedName>
    <definedName name="เงินเงิน" localSheetId="4">#REF!</definedName>
    <definedName name="เงินเงิน" localSheetId="5">#REF!</definedName>
    <definedName name="เงินเงิน" localSheetId="16">#REF!</definedName>
    <definedName name="เงินเงิน" localSheetId="18">#REF!</definedName>
    <definedName name="เงินเงิน" localSheetId="20">#REF!</definedName>
    <definedName name="เงินเงิน">#REF!</definedName>
    <definedName name="เงินประจำตำแหน่ง" localSheetId="2">#REF!</definedName>
    <definedName name="เงินประจำตำแหน่ง" localSheetId="1">#REF!</definedName>
    <definedName name="เงินประจำตำแหน่ง" localSheetId="5">#REF!</definedName>
    <definedName name="เงินประจำตำแหน่ง" localSheetId="16">#REF!</definedName>
    <definedName name="เงินประจำตำแหน่ง" localSheetId="18">#REF!</definedName>
    <definedName name="เงินประจำตำแหน่ง" localSheetId="20">#REF!</definedName>
    <definedName name="เงินประจำตำแหน่ง">#REF!</definedName>
    <definedName name="แผนงานจัดการศึกษาระดับอุดมศึกษา" localSheetId="2">[1]สัตวศาสตร์!#REF!</definedName>
    <definedName name="แผนงานจัดการศึกษาระดับอุดมศึกษา" localSheetId="1">[1]สัตวศาสตร์!#REF!</definedName>
    <definedName name="แผนงานจัดการศึกษาระดับอุดมศึกษา" localSheetId="5">[2]สัตวศาสตร์!#REF!</definedName>
    <definedName name="แผนงานจัดการศึกษาระดับอุดมศึกษา" localSheetId="16">[1]สัตวศาสตร์!#REF!</definedName>
    <definedName name="แผนงานจัดการศึกษาระดับอุดมศึกษา" localSheetId="12">[1]สัตวศาสตร์!#REF!</definedName>
    <definedName name="แผนงานจัดการศึกษาระดับอุดมศึกษา" localSheetId="18">[1]สัตวศาสตร์!#REF!</definedName>
    <definedName name="แผนงานจัดการศึกษาระดับอุดมศึกษา" localSheetId="19">[1]สัตวศาสตร์!#REF!</definedName>
    <definedName name="แผนงานจัดการศึกษาระดับอุดมศึกษา" localSheetId="20">[1]สัตวศาสตร์!#REF!</definedName>
    <definedName name="แผนงานจัดการศึกษาระดับอุดมศึกษา">[1]สัตวศาสตร์!#REF!</definedName>
    <definedName name="ยุทธ" localSheetId="2">#REF!</definedName>
    <definedName name="ยุทธ" localSheetId="1">#REF!</definedName>
    <definedName name="ยุทธ" localSheetId="3">#REF!</definedName>
    <definedName name="ยุทธ" localSheetId="4">#REF!</definedName>
    <definedName name="ยุทธ" localSheetId="5">#REF!</definedName>
    <definedName name="ยุทธ" localSheetId="16">#REF!</definedName>
    <definedName name="ยุทธ" localSheetId="18">#REF!</definedName>
    <definedName name="ยุทธ" localSheetId="20">#REF!</definedName>
    <definedName name="ยุทธ">#REF!</definedName>
    <definedName name="ววววววว" localSheetId="2" hidden="1">#REF!</definedName>
    <definedName name="ววววววว" localSheetId="1" hidden="1">#REF!</definedName>
    <definedName name="ววววววว" localSheetId="5" hidden="1">#REF!</definedName>
    <definedName name="ววววววว" localSheetId="16" hidden="1">#REF!</definedName>
    <definedName name="ววววววว" localSheetId="18" hidden="1">#REF!</definedName>
    <definedName name="ววววววว" localSheetId="19" hidden="1">#REF!</definedName>
    <definedName name="ววววววว" localSheetId="20" hidden="1">#REF!</definedName>
    <definedName name="ววววววว" hidden="1">#REF!</definedName>
    <definedName name="สรุปวิ" localSheetId="2">#REF!</definedName>
    <definedName name="สรุปวิ" localSheetId="1">#REF!</definedName>
    <definedName name="สรุปวิ" localSheetId="5">#REF!</definedName>
    <definedName name="สรุปวิ" localSheetId="16">#REF!</definedName>
    <definedName name="สรุปวิ" localSheetId="18">#REF!</definedName>
    <definedName name="สรุปวิ" localSheetId="20">#REF!</definedName>
    <definedName name="สรุปวิ">#REF!</definedName>
    <definedName name="สสส" localSheetId="2" hidden="1">#REF!</definedName>
    <definedName name="สสส" localSheetId="1" hidden="1">#REF!</definedName>
    <definedName name="สสส" localSheetId="5" hidden="1">#REF!</definedName>
    <definedName name="สสส" localSheetId="16" hidden="1">#REF!</definedName>
    <definedName name="สสส" localSheetId="18" hidden="1">#REF!</definedName>
    <definedName name="สสส" localSheetId="19" hidden="1">#REF!</definedName>
    <definedName name="สสส" localSheetId="20" hidden="1">#REF!</definedName>
    <definedName name="สสส" hidden="1">#REF!</definedName>
  </definedNames>
  <calcPr calcId="191029"/>
</workbook>
</file>

<file path=xl/calcChain.xml><?xml version="1.0" encoding="utf-8"?>
<calcChain xmlns="http://schemas.openxmlformats.org/spreadsheetml/2006/main">
  <c r="E42" i="94" l="1"/>
  <c r="E38" i="94"/>
  <c r="E34" i="94"/>
  <c r="E30" i="94"/>
  <c r="E26" i="94"/>
  <c r="E22" i="94"/>
  <c r="E18" i="94"/>
  <c r="E14" i="94"/>
  <c r="E10" i="94"/>
  <c r="Q20" i="124" l="1"/>
  <c r="O48" i="124"/>
  <c r="H22" i="75"/>
  <c r="H17" i="75"/>
  <c r="G12" i="75"/>
  <c r="H12" i="75"/>
  <c r="D9" i="121" l="1"/>
  <c r="E9" i="121"/>
  <c r="F9" i="121"/>
  <c r="G9" i="121"/>
  <c r="D10" i="121"/>
  <c r="F10" i="121" s="1"/>
  <c r="E10" i="121"/>
  <c r="G10" i="121" s="1"/>
  <c r="D11" i="121"/>
  <c r="F11" i="121" s="1"/>
  <c r="E11" i="121"/>
  <c r="G11" i="121"/>
  <c r="D12" i="121"/>
  <c r="E12" i="121"/>
  <c r="F12" i="121"/>
  <c r="G12" i="121"/>
  <c r="D13" i="121"/>
  <c r="F13" i="121" s="1"/>
  <c r="E13" i="121"/>
  <c r="G13" i="121" s="1"/>
  <c r="D14" i="121"/>
  <c r="F14" i="121" s="1"/>
  <c r="E14" i="121"/>
  <c r="G14" i="121"/>
  <c r="D15" i="121"/>
  <c r="E15" i="121"/>
  <c r="F15" i="121"/>
  <c r="G15" i="121"/>
  <c r="D16" i="121"/>
  <c r="F16" i="121" s="1"/>
  <c r="E16" i="121"/>
  <c r="G16" i="121" s="1"/>
  <c r="D17" i="121"/>
  <c r="F17" i="121" s="1"/>
  <c r="E17" i="121"/>
  <c r="G17" i="121"/>
  <c r="D18" i="121"/>
  <c r="E18" i="121"/>
  <c r="F18" i="121"/>
  <c r="G18" i="121"/>
  <c r="D19" i="121"/>
  <c r="F19" i="121" s="1"/>
  <c r="E19" i="121"/>
  <c r="G19" i="121" s="1"/>
  <c r="D20" i="121"/>
  <c r="F20" i="121" s="1"/>
  <c r="E20" i="121"/>
  <c r="G20" i="121"/>
  <c r="D21" i="121"/>
  <c r="E21" i="121"/>
  <c r="F21" i="121"/>
  <c r="G21" i="121"/>
  <c r="D22" i="121"/>
  <c r="F22" i="121" s="1"/>
  <c r="E22" i="121"/>
  <c r="G22" i="121" s="1"/>
  <c r="D23" i="121"/>
  <c r="F23" i="121" s="1"/>
  <c r="E23" i="121"/>
  <c r="G23" i="121"/>
  <c r="D24" i="121"/>
  <c r="E24" i="121"/>
  <c r="F24" i="121"/>
  <c r="G24" i="121"/>
  <c r="D25" i="121"/>
  <c r="F25" i="121" s="1"/>
  <c r="E25" i="121"/>
  <c r="G25" i="121" s="1"/>
  <c r="D26" i="121"/>
  <c r="F26" i="121" s="1"/>
  <c r="E26" i="121"/>
  <c r="G26" i="121"/>
  <c r="D27" i="121"/>
  <c r="E27" i="121"/>
  <c r="F27" i="121"/>
  <c r="G27" i="121"/>
  <c r="D28" i="121"/>
  <c r="F28" i="121" s="1"/>
  <c r="E28" i="121"/>
  <c r="G28" i="121" s="1"/>
  <c r="D29" i="121"/>
  <c r="F29" i="121" s="1"/>
  <c r="E29" i="121"/>
  <c r="G29" i="121"/>
  <c r="D30" i="121"/>
  <c r="E30" i="121"/>
  <c r="F30" i="121"/>
  <c r="G30" i="121"/>
  <c r="D31" i="121"/>
  <c r="F31" i="121" s="1"/>
  <c r="E31" i="121"/>
  <c r="G31" i="121" s="1"/>
  <c r="D32" i="121"/>
  <c r="F32" i="121" s="1"/>
  <c r="E32" i="121"/>
  <c r="G32" i="121"/>
  <c r="D33" i="121"/>
  <c r="E33" i="121"/>
  <c r="F33" i="121"/>
  <c r="G33" i="121"/>
  <c r="D34" i="121"/>
  <c r="F34" i="121" s="1"/>
  <c r="E34" i="121"/>
  <c r="G34" i="121" s="1"/>
  <c r="D35" i="121"/>
  <c r="F35" i="121" s="1"/>
  <c r="E35" i="121"/>
  <c r="G35" i="121"/>
  <c r="D36" i="121"/>
  <c r="E36" i="121"/>
  <c r="F36" i="121"/>
  <c r="G36" i="121"/>
  <c r="D37" i="121"/>
  <c r="F37" i="121" s="1"/>
  <c r="E37" i="121"/>
  <c r="G37" i="121" s="1"/>
  <c r="D38" i="121"/>
  <c r="F38" i="121" s="1"/>
  <c r="E38" i="121"/>
  <c r="G38" i="121"/>
  <c r="D39" i="121"/>
  <c r="E39" i="121"/>
  <c r="F39" i="121"/>
  <c r="G39" i="121"/>
  <c r="D40" i="121"/>
  <c r="F40" i="121" s="1"/>
  <c r="E40" i="121"/>
  <c r="G40" i="121" s="1"/>
  <c r="D41" i="121"/>
  <c r="F41" i="121" s="1"/>
  <c r="E41" i="121"/>
  <c r="G41" i="121"/>
  <c r="D42" i="121"/>
  <c r="E42" i="121"/>
  <c r="F42" i="121"/>
  <c r="G42" i="121"/>
  <c r="D43" i="121"/>
  <c r="F43" i="121" s="1"/>
  <c r="E43" i="121"/>
  <c r="G43" i="121"/>
  <c r="D44" i="121"/>
  <c r="F44" i="121" s="1"/>
  <c r="E44" i="121"/>
  <c r="G44" i="121" s="1"/>
  <c r="D45" i="121"/>
  <c r="E45" i="121"/>
  <c r="G45" i="121" s="1"/>
  <c r="F45" i="121"/>
  <c r="D46" i="121"/>
  <c r="F46" i="121" s="1"/>
  <c r="E46" i="121"/>
  <c r="G46" i="121" s="1"/>
  <c r="D47" i="121"/>
  <c r="F47" i="121" s="1"/>
  <c r="E47" i="121"/>
  <c r="G47" i="121" s="1"/>
  <c r="D48" i="121"/>
  <c r="E48" i="121"/>
  <c r="F48" i="121"/>
  <c r="G48" i="121"/>
  <c r="D49" i="121"/>
  <c r="E49" i="121"/>
  <c r="G49" i="121" s="1"/>
  <c r="F49" i="121"/>
  <c r="D50" i="121"/>
  <c r="F50" i="121" s="1"/>
  <c r="E50" i="121"/>
  <c r="G50" i="121"/>
  <c r="D51" i="121"/>
  <c r="E51" i="121"/>
  <c r="G51" i="121" s="1"/>
  <c r="F51" i="121"/>
  <c r="D52" i="121"/>
  <c r="E52" i="121"/>
  <c r="G52" i="121" s="1"/>
  <c r="F52" i="121"/>
  <c r="D53" i="121"/>
  <c r="F53" i="121" s="1"/>
  <c r="E53" i="121"/>
  <c r="G53" i="121"/>
  <c r="D54" i="121"/>
  <c r="E54" i="121"/>
  <c r="G54" i="121" s="1"/>
  <c r="F54" i="121"/>
  <c r="D55" i="121"/>
  <c r="E55" i="121"/>
  <c r="G55" i="121" s="1"/>
  <c r="F55" i="121"/>
  <c r="D56" i="121"/>
  <c r="F56" i="121" s="1"/>
  <c r="E56" i="121"/>
  <c r="G56" i="121" s="1"/>
  <c r="D57" i="121"/>
  <c r="E57" i="121"/>
  <c r="G57" i="121" s="1"/>
  <c r="F57" i="121"/>
  <c r="D58" i="121"/>
  <c r="E58" i="121"/>
  <c r="F58" i="121"/>
  <c r="G58" i="121"/>
  <c r="D59" i="121"/>
  <c r="F59" i="121" s="1"/>
  <c r="E59" i="121"/>
  <c r="G59" i="121" s="1"/>
  <c r="D60" i="121"/>
  <c r="E60" i="121"/>
  <c r="G60" i="121" s="1"/>
  <c r="F60" i="121"/>
  <c r="D61" i="121"/>
  <c r="E61" i="121"/>
  <c r="F61" i="121"/>
  <c r="G61" i="121"/>
  <c r="D62" i="121"/>
  <c r="F62" i="121" s="1"/>
  <c r="E62" i="121"/>
  <c r="G62" i="121"/>
  <c r="D63" i="121"/>
  <c r="E63" i="121"/>
  <c r="F63" i="121"/>
  <c r="G63" i="121"/>
  <c r="D64" i="121"/>
  <c r="E64" i="121"/>
  <c r="G64" i="121" s="1"/>
  <c r="F64" i="121"/>
  <c r="D65" i="121"/>
  <c r="F65" i="121" s="1"/>
  <c r="E65" i="121"/>
  <c r="G65" i="121" s="1"/>
  <c r="D66" i="121"/>
  <c r="E66" i="121"/>
  <c r="F66" i="121"/>
  <c r="G66" i="121"/>
  <c r="D67" i="121"/>
  <c r="E67" i="121"/>
  <c r="G67" i="121" s="1"/>
  <c r="F67" i="121"/>
  <c r="D68" i="121"/>
  <c r="F68" i="121" s="1"/>
  <c r="E68" i="121"/>
  <c r="G68" i="121"/>
  <c r="D69" i="121"/>
  <c r="E69" i="121"/>
  <c r="G69" i="121" s="1"/>
  <c r="F69" i="121"/>
  <c r="D70" i="121"/>
  <c r="E70" i="121"/>
  <c r="G70" i="121" s="1"/>
  <c r="F70" i="121"/>
  <c r="D71" i="121"/>
  <c r="F71" i="121" s="1"/>
  <c r="E71" i="121"/>
  <c r="G71" i="121"/>
  <c r="D72" i="121"/>
  <c r="E72" i="121"/>
  <c r="G72" i="121" s="1"/>
  <c r="F72" i="121"/>
  <c r="D73" i="121"/>
  <c r="E73" i="121"/>
  <c r="G73" i="121" s="1"/>
  <c r="F73" i="121"/>
  <c r="D74" i="121"/>
  <c r="F74" i="121" s="1"/>
  <c r="E74" i="121"/>
  <c r="G74" i="121" s="1"/>
  <c r="D75" i="121"/>
  <c r="E75" i="121"/>
  <c r="G75" i="121" s="1"/>
  <c r="F75" i="121"/>
  <c r="D76" i="121"/>
  <c r="E76" i="121"/>
  <c r="F76" i="121"/>
  <c r="G76" i="121"/>
  <c r="D77" i="121"/>
  <c r="F77" i="121" s="1"/>
  <c r="E77" i="121"/>
  <c r="G77" i="121" s="1"/>
  <c r="D78" i="121"/>
  <c r="E78" i="121"/>
  <c r="G78" i="121" s="1"/>
  <c r="F78" i="121"/>
  <c r="D79" i="121"/>
  <c r="E79" i="121"/>
  <c r="F79" i="121"/>
  <c r="G79" i="121"/>
  <c r="D80" i="121"/>
  <c r="F80" i="121" s="1"/>
  <c r="E80" i="121"/>
  <c r="G80" i="121"/>
  <c r="D81" i="121"/>
  <c r="E81" i="121"/>
  <c r="F81" i="121"/>
  <c r="G81" i="121"/>
  <c r="D82" i="121"/>
  <c r="E82" i="121"/>
  <c r="G82" i="121" s="1"/>
  <c r="F82" i="121"/>
  <c r="D83" i="121"/>
  <c r="F83" i="121" s="1"/>
  <c r="E83" i="121"/>
  <c r="G83" i="121" s="1"/>
  <c r="D84" i="121"/>
  <c r="E84" i="121"/>
  <c r="F84" i="121"/>
  <c r="G84" i="121"/>
  <c r="D85" i="121"/>
  <c r="E85" i="121"/>
  <c r="G85" i="121" s="1"/>
  <c r="F85" i="121"/>
  <c r="D86" i="121"/>
  <c r="F86" i="121" s="1"/>
  <c r="E86" i="121"/>
  <c r="G86" i="121"/>
  <c r="D87" i="121"/>
  <c r="E87" i="121"/>
  <c r="G87" i="121" s="1"/>
  <c r="F87" i="121"/>
  <c r="D88" i="121"/>
  <c r="E88" i="121"/>
  <c r="G88" i="121" s="1"/>
  <c r="F88" i="121"/>
  <c r="D89" i="121"/>
  <c r="F89" i="121" s="1"/>
  <c r="E89" i="121"/>
  <c r="G89" i="121"/>
  <c r="D90" i="121"/>
  <c r="E90" i="121"/>
  <c r="G90" i="121" s="1"/>
  <c r="F90" i="121"/>
  <c r="D91" i="121"/>
  <c r="E91" i="121"/>
  <c r="G91" i="121" s="1"/>
  <c r="F91" i="121"/>
  <c r="D92" i="121"/>
  <c r="F92" i="121" s="1"/>
  <c r="E92" i="121"/>
  <c r="G92" i="121" s="1"/>
  <c r="D93" i="121"/>
  <c r="E93" i="121"/>
  <c r="G93" i="121" s="1"/>
  <c r="F93" i="121"/>
  <c r="D94" i="121"/>
  <c r="E94" i="121"/>
  <c r="F94" i="121"/>
  <c r="G94" i="121"/>
  <c r="D95" i="121"/>
  <c r="F95" i="121" s="1"/>
  <c r="E95" i="121"/>
  <c r="G95" i="121" s="1"/>
  <c r="D96" i="121"/>
  <c r="E96" i="121"/>
  <c r="G96" i="121" s="1"/>
  <c r="F96" i="121"/>
  <c r="D97" i="121"/>
  <c r="E97" i="121"/>
  <c r="F97" i="121"/>
  <c r="G97" i="121"/>
  <c r="D98" i="121"/>
  <c r="F98" i="121" s="1"/>
  <c r="E98" i="121"/>
  <c r="G98" i="121"/>
  <c r="D99" i="121"/>
  <c r="E99" i="121"/>
  <c r="F99" i="121"/>
  <c r="G99" i="121"/>
  <c r="D100" i="121"/>
  <c r="E100" i="121"/>
  <c r="G100" i="121" s="1"/>
  <c r="F100" i="121"/>
  <c r="D101" i="121"/>
  <c r="F101" i="121" s="1"/>
  <c r="E101" i="121"/>
  <c r="G101" i="121" s="1"/>
  <c r="D102" i="121"/>
  <c r="E102" i="121"/>
  <c r="F102" i="121"/>
  <c r="G102" i="121"/>
  <c r="D103" i="121"/>
  <c r="E103" i="121"/>
  <c r="G103" i="121" s="1"/>
  <c r="F103" i="121"/>
  <c r="D104" i="121"/>
  <c r="F104" i="121" s="1"/>
  <c r="E104" i="121"/>
  <c r="G104" i="121"/>
  <c r="D105" i="121"/>
  <c r="E105" i="121"/>
  <c r="G105" i="121" s="1"/>
  <c r="F105" i="121"/>
  <c r="D106" i="121"/>
  <c r="E106" i="121"/>
  <c r="G106" i="121" s="1"/>
  <c r="F106" i="121"/>
  <c r="D107" i="121"/>
  <c r="F107" i="121" s="1"/>
  <c r="E107" i="121"/>
  <c r="G107" i="121"/>
  <c r="D108" i="121"/>
  <c r="E108" i="121"/>
  <c r="G108" i="121" s="1"/>
  <c r="F108" i="121"/>
  <c r="D109" i="121"/>
  <c r="E109" i="121"/>
  <c r="G109" i="121" s="1"/>
  <c r="F109" i="121"/>
  <c r="D110" i="121"/>
  <c r="F110" i="121" s="1"/>
  <c r="E110" i="121"/>
  <c r="G110" i="121" s="1"/>
  <c r="D111" i="121"/>
  <c r="E111" i="121"/>
  <c r="G111" i="121" s="1"/>
  <c r="F111" i="121"/>
  <c r="D112" i="121"/>
  <c r="E112" i="121"/>
  <c r="F112" i="121"/>
  <c r="G112" i="121"/>
  <c r="D113" i="121"/>
  <c r="F113" i="121" s="1"/>
  <c r="E113" i="121"/>
  <c r="G113" i="121" s="1"/>
  <c r="D114" i="121"/>
  <c r="E114" i="121"/>
  <c r="G114" i="121" s="1"/>
  <c r="F114" i="121"/>
  <c r="D115" i="121"/>
  <c r="E115" i="121"/>
  <c r="F115" i="121"/>
  <c r="G115" i="121"/>
  <c r="D116" i="121"/>
  <c r="F116" i="121" s="1"/>
  <c r="E116" i="121"/>
  <c r="G116" i="121"/>
  <c r="D117" i="121"/>
  <c r="E117" i="121"/>
  <c r="F117" i="121"/>
  <c r="G117" i="121"/>
  <c r="D118" i="121"/>
  <c r="E118" i="121"/>
  <c r="G118" i="121" s="1"/>
  <c r="F118" i="121"/>
  <c r="D119" i="121"/>
  <c r="F119" i="121" s="1"/>
  <c r="E119" i="121"/>
  <c r="G119" i="121" s="1"/>
  <c r="D120" i="121"/>
  <c r="E120" i="121"/>
  <c r="F120" i="121"/>
  <c r="G120" i="121"/>
  <c r="D121" i="121"/>
  <c r="F121" i="121" s="1"/>
  <c r="E121" i="121"/>
  <c r="G121" i="121"/>
  <c r="D122" i="121"/>
  <c r="F122" i="121" s="1"/>
  <c r="E122" i="121"/>
  <c r="G122" i="121"/>
  <c r="D123" i="121"/>
  <c r="E123" i="121"/>
  <c r="G123" i="121" s="1"/>
  <c r="F123" i="121"/>
  <c r="D124" i="121"/>
  <c r="F124" i="121" s="1"/>
  <c r="E124" i="121"/>
  <c r="G124" i="121"/>
  <c r="D125" i="121"/>
  <c r="F125" i="121" s="1"/>
  <c r="E125" i="121"/>
  <c r="G125" i="121" s="1"/>
  <c r="D126" i="121"/>
  <c r="E126" i="121"/>
  <c r="G126" i="121" s="1"/>
  <c r="F126" i="121"/>
  <c r="D127" i="121"/>
  <c r="E127" i="121"/>
  <c r="F127" i="121"/>
  <c r="G127" i="121"/>
  <c r="D128" i="121"/>
  <c r="F128" i="121" s="1"/>
  <c r="E128" i="121"/>
  <c r="G128" i="121"/>
  <c r="D129" i="121"/>
  <c r="E129" i="121"/>
  <c r="F129" i="121"/>
  <c r="G129" i="121"/>
  <c r="D130" i="121"/>
  <c r="E130" i="121"/>
  <c r="G130" i="121" s="1"/>
  <c r="F130" i="121"/>
  <c r="D131" i="121"/>
  <c r="F131" i="121" s="1"/>
  <c r="E131" i="121"/>
  <c r="G131" i="121" s="1"/>
  <c r="D132" i="121"/>
  <c r="E132" i="121"/>
  <c r="F132" i="121"/>
  <c r="G132" i="121"/>
  <c r="D133" i="121"/>
  <c r="E133" i="121"/>
  <c r="G133" i="121" s="1"/>
  <c r="F133" i="121"/>
  <c r="D134" i="121"/>
  <c r="F134" i="121" s="1"/>
  <c r="E134" i="121"/>
  <c r="G134" i="121"/>
  <c r="D135" i="121"/>
  <c r="E135" i="121"/>
  <c r="G135" i="121" s="1"/>
  <c r="F135" i="121"/>
  <c r="D136" i="121"/>
  <c r="E136" i="121"/>
  <c r="G136" i="121" s="1"/>
  <c r="F136" i="121"/>
  <c r="D137" i="121"/>
  <c r="F137" i="121" s="1"/>
  <c r="E137" i="121"/>
  <c r="G137" i="121"/>
  <c r="D138" i="121"/>
  <c r="E138" i="121"/>
  <c r="G138" i="121" s="1"/>
  <c r="F138" i="121"/>
  <c r="D139" i="121"/>
  <c r="E139" i="121"/>
  <c r="G139" i="121" s="1"/>
  <c r="F139" i="121"/>
  <c r="D140" i="121"/>
  <c r="F140" i="121" s="1"/>
  <c r="E140" i="121"/>
  <c r="G140" i="121"/>
  <c r="D141" i="121"/>
  <c r="E141" i="121"/>
  <c r="G141" i="121" s="1"/>
  <c r="F141" i="121"/>
  <c r="D142" i="121"/>
  <c r="E142" i="121"/>
  <c r="F142" i="121"/>
  <c r="G142" i="121"/>
  <c r="D143" i="121"/>
  <c r="F143" i="121" s="1"/>
  <c r="E143" i="121"/>
  <c r="G143" i="121" s="1"/>
  <c r="D144" i="121"/>
  <c r="E144" i="121"/>
  <c r="G144" i="121" s="1"/>
  <c r="F144" i="121"/>
  <c r="D145" i="121"/>
  <c r="E145" i="121"/>
  <c r="F145" i="121"/>
  <c r="G145" i="121"/>
  <c r="D146" i="121"/>
  <c r="F146" i="121" s="1"/>
  <c r="E146" i="121"/>
  <c r="G146" i="121"/>
  <c r="D147" i="121"/>
  <c r="E147" i="121"/>
  <c r="F147" i="121"/>
  <c r="G147" i="121"/>
  <c r="D148" i="121"/>
  <c r="E148" i="121"/>
  <c r="G148" i="121" s="1"/>
  <c r="F148" i="121"/>
  <c r="D149" i="121"/>
  <c r="F149" i="121" s="1"/>
  <c r="E149" i="121"/>
  <c r="G149" i="121" s="1"/>
  <c r="D150" i="121"/>
  <c r="E150" i="121"/>
  <c r="F150" i="121"/>
  <c r="G150" i="121"/>
  <c r="D151" i="121"/>
  <c r="E151" i="121"/>
  <c r="G151" i="121" s="1"/>
  <c r="F151" i="121"/>
  <c r="D152" i="121"/>
  <c r="F152" i="121" s="1"/>
  <c r="E152" i="121"/>
  <c r="G152" i="121"/>
  <c r="D153" i="121"/>
  <c r="E153" i="121"/>
  <c r="G153" i="121" s="1"/>
  <c r="F153" i="121"/>
  <c r="D154" i="121"/>
  <c r="E154" i="121"/>
  <c r="G154" i="121" s="1"/>
  <c r="F154" i="121"/>
  <c r="D155" i="121"/>
  <c r="F155" i="121" s="1"/>
  <c r="E155" i="121"/>
  <c r="G155" i="121"/>
  <c r="D156" i="121"/>
  <c r="E156" i="121"/>
  <c r="G156" i="121" s="1"/>
  <c r="F156" i="121"/>
  <c r="D157" i="121"/>
  <c r="E157" i="121"/>
  <c r="G157" i="121" s="1"/>
  <c r="F157" i="121"/>
  <c r="D158" i="121"/>
  <c r="F158" i="121" s="1"/>
  <c r="E158" i="121"/>
  <c r="G158" i="121"/>
  <c r="D159" i="121"/>
  <c r="E159" i="121"/>
  <c r="G159" i="121" s="1"/>
  <c r="F159" i="121"/>
  <c r="D160" i="121"/>
  <c r="E160" i="121"/>
  <c r="F160" i="121"/>
  <c r="G160" i="121"/>
  <c r="D161" i="121"/>
  <c r="F161" i="121" s="1"/>
  <c r="E161" i="121"/>
  <c r="G161" i="121" s="1"/>
  <c r="D162" i="121"/>
  <c r="E162" i="121"/>
  <c r="G162" i="121" s="1"/>
  <c r="F162" i="121"/>
  <c r="D163" i="121"/>
  <c r="E163" i="121"/>
  <c r="F163" i="121"/>
  <c r="G163" i="121"/>
  <c r="D164" i="121"/>
  <c r="F164" i="121" s="1"/>
  <c r="E164" i="121"/>
  <c r="G164" i="121"/>
  <c r="D165" i="121"/>
  <c r="E165" i="121"/>
  <c r="F165" i="121"/>
  <c r="G165" i="121"/>
  <c r="D166" i="121"/>
  <c r="E166" i="121"/>
  <c r="G166" i="121" s="1"/>
  <c r="F166" i="121"/>
  <c r="D167" i="121"/>
  <c r="F167" i="121" s="1"/>
  <c r="E167" i="121"/>
  <c r="G167" i="121" s="1"/>
  <c r="D168" i="121"/>
  <c r="E168" i="121"/>
  <c r="F168" i="121"/>
  <c r="G168" i="121"/>
  <c r="D169" i="121"/>
  <c r="E169" i="121"/>
  <c r="G169" i="121" s="1"/>
  <c r="F169" i="121"/>
  <c r="D170" i="121"/>
  <c r="F170" i="121" s="1"/>
  <c r="E170" i="121"/>
  <c r="G170" i="121"/>
  <c r="D171" i="121"/>
  <c r="E171" i="121"/>
  <c r="G171" i="121" s="1"/>
  <c r="F171" i="121"/>
  <c r="D172" i="121"/>
  <c r="E172" i="121"/>
  <c r="G172" i="121" s="1"/>
  <c r="F172" i="121"/>
  <c r="D173" i="121"/>
  <c r="F173" i="121" s="1"/>
  <c r="E173" i="121"/>
  <c r="G173" i="121"/>
  <c r="D174" i="121"/>
  <c r="E174" i="121"/>
  <c r="G174" i="121" s="1"/>
  <c r="F174" i="121"/>
  <c r="D175" i="121"/>
  <c r="E175" i="121"/>
  <c r="G175" i="121" s="1"/>
  <c r="F175" i="121"/>
  <c r="D176" i="121"/>
  <c r="F176" i="121" s="1"/>
  <c r="E176" i="121"/>
  <c r="G176" i="121"/>
  <c r="D177" i="121"/>
  <c r="E177" i="121"/>
  <c r="G177" i="121" s="1"/>
  <c r="F177" i="121"/>
  <c r="D178" i="121"/>
  <c r="E178" i="121"/>
  <c r="F178" i="121"/>
  <c r="G178" i="121"/>
  <c r="D179" i="121"/>
  <c r="F179" i="121" s="1"/>
  <c r="E179" i="121"/>
  <c r="G179" i="121" s="1"/>
  <c r="D180" i="121"/>
  <c r="E180" i="121"/>
  <c r="G180" i="121" s="1"/>
  <c r="F180" i="121"/>
  <c r="D181" i="121"/>
  <c r="E181" i="121"/>
  <c r="F181" i="121"/>
  <c r="G181" i="121"/>
  <c r="D182" i="121"/>
  <c r="F182" i="121" s="1"/>
  <c r="E182" i="121"/>
  <c r="G182" i="121"/>
  <c r="D183" i="121"/>
  <c r="E183" i="121"/>
  <c r="F183" i="121"/>
  <c r="G183" i="121"/>
  <c r="D184" i="121"/>
  <c r="E184" i="121"/>
  <c r="G184" i="121" s="1"/>
  <c r="F184" i="121"/>
  <c r="D185" i="121"/>
  <c r="F185" i="121" s="1"/>
  <c r="E185" i="121"/>
  <c r="G185" i="121" s="1"/>
  <c r="D186" i="121"/>
  <c r="F186" i="121" s="1"/>
  <c r="E186" i="121"/>
  <c r="G186" i="121"/>
  <c r="D187" i="121"/>
  <c r="E187" i="121"/>
  <c r="G187" i="121" s="1"/>
  <c r="F187" i="121"/>
  <c r="D188" i="121"/>
  <c r="F188" i="121" s="1"/>
  <c r="E188" i="121"/>
  <c r="G188" i="121"/>
  <c r="D189" i="121"/>
  <c r="F189" i="121" s="1"/>
  <c r="E189" i="121"/>
  <c r="G189" i="121" s="1"/>
  <c r="D190" i="121"/>
  <c r="E190" i="121"/>
  <c r="G190" i="121" s="1"/>
  <c r="F190" i="121"/>
  <c r="D191" i="121"/>
  <c r="F191" i="121" s="1"/>
  <c r="E191" i="121"/>
  <c r="G191" i="121"/>
  <c r="D192" i="121"/>
  <c r="F192" i="121" s="1"/>
  <c r="E192" i="121"/>
  <c r="G192" i="121" s="1"/>
  <c r="D193" i="121"/>
  <c r="E193" i="121"/>
  <c r="G193" i="121" s="1"/>
  <c r="F193" i="121"/>
  <c r="D194" i="121"/>
  <c r="F194" i="121" s="1"/>
  <c r="E194" i="121"/>
  <c r="G194" i="121" s="1"/>
  <c r="D195" i="121"/>
  <c r="F195" i="121" s="1"/>
  <c r="E195" i="121"/>
  <c r="G195" i="121" s="1"/>
  <c r="D196" i="121"/>
  <c r="E196" i="121"/>
  <c r="F196" i="121"/>
  <c r="G196" i="121"/>
  <c r="D197" i="121"/>
  <c r="F197" i="121" s="1"/>
  <c r="E197" i="121"/>
  <c r="G197" i="121" s="1"/>
  <c r="D198" i="121"/>
  <c r="E198" i="121"/>
  <c r="G198" i="121" s="1"/>
  <c r="F198" i="121"/>
  <c r="D199" i="121"/>
  <c r="E199" i="121"/>
  <c r="F199" i="121"/>
  <c r="G199" i="121"/>
  <c r="D200" i="121"/>
  <c r="F200" i="121" s="1"/>
  <c r="E200" i="121"/>
  <c r="G200" i="121"/>
  <c r="D201" i="121"/>
  <c r="E201" i="121"/>
  <c r="F201" i="121"/>
  <c r="G201" i="121"/>
  <c r="D202" i="121"/>
  <c r="E202" i="121"/>
  <c r="G202" i="121" s="1"/>
  <c r="F202" i="121"/>
  <c r="D203" i="121"/>
  <c r="F203" i="121" s="1"/>
  <c r="E203" i="121"/>
  <c r="G203" i="121" s="1"/>
  <c r="D204" i="121"/>
  <c r="F204" i="121" s="1"/>
  <c r="E204" i="121"/>
  <c r="G204" i="121"/>
  <c r="D205" i="121"/>
  <c r="E205" i="121"/>
  <c r="G205" i="121" s="1"/>
  <c r="F205" i="121"/>
  <c r="D206" i="121"/>
  <c r="F206" i="121" s="1"/>
  <c r="E206" i="121"/>
  <c r="G206" i="121"/>
  <c r="D207" i="121"/>
  <c r="F207" i="121" s="1"/>
  <c r="E207" i="121"/>
  <c r="G207" i="121" s="1"/>
  <c r="D208" i="121"/>
  <c r="E208" i="121"/>
  <c r="G208" i="121" s="1"/>
  <c r="F208" i="121"/>
  <c r="D209" i="121"/>
  <c r="F209" i="121" s="1"/>
  <c r="E209" i="121"/>
  <c r="G209" i="121"/>
  <c r="D210" i="121"/>
  <c r="F210" i="121" s="1"/>
  <c r="E210" i="121"/>
  <c r="G210" i="121" s="1"/>
  <c r="D211" i="121"/>
  <c r="E211" i="121"/>
  <c r="G211" i="121" s="1"/>
  <c r="F211" i="121"/>
  <c r="D212" i="121"/>
  <c r="F212" i="121" s="1"/>
  <c r="E212" i="121"/>
  <c r="G212" i="121" s="1"/>
  <c r="D213" i="121"/>
  <c r="F213" i="121" s="1"/>
  <c r="E213" i="121"/>
  <c r="G213" i="121" s="1"/>
  <c r="D214" i="121"/>
  <c r="E214" i="121"/>
  <c r="F214" i="121"/>
  <c r="G214" i="121"/>
  <c r="D215" i="121"/>
  <c r="F215" i="121" s="1"/>
  <c r="E215" i="121"/>
  <c r="G215" i="121" s="1"/>
  <c r="D216" i="121"/>
  <c r="E216" i="121"/>
  <c r="G216" i="121" s="1"/>
  <c r="F216" i="121"/>
  <c r="D217" i="121"/>
  <c r="E217" i="121"/>
  <c r="F217" i="121"/>
  <c r="G217" i="121"/>
  <c r="D218" i="121"/>
  <c r="F218" i="121" s="1"/>
  <c r="E218" i="121"/>
  <c r="G218" i="121"/>
  <c r="D219" i="121"/>
  <c r="E219" i="121"/>
  <c r="F219" i="121"/>
  <c r="G219" i="121"/>
  <c r="D220" i="121"/>
  <c r="E220" i="121"/>
  <c r="G220" i="121" s="1"/>
  <c r="F220" i="121"/>
  <c r="D221" i="121"/>
  <c r="F221" i="121" s="1"/>
  <c r="E221" i="121"/>
  <c r="G221" i="121" s="1"/>
  <c r="D222" i="121"/>
  <c r="F222" i="121" s="1"/>
  <c r="E222" i="121"/>
  <c r="G222" i="121"/>
  <c r="D223" i="121"/>
  <c r="E223" i="121"/>
  <c r="G223" i="121" s="1"/>
  <c r="F223" i="121"/>
  <c r="D224" i="121"/>
  <c r="F224" i="121" s="1"/>
  <c r="E224" i="121"/>
  <c r="G224" i="121"/>
  <c r="D225" i="121"/>
  <c r="F225" i="121" s="1"/>
  <c r="E225" i="121"/>
  <c r="G225" i="121" s="1"/>
  <c r="D226" i="121"/>
  <c r="E226" i="121"/>
  <c r="G226" i="121" s="1"/>
  <c r="F226" i="121"/>
  <c r="D227" i="121"/>
  <c r="F227" i="121" s="1"/>
  <c r="E227" i="121"/>
  <c r="G227" i="121"/>
  <c r="D228" i="121"/>
  <c r="F228" i="121" s="1"/>
  <c r="E228" i="121"/>
  <c r="G228" i="121" s="1"/>
  <c r="D229" i="121"/>
  <c r="E229" i="121"/>
  <c r="G229" i="121" s="1"/>
  <c r="F229" i="121"/>
  <c r="D230" i="121"/>
  <c r="F230" i="121" s="1"/>
  <c r="E230" i="121"/>
  <c r="G230" i="121" s="1"/>
  <c r="D231" i="121"/>
  <c r="F231" i="121" s="1"/>
  <c r="E231" i="121"/>
  <c r="G231" i="121" s="1"/>
  <c r="D232" i="121"/>
  <c r="E232" i="121"/>
  <c r="F232" i="121"/>
  <c r="G232" i="121"/>
  <c r="D233" i="121"/>
  <c r="F233" i="121" s="1"/>
  <c r="E233" i="121"/>
  <c r="G233" i="121" s="1"/>
  <c r="D234" i="121"/>
  <c r="E234" i="121"/>
  <c r="G234" i="121" s="1"/>
  <c r="F234" i="121"/>
  <c r="D235" i="121"/>
  <c r="E235" i="121"/>
  <c r="F235" i="121"/>
  <c r="G235" i="121"/>
  <c r="D236" i="121"/>
  <c r="F236" i="121" s="1"/>
  <c r="E236" i="121"/>
  <c r="G236" i="121"/>
  <c r="D237" i="121"/>
  <c r="E237" i="121"/>
  <c r="F237" i="121"/>
  <c r="G237" i="121"/>
  <c r="D238" i="121"/>
  <c r="E238" i="121"/>
  <c r="G238" i="121" s="1"/>
  <c r="F238" i="121"/>
  <c r="D239" i="121"/>
  <c r="F239" i="121" s="1"/>
  <c r="E239" i="121"/>
  <c r="G239" i="121" s="1"/>
  <c r="D240" i="121"/>
  <c r="F240" i="121" s="1"/>
  <c r="E240" i="121"/>
  <c r="G240" i="121"/>
  <c r="D241" i="121"/>
  <c r="E241" i="121"/>
  <c r="G241" i="121" s="1"/>
  <c r="F241" i="121"/>
  <c r="D242" i="121"/>
  <c r="F242" i="121" s="1"/>
  <c r="E242" i="121"/>
  <c r="G242" i="121"/>
  <c r="D243" i="121"/>
  <c r="F243" i="121" s="1"/>
  <c r="E243" i="121"/>
  <c r="G243" i="121" s="1"/>
  <c r="D244" i="121"/>
  <c r="E244" i="121"/>
  <c r="G244" i="121" s="1"/>
  <c r="F244" i="121"/>
  <c r="D245" i="121"/>
  <c r="F245" i="121" s="1"/>
  <c r="E245" i="121"/>
  <c r="G245" i="121"/>
  <c r="D246" i="121"/>
  <c r="F246" i="121" s="1"/>
  <c r="E246" i="121"/>
  <c r="G246" i="121" s="1"/>
  <c r="D247" i="121"/>
  <c r="E247" i="121"/>
  <c r="G247" i="121" s="1"/>
  <c r="F247" i="121"/>
  <c r="D248" i="121"/>
  <c r="F248" i="121" s="1"/>
  <c r="E248" i="121"/>
  <c r="G248" i="121" s="1"/>
  <c r="D249" i="121"/>
  <c r="F249" i="121" s="1"/>
  <c r="E249" i="121"/>
  <c r="G249" i="121" s="1"/>
  <c r="D250" i="121"/>
  <c r="E250" i="121"/>
  <c r="F250" i="121"/>
  <c r="G250" i="121"/>
  <c r="D251" i="121"/>
  <c r="F251" i="121" s="1"/>
  <c r="E251" i="121"/>
  <c r="G251" i="121"/>
  <c r="D252" i="121"/>
  <c r="E252" i="121"/>
  <c r="G252" i="121" s="1"/>
  <c r="F252" i="121"/>
  <c r="D253" i="121"/>
  <c r="E253" i="121"/>
  <c r="G253" i="121" s="1"/>
  <c r="F253" i="121"/>
  <c r="D254" i="121"/>
  <c r="F254" i="121" s="1"/>
  <c r="E254" i="121"/>
  <c r="G254" i="121"/>
  <c r="D255" i="121"/>
  <c r="F255" i="121" s="1"/>
  <c r="E255" i="121"/>
  <c r="G255" i="121"/>
  <c r="D256" i="121"/>
  <c r="E256" i="121"/>
  <c r="G256" i="121" s="1"/>
  <c r="F256" i="121"/>
  <c r="D257" i="121"/>
  <c r="F257" i="121" s="1"/>
  <c r="E257" i="121"/>
  <c r="G257" i="121" s="1"/>
  <c r="D258" i="121"/>
  <c r="F258" i="121" s="1"/>
  <c r="E258" i="121"/>
  <c r="G258" i="121" s="1"/>
  <c r="D259" i="121"/>
  <c r="E259" i="121"/>
  <c r="F259" i="121"/>
  <c r="G259" i="121"/>
  <c r="D260" i="121"/>
  <c r="F260" i="121" s="1"/>
  <c r="E260" i="121"/>
  <c r="G260" i="121"/>
  <c r="D261" i="121"/>
  <c r="E261" i="121"/>
  <c r="G261" i="121" s="1"/>
  <c r="F261" i="121"/>
  <c r="D262" i="121"/>
  <c r="E262" i="121"/>
  <c r="G262" i="121" s="1"/>
  <c r="F262" i="121"/>
  <c r="D263" i="121"/>
  <c r="F263" i="121" s="1"/>
  <c r="E263" i="121"/>
  <c r="G263" i="121"/>
  <c r="D264" i="121"/>
  <c r="F264" i="121" s="1"/>
  <c r="E264" i="121"/>
  <c r="G264" i="121"/>
  <c r="D265" i="121"/>
  <c r="E265" i="121"/>
  <c r="G265" i="121" s="1"/>
  <c r="F265" i="121"/>
  <c r="D266" i="121"/>
  <c r="F266" i="121" s="1"/>
  <c r="E266" i="121"/>
  <c r="G266" i="121"/>
  <c r="D267" i="121"/>
  <c r="F267" i="121" s="1"/>
  <c r="E267" i="121"/>
  <c r="G267" i="121"/>
  <c r="D268" i="121"/>
  <c r="E268" i="121"/>
  <c r="G268" i="121" s="1"/>
  <c r="F268" i="121"/>
  <c r="D269" i="121"/>
  <c r="F269" i="121" s="1"/>
  <c r="E269" i="121"/>
  <c r="G269" i="121" s="1"/>
  <c r="D270" i="121"/>
  <c r="F270" i="121" s="1"/>
  <c r="E270" i="121"/>
  <c r="G270" i="121"/>
  <c r="D271" i="121"/>
  <c r="E271" i="121"/>
  <c r="G271" i="121" s="1"/>
  <c r="F271" i="121"/>
  <c r="D272" i="121"/>
  <c r="F272" i="121" s="1"/>
  <c r="E272" i="121"/>
  <c r="G272" i="121"/>
  <c r="D273" i="121"/>
  <c r="F273" i="121" s="1"/>
  <c r="E273" i="121"/>
  <c r="G273" i="121"/>
  <c r="D274" i="121"/>
  <c r="E274" i="121"/>
  <c r="G274" i="121" s="1"/>
  <c r="F274" i="121"/>
  <c r="D275" i="121"/>
  <c r="F275" i="121" s="1"/>
  <c r="E275" i="121"/>
  <c r="G275" i="121" s="1"/>
  <c r="D276" i="121"/>
  <c r="F276" i="121" s="1"/>
  <c r="E276" i="121"/>
  <c r="G276" i="121"/>
  <c r="D277" i="121"/>
  <c r="E277" i="121"/>
  <c r="G277" i="121" s="1"/>
  <c r="F277" i="121"/>
  <c r="D278" i="121"/>
  <c r="F278" i="121" s="1"/>
  <c r="E278" i="121"/>
  <c r="G278" i="121"/>
  <c r="D279" i="121"/>
  <c r="F279" i="121" s="1"/>
  <c r="E279" i="121"/>
  <c r="G279" i="121"/>
  <c r="D280" i="121"/>
  <c r="E280" i="121"/>
  <c r="G280" i="121" s="1"/>
  <c r="F280" i="121"/>
  <c r="D281" i="121"/>
  <c r="F281" i="121" s="1"/>
  <c r="E281" i="121"/>
  <c r="G281" i="121" s="1"/>
  <c r="D282" i="121"/>
  <c r="F282" i="121" s="1"/>
  <c r="E282" i="121"/>
  <c r="G282" i="121"/>
  <c r="D283" i="121"/>
  <c r="E283" i="121"/>
  <c r="G283" i="121" s="1"/>
  <c r="F283" i="121"/>
  <c r="D284" i="121"/>
  <c r="F284" i="121" s="1"/>
  <c r="E284" i="121"/>
  <c r="G284" i="121"/>
  <c r="D285" i="121"/>
  <c r="F285" i="121" s="1"/>
  <c r="E285" i="121"/>
  <c r="G285" i="121"/>
  <c r="D286" i="121"/>
  <c r="E286" i="121"/>
  <c r="G286" i="121" s="1"/>
  <c r="F286" i="121"/>
  <c r="D287" i="121"/>
  <c r="F287" i="121" s="1"/>
  <c r="E287" i="121"/>
  <c r="G287" i="121" s="1"/>
  <c r="D288" i="121"/>
  <c r="F288" i="121" s="1"/>
  <c r="E288" i="121"/>
  <c r="G288" i="121"/>
  <c r="D289" i="121"/>
  <c r="E289" i="121"/>
  <c r="G289" i="121" s="1"/>
  <c r="F289" i="121"/>
  <c r="D290" i="121"/>
  <c r="F290" i="121" s="1"/>
  <c r="E290" i="121"/>
  <c r="G290" i="121"/>
  <c r="D291" i="121"/>
  <c r="F291" i="121" s="1"/>
  <c r="E291" i="121"/>
  <c r="G291" i="121"/>
  <c r="D292" i="121"/>
  <c r="E292" i="121"/>
  <c r="G292" i="121" s="1"/>
  <c r="F292" i="121"/>
  <c r="D293" i="121"/>
  <c r="F293" i="121" s="1"/>
  <c r="E293" i="121"/>
  <c r="G293" i="121" s="1"/>
  <c r="D294" i="121"/>
  <c r="F294" i="121" s="1"/>
  <c r="E294" i="121"/>
  <c r="G294" i="121"/>
  <c r="D295" i="121"/>
  <c r="E295" i="121"/>
  <c r="G295" i="121" s="1"/>
  <c r="F295" i="121"/>
  <c r="D296" i="121"/>
  <c r="F296" i="121" s="1"/>
  <c r="E296" i="121"/>
  <c r="G296" i="121"/>
  <c r="D297" i="121"/>
  <c r="F297" i="121" s="1"/>
  <c r="E297" i="121"/>
  <c r="G297" i="121"/>
  <c r="D298" i="121"/>
  <c r="E298" i="121"/>
  <c r="G298" i="121" s="1"/>
  <c r="F298" i="121"/>
  <c r="D299" i="121"/>
  <c r="F299" i="121" s="1"/>
  <c r="E299" i="121"/>
  <c r="G299" i="121" s="1"/>
  <c r="D300" i="121"/>
  <c r="F300" i="121" s="1"/>
  <c r="E300" i="121"/>
  <c r="G300" i="121"/>
  <c r="D301" i="121"/>
  <c r="E301" i="121"/>
  <c r="G301" i="121" s="1"/>
  <c r="F301" i="121"/>
  <c r="D302" i="121"/>
  <c r="F302" i="121" s="1"/>
  <c r="E302" i="121"/>
  <c r="G302" i="121"/>
  <c r="D303" i="121"/>
  <c r="F303" i="121" s="1"/>
  <c r="E303" i="121"/>
  <c r="G303" i="121"/>
  <c r="D304" i="121"/>
  <c r="E304" i="121"/>
  <c r="G304" i="121" s="1"/>
  <c r="F304" i="121"/>
  <c r="D305" i="121"/>
  <c r="F305" i="121" s="1"/>
  <c r="E305" i="121"/>
  <c r="G305" i="121" s="1"/>
  <c r="D306" i="121"/>
  <c r="F306" i="121" s="1"/>
  <c r="E306" i="121"/>
  <c r="G306" i="121"/>
  <c r="D307" i="121"/>
  <c r="E307" i="121"/>
  <c r="G307" i="121" s="1"/>
  <c r="F307" i="121"/>
  <c r="D308" i="121"/>
  <c r="F308" i="121" s="1"/>
  <c r="E308" i="121"/>
  <c r="G308" i="121"/>
  <c r="D309" i="121"/>
  <c r="F309" i="121" s="1"/>
  <c r="E309" i="121"/>
  <c r="G309" i="121"/>
  <c r="D310" i="121"/>
  <c r="E310" i="121"/>
  <c r="G310" i="121" s="1"/>
  <c r="F310" i="121"/>
  <c r="D311" i="121"/>
  <c r="F311" i="121" s="1"/>
  <c r="E311" i="121"/>
  <c r="G311" i="121" s="1"/>
  <c r="D312" i="121"/>
  <c r="F312" i="121" s="1"/>
  <c r="E312" i="121"/>
  <c r="G312" i="121"/>
  <c r="D313" i="121"/>
  <c r="E313" i="121"/>
  <c r="G313" i="121" s="1"/>
  <c r="F313" i="121"/>
  <c r="D314" i="121"/>
  <c r="F314" i="121" s="1"/>
  <c r="E314" i="121"/>
  <c r="G314" i="121"/>
  <c r="D315" i="121"/>
  <c r="F315" i="121" s="1"/>
  <c r="E315" i="121"/>
  <c r="G315" i="121"/>
  <c r="D316" i="121"/>
  <c r="E316" i="121"/>
  <c r="G316" i="121" s="1"/>
  <c r="F316" i="121"/>
  <c r="D317" i="121"/>
  <c r="F317" i="121" s="1"/>
  <c r="E317" i="121"/>
  <c r="G317" i="121" s="1"/>
  <c r="D318" i="121"/>
  <c r="F318" i="121" s="1"/>
  <c r="E318" i="121"/>
  <c r="G318" i="121"/>
  <c r="D319" i="121"/>
  <c r="E319" i="121"/>
  <c r="G319" i="121" s="1"/>
  <c r="F319" i="121"/>
  <c r="D320" i="121"/>
  <c r="F320" i="121" s="1"/>
  <c r="E320" i="121"/>
  <c r="G320" i="121"/>
  <c r="D321" i="121"/>
  <c r="E321" i="121"/>
  <c r="F321" i="121"/>
  <c r="G321" i="121"/>
  <c r="D322" i="121"/>
  <c r="E322" i="121"/>
  <c r="G322" i="121" s="1"/>
  <c r="F322" i="121"/>
  <c r="D323" i="121"/>
  <c r="F323" i="121" s="1"/>
  <c r="E323" i="121"/>
  <c r="G323" i="121" s="1"/>
  <c r="D324" i="121"/>
  <c r="E324" i="121"/>
  <c r="F324" i="121"/>
  <c r="G324" i="121"/>
  <c r="D325" i="121"/>
  <c r="E325" i="121"/>
  <c r="G325" i="121" s="1"/>
  <c r="F325" i="121"/>
  <c r="D326" i="121"/>
  <c r="F326" i="121" s="1"/>
  <c r="E326" i="121"/>
  <c r="G326" i="121" s="1"/>
  <c r="D327" i="121"/>
  <c r="F327" i="121" s="1"/>
  <c r="E327" i="121"/>
  <c r="G327" i="121"/>
  <c r="D328" i="121"/>
  <c r="E328" i="121"/>
  <c r="G328" i="121" s="1"/>
  <c r="F328" i="121"/>
  <c r="D329" i="121"/>
  <c r="F329" i="121" s="1"/>
  <c r="E329" i="121"/>
  <c r="G329" i="121"/>
  <c r="D330" i="121"/>
  <c r="E330" i="121"/>
  <c r="F330" i="121"/>
  <c r="G330" i="121"/>
  <c r="D331" i="121"/>
  <c r="E331" i="121"/>
  <c r="G331" i="121" s="1"/>
  <c r="F331" i="121"/>
  <c r="D332" i="121"/>
  <c r="F332" i="121" s="1"/>
  <c r="E332" i="121"/>
  <c r="G332" i="121" s="1"/>
  <c r="D333" i="121"/>
  <c r="E333" i="121"/>
  <c r="F333" i="121"/>
  <c r="G333" i="121"/>
  <c r="D334" i="121"/>
  <c r="E334" i="121"/>
  <c r="G334" i="121" s="1"/>
  <c r="F334" i="121"/>
  <c r="D335" i="121"/>
  <c r="F335" i="121" s="1"/>
  <c r="E335" i="121"/>
  <c r="G335" i="121" s="1"/>
  <c r="D336" i="121"/>
  <c r="F336" i="121" s="1"/>
  <c r="E336" i="121"/>
  <c r="G336" i="121"/>
  <c r="D337" i="121"/>
  <c r="E337" i="121"/>
  <c r="G337" i="121" s="1"/>
  <c r="F337" i="121"/>
  <c r="D338" i="121"/>
  <c r="F338" i="121" s="1"/>
  <c r="E338" i="121"/>
  <c r="G338" i="121"/>
  <c r="D339" i="121"/>
  <c r="E339" i="121"/>
  <c r="F339" i="121"/>
  <c r="G339" i="121"/>
  <c r="D340" i="121"/>
  <c r="E340" i="121"/>
  <c r="G340" i="121" s="1"/>
  <c r="F340" i="121"/>
  <c r="D341" i="121"/>
  <c r="F341" i="121" s="1"/>
  <c r="E341" i="121"/>
  <c r="G341" i="121" s="1"/>
  <c r="D342" i="121"/>
  <c r="E342" i="121"/>
  <c r="F342" i="121"/>
  <c r="G342" i="121"/>
  <c r="D343" i="121"/>
  <c r="E343" i="121"/>
  <c r="G343" i="121" s="1"/>
  <c r="F343" i="121"/>
  <c r="D344" i="121"/>
  <c r="F344" i="121" s="1"/>
  <c r="E344" i="121"/>
  <c r="G344" i="121" s="1"/>
  <c r="D345" i="121"/>
  <c r="F345" i="121" s="1"/>
  <c r="E345" i="121"/>
  <c r="G345" i="121"/>
  <c r="D346" i="121"/>
  <c r="E346" i="121"/>
  <c r="G346" i="121" s="1"/>
  <c r="F346" i="121"/>
  <c r="D347" i="121"/>
  <c r="F347" i="121" s="1"/>
  <c r="E347" i="121"/>
  <c r="G347" i="121"/>
  <c r="D348" i="121"/>
  <c r="E348" i="121"/>
  <c r="F348" i="121"/>
  <c r="G348" i="121"/>
  <c r="D349" i="121"/>
  <c r="E349" i="121"/>
  <c r="G349" i="121" s="1"/>
  <c r="F349" i="121"/>
  <c r="D350" i="121"/>
  <c r="F350" i="121" s="1"/>
  <c r="E350" i="121"/>
  <c r="G350" i="121" s="1"/>
  <c r="D351" i="121"/>
  <c r="E351" i="121"/>
  <c r="F351" i="121"/>
  <c r="G351" i="121"/>
  <c r="D352" i="121"/>
  <c r="E352" i="121"/>
  <c r="G352" i="121" s="1"/>
  <c r="F352" i="121"/>
  <c r="D353" i="121"/>
  <c r="F353" i="121" s="1"/>
  <c r="E353" i="121"/>
  <c r="G353" i="121" s="1"/>
  <c r="D354" i="121"/>
  <c r="F354" i="121" s="1"/>
  <c r="E354" i="121"/>
  <c r="G354" i="121"/>
  <c r="D355" i="121"/>
  <c r="E355" i="121"/>
  <c r="G355" i="121" s="1"/>
  <c r="F355" i="121"/>
  <c r="D356" i="121"/>
  <c r="F356" i="121" s="1"/>
  <c r="E356" i="121"/>
  <c r="G356" i="121"/>
  <c r="D357" i="121"/>
  <c r="E357" i="121"/>
  <c r="F357" i="121"/>
  <c r="G357" i="121"/>
  <c r="D358" i="121"/>
  <c r="E358" i="121"/>
  <c r="G358" i="121" s="1"/>
  <c r="F358" i="121"/>
  <c r="D359" i="121"/>
  <c r="F359" i="121" s="1"/>
  <c r="E359" i="121"/>
  <c r="G359" i="121" s="1"/>
  <c r="D360" i="121"/>
  <c r="E360" i="121"/>
  <c r="F360" i="121"/>
  <c r="G360" i="121"/>
  <c r="D361" i="121"/>
  <c r="E361" i="121"/>
  <c r="G361" i="121" s="1"/>
  <c r="F361" i="121"/>
  <c r="D362" i="121"/>
  <c r="F362" i="121" s="1"/>
  <c r="E362" i="121"/>
  <c r="G362" i="121" s="1"/>
  <c r="D363" i="121"/>
  <c r="F363" i="121" s="1"/>
  <c r="E363" i="121"/>
  <c r="G363" i="121"/>
  <c r="D364" i="121"/>
  <c r="E364" i="121"/>
  <c r="G364" i="121" s="1"/>
  <c r="F364" i="121"/>
  <c r="D365" i="121"/>
  <c r="F365" i="121" s="1"/>
  <c r="E365" i="121"/>
  <c r="G365" i="121"/>
  <c r="D366" i="121"/>
  <c r="E366" i="121"/>
  <c r="F366" i="121"/>
  <c r="G366" i="121"/>
  <c r="D367" i="121"/>
  <c r="E367" i="121"/>
  <c r="G367" i="121" s="1"/>
  <c r="F367" i="121"/>
  <c r="D368" i="121"/>
  <c r="F368" i="121" s="1"/>
  <c r="E368" i="121"/>
  <c r="G368" i="121" s="1"/>
  <c r="D369" i="121"/>
  <c r="E369" i="121"/>
  <c r="F369" i="121"/>
  <c r="G369" i="121"/>
  <c r="D370" i="121"/>
  <c r="E370" i="121"/>
  <c r="G370" i="121" s="1"/>
  <c r="F370" i="121"/>
  <c r="D371" i="121"/>
  <c r="F371" i="121" s="1"/>
  <c r="E371" i="121"/>
  <c r="G371" i="121" s="1"/>
  <c r="D372" i="121"/>
  <c r="F372" i="121" s="1"/>
  <c r="E372" i="121"/>
  <c r="G372" i="121"/>
  <c r="D373" i="121"/>
  <c r="E373" i="121"/>
  <c r="G373" i="121" s="1"/>
  <c r="F373" i="121"/>
  <c r="D374" i="121"/>
  <c r="F374" i="121" s="1"/>
  <c r="E374" i="121"/>
  <c r="G374" i="121"/>
  <c r="D375" i="121"/>
  <c r="E375" i="121"/>
  <c r="F375" i="121"/>
  <c r="G375" i="121"/>
  <c r="D376" i="121"/>
  <c r="E376" i="121"/>
  <c r="G376" i="121" s="1"/>
  <c r="F376" i="121"/>
  <c r="D377" i="121"/>
  <c r="F377" i="121" s="1"/>
  <c r="E377" i="121"/>
  <c r="G377" i="121" s="1"/>
  <c r="D378" i="121"/>
  <c r="E378" i="121"/>
  <c r="F378" i="121"/>
  <c r="G378" i="121"/>
  <c r="D379" i="121"/>
  <c r="E379" i="121"/>
  <c r="G379" i="121" s="1"/>
  <c r="F379" i="121"/>
  <c r="D380" i="121"/>
  <c r="F380" i="121" s="1"/>
  <c r="E380" i="121"/>
  <c r="G380" i="121" s="1"/>
  <c r="D381" i="121"/>
  <c r="F381" i="121" s="1"/>
  <c r="E381" i="121"/>
  <c r="G381" i="121"/>
  <c r="D382" i="121"/>
  <c r="E382" i="121"/>
  <c r="G382" i="121" s="1"/>
  <c r="F382" i="121"/>
  <c r="D383" i="121"/>
  <c r="F383" i="121" s="1"/>
  <c r="E383" i="121"/>
  <c r="G383" i="121"/>
  <c r="D384" i="121"/>
  <c r="E384" i="121"/>
  <c r="F384" i="121"/>
  <c r="G384" i="121"/>
  <c r="D385" i="121"/>
  <c r="E385" i="121"/>
  <c r="G385" i="121" s="1"/>
  <c r="F385" i="121"/>
  <c r="D386" i="121"/>
  <c r="F386" i="121" s="1"/>
  <c r="E386" i="121"/>
  <c r="G386" i="121" s="1"/>
  <c r="D387" i="121"/>
  <c r="E387" i="121"/>
  <c r="F387" i="121"/>
  <c r="G387" i="121"/>
  <c r="D388" i="121"/>
  <c r="E388" i="121"/>
  <c r="G388" i="121" s="1"/>
  <c r="F388" i="121"/>
  <c r="D389" i="121"/>
  <c r="F389" i="121" s="1"/>
  <c r="E389" i="121"/>
  <c r="G389" i="121" s="1"/>
  <c r="D390" i="121"/>
  <c r="F390" i="121" s="1"/>
  <c r="E390" i="121"/>
  <c r="G390" i="121"/>
  <c r="D391" i="121"/>
  <c r="E391" i="121"/>
  <c r="G391" i="121" s="1"/>
  <c r="F391" i="121"/>
  <c r="D392" i="121"/>
  <c r="F392" i="121" s="1"/>
  <c r="E392" i="121"/>
  <c r="G392" i="121"/>
  <c r="D393" i="121"/>
  <c r="E393" i="121"/>
  <c r="F393" i="121"/>
  <c r="G393" i="121"/>
  <c r="D394" i="121"/>
  <c r="E394" i="121"/>
  <c r="G394" i="121" s="1"/>
  <c r="F394" i="121"/>
  <c r="D395" i="121"/>
  <c r="F395" i="121" s="1"/>
  <c r="E395" i="121"/>
  <c r="G395" i="121" s="1"/>
  <c r="D396" i="121"/>
  <c r="E396" i="121"/>
  <c r="F396" i="121"/>
  <c r="G396" i="121"/>
  <c r="D397" i="121"/>
  <c r="E397" i="121"/>
  <c r="G397" i="121" s="1"/>
  <c r="F397" i="121"/>
  <c r="D398" i="121"/>
  <c r="F398" i="121" s="1"/>
  <c r="E398" i="121"/>
  <c r="G398" i="121" s="1"/>
  <c r="D399" i="121"/>
  <c r="F399" i="121" s="1"/>
  <c r="E399" i="121"/>
  <c r="G399" i="121"/>
  <c r="D400" i="121"/>
  <c r="E400" i="121"/>
  <c r="G400" i="121" s="1"/>
  <c r="F400" i="121"/>
  <c r="D401" i="121"/>
  <c r="F401" i="121" s="1"/>
  <c r="E401" i="121"/>
  <c r="G401" i="121"/>
  <c r="D402" i="121"/>
  <c r="E402" i="121"/>
  <c r="F402" i="121"/>
  <c r="G402" i="121"/>
  <c r="D403" i="121"/>
  <c r="E403" i="121"/>
  <c r="G403" i="121" s="1"/>
  <c r="F403" i="121"/>
  <c r="D404" i="121"/>
  <c r="F404" i="121" s="1"/>
  <c r="E404" i="121"/>
  <c r="G404" i="121" s="1"/>
  <c r="D405" i="121"/>
  <c r="E405" i="121"/>
  <c r="F405" i="121"/>
  <c r="G405" i="121"/>
  <c r="D406" i="121"/>
  <c r="F406" i="121" s="1"/>
  <c r="E406" i="121"/>
  <c r="G406" i="121" s="1"/>
  <c r="D407" i="121"/>
  <c r="F407" i="121" s="1"/>
  <c r="E407" i="121"/>
  <c r="G407" i="121"/>
  <c r="D408" i="121"/>
  <c r="E408" i="121"/>
  <c r="F408" i="121"/>
  <c r="G408" i="121"/>
  <c r="D409" i="121"/>
  <c r="F409" i="121" s="1"/>
  <c r="E409" i="121"/>
  <c r="G409" i="121" s="1"/>
  <c r="D410" i="121"/>
  <c r="F410" i="121" s="1"/>
  <c r="E410" i="121"/>
  <c r="G410" i="121"/>
  <c r="D411" i="121"/>
  <c r="E411" i="121"/>
  <c r="F411" i="121"/>
  <c r="G411" i="121"/>
  <c r="D412" i="121"/>
  <c r="F412" i="121" s="1"/>
  <c r="E412" i="121"/>
  <c r="G412" i="121" s="1"/>
  <c r="D413" i="121"/>
  <c r="F413" i="121" s="1"/>
  <c r="E413" i="121"/>
  <c r="G413" i="121"/>
  <c r="D414" i="121"/>
  <c r="E414" i="121"/>
  <c r="F414" i="121"/>
  <c r="G414" i="121"/>
  <c r="D415" i="121"/>
  <c r="F415" i="121" s="1"/>
  <c r="E415" i="121"/>
  <c r="G415" i="121" s="1"/>
  <c r="D416" i="121"/>
  <c r="F416" i="121" s="1"/>
  <c r="E416" i="121"/>
  <c r="G416" i="121"/>
  <c r="D417" i="121"/>
  <c r="E417" i="121"/>
  <c r="F417" i="121"/>
  <c r="G417" i="121"/>
  <c r="D418" i="121"/>
  <c r="F418" i="121" s="1"/>
  <c r="E418" i="121"/>
  <c r="G418" i="121" s="1"/>
  <c r="D419" i="121"/>
  <c r="F419" i="121" s="1"/>
  <c r="E419" i="121"/>
  <c r="G419" i="121"/>
  <c r="D420" i="121"/>
  <c r="E420" i="121"/>
  <c r="F420" i="121"/>
  <c r="G420" i="121"/>
  <c r="D421" i="121"/>
  <c r="F421" i="121" s="1"/>
  <c r="E421" i="121"/>
  <c r="G421" i="121" s="1"/>
  <c r="D422" i="121"/>
  <c r="F422" i="121" s="1"/>
  <c r="E422" i="121"/>
  <c r="G422" i="121"/>
  <c r="D423" i="121"/>
  <c r="E423" i="121"/>
  <c r="F423" i="121"/>
  <c r="G423" i="121"/>
  <c r="D424" i="121"/>
  <c r="F424" i="121" s="1"/>
  <c r="E424" i="121"/>
  <c r="G424" i="121" s="1"/>
  <c r="D425" i="121"/>
  <c r="F425" i="121" s="1"/>
  <c r="E425" i="121"/>
  <c r="G425" i="121"/>
  <c r="D426" i="121"/>
  <c r="E426" i="121"/>
  <c r="F426" i="121"/>
  <c r="G426" i="121"/>
  <c r="D427" i="121"/>
  <c r="F427" i="121" s="1"/>
  <c r="E427" i="121"/>
  <c r="G427" i="121" s="1"/>
  <c r="D428" i="121"/>
  <c r="F428" i="121" s="1"/>
  <c r="E428" i="121"/>
  <c r="G428" i="121"/>
  <c r="D429" i="121"/>
  <c r="E429" i="121"/>
  <c r="F429" i="121"/>
  <c r="G429" i="121"/>
  <c r="D430" i="121"/>
  <c r="F430" i="121" s="1"/>
  <c r="E430" i="121"/>
  <c r="G430" i="121" s="1"/>
  <c r="D431" i="121"/>
  <c r="F431" i="121" s="1"/>
  <c r="E431" i="121"/>
  <c r="G431" i="121"/>
  <c r="D432" i="121"/>
  <c r="E432" i="121"/>
  <c r="F432" i="121"/>
  <c r="G432" i="121"/>
  <c r="D433" i="121"/>
  <c r="F433" i="121" s="1"/>
  <c r="E433" i="121"/>
  <c r="G433" i="121" s="1"/>
  <c r="D434" i="121"/>
  <c r="F434" i="121" s="1"/>
  <c r="E434" i="121"/>
  <c r="G434" i="121"/>
  <c r="D435" i="121"/>
  <c r="E435" i="121"/>
  <c r="F435" i="121"/>
  <c r="G435" i="121"/>
  <c r="D436" i="121"/>
  <c r="F436" i="121" s="1"/>
  <c r="E436" i="121"/>
  <c r="G436" i="121" s="1"/>
  <c r="D437" i="121"/>
  <c r="F437" i="121" s="1"/>
  <c r="E437" i="121"/>
  <c r="G437" i="121"/>
  <c r="D438" i="121"/>
  <c r="E438" i="121"/>
  <c r="F438" i="121"/>
  <c r="G438" i="121"/>
  <c r="D439" i="121"/>
  <c r="F439" i="121" s="1"/>
  <c r="E439" i="121"/>
  <c r="G439" i="121" s="1"/>
  <c r="D440" i="121"/>
  <c r="F440" i="121" s="1"/>
  <c r="E440" i="121"/>
  <c r="G440" i="121"/>
  <c r="D441" i="121"/>
  <c r="E441" i="121"/>
  <c r="F441" i="121"/>
  <c r="G441" i="121"/>
  <c r="D442" i="121"/>
  <c r="F442" i="121" s="1"/>
  <c r="E442" i="121"/>
  <c r="G442" i="121" s="1"/>
  <c r="D443" i="121"/>
  <c r="F443" i="121" s="1"/>
  <c r="E443" i="121"/>
  <c r="G443" i="121"/>
  <c r="D444" i="121"/>
  <c r="E444" i="121"/>
  <c r="F444" i="121"/>
  <c r="G444" i="121"/>
  <c r="D445" i="121"/>
  <c r="F445" i="121" s="1"/>
  <c r="E445" i="121"/>
  <c r="G445" i="121" s="1"/>
  <c r="D446" i="121"/>
  <c r="F446" i="121" s="1"/>
  <c r="E446" i="121"/>
  <c r="G446" i="121"/>
  <c r="D447" i="121"/>
  <c r="E447" i="121"/>
  <c r="F447" i="121"/>
  <c r="G447" i="121"/>
  <c r="D448" i="121"/>
  <c r="F448" i="121" s="1"/>
  <c r="E448" i="121"/>
  <c r="G448" i="121" s="1"/>
  <c r="D449" i="121"/>
  <c r="F449" i="121" s="1"/>
  <c r="E449" i="121"/>
  <c r="G449" i="121"/>
  <c r="D450" i="121"/>
  <c r="E450" i="121"/>
  <c r="F450" i="121"/>
  <c r="G450" i="121"/>
  <c r="D451" i="121"/>
  <c r="F451" i="121" s="1"/>
  <c r="E451" i="121"/>
  <c r="G451" i="121" s="1"/>
  <c r="D452" i="121"/>
  <c r="F452" i="121" s="1"/>
  <c r="E452" i="121"/>
  <c r="G452" i="121"/>
  <c r="D453" i="121"/>
  <c r="E453" i="121"/>
  <c r="F453" i="121"/>
  <c r="G453" i="121"/>
  <c r="D454" i="121"/>
  <c r="E454" i="121"/>
  <c r="G454" i="121" s="1"/>
  <c r="F454" i="121"/>
  <c r="D455" i="121"/>
  <c r="F455" i="121" s="1"/>
  <c r="E455" i="121"/>
  <c r="G455" i="121"/>
  <c r="D456" i="121"/>
  <c r="E456" i="121"/>
  <c r="F456" i="121"/>
  <c r="G456" i="121"/>
  <c r="D457" i="121"/>
  <c r="E457" i="121"/>
  <c r="G457" i="121" s="1"/>
  <c r="F457" i="121"/>
  <c r="D458" i="121"/>
  <c r="F458" i="121" s="1"/>
  <c r="E458" i="121"/>
  <c r="G458" i="121"/>
  <c r="D459" i="121"/>
  <c r="E459" i="121"/>
  <c r="F459" i="121"/>
  <c r="G459" i="121"/>
  <c r="D460" i="121"/>
  <c r="E460" i="121"/>
  <c r="G460" i="121" s="1"/>
  <c r="F460" i="121"/>
  <c r="D461" i="121"/>
  <c r="F461" i="121" s="1"/>
  <c r="E461" i="121"/>
  <c r="G461" i="121"/>
  <c r="D462" i="121"/>
  <c r="E462" i="121"/>
  <c r="F462" i="121"/>
  <c r="G462" i="121"/>
  <c r="D463" i="121"/>
  <c r="E463" i="121"/>
  <c r="G463" i="121" s="1"/>
  <c r="F463" i="121"/>
  <c r="D464" i="121"/>
  <c r="F464" i="121" s="1"/>
  <c r="E464" i="121"/>
  <c r="G464" i="121"/>
  <c r="D465" i="121"/>
  <c r="E465" i="121"/>
  <c r="F465" i="121"/>
  <c r="G465" i="121"/>
  <c r="D466" i="121"/>
  <c r="E466" i="121"/>
  <c r="G466" i="121" s="1"/>
  <c r="F466" i="121"/>
  <c r="D467" i="121"/>
  <c r="F467" i="121" s="1"/>
  <c r="E467" i="121"/>
  <c r="G467" i="121"/>
  <c r="D468" i="121"/>
  <c r="E468" i="121"/>
  <c r="F468" i="121"/>
  <c r="G468" i="121"/>
  <c r="D469" i="121"/>
  <c r="E469" i="121"/>
  <c r="G469" i="121" s="1"/>
  <c r="F469" i="121"/>
  <c r="D470" i="121"/>
  <c r="F470" i="121" s="1"/>
  <c r="E470" i="121"/>
  <c r="G470" i="121"/>
  <c r="D471" i="121"/>
  <c r="E471" i="121"/>
  <c r="F471" i="121"/>
  <c r="G471" i="121"/>
  <c r="D472" i="121"/>
  <c r="E472" i="121"/>
  <c r="G472" i="121" s="1"/>
  <c r="F472" i="121"/>
  <c r="D473" i="121"/>
  <c r="F473" i="121" s="1"/>
  <c r="E473" i="121"/>
  <c r="G473" i="121"/>
  <c r="D474" i="121"/>
  <c r="E474" i="121"/>
  <c r="F474" i="121"/>
  <c r="G474" i="121"/>
  <c r="D475" i="121"/>
  <c r="E475" i="121"/>
  <c r="G475" i="121" s="1"/>
  <c r="F475" i="121"/>
  <c r="D476" i="121"/>
  <c r="F476" i="121" s="1"/>
  <c r="E476" i="121"/>
  <c r="G476" i="121"/>
  <c r="D477" i="121"/>
  <c r="E477" i="121"/>
  <c r="F477" i="121"/>
  <c r="G477" i="121"/>
  <c r="D478" i="121"/>
  <c r="E478" i="121"/>
  <c r="G478" i="121" s="1"/>
  <c r="F478" i="121"/>
  <c r="D479" i="121"/>
  <c r="F479" i="121" s="1"/>
  <c r="E479" i="121"/>
  <c r="G479" i="121"/>
  <c r="D480" i="121"/>
  <c r="E480" i="121"/>
  <c r="F480" i="121"/>
  <c r="G480" i="121"/>
  <c r="D481" i="121"/>
  <c r="E481" i="121"/>
  <c r="G481" i="121" s="1"/>
  <c r="F481" i="121"/>
  <c r="D482" i="121"/>
  <c r="F482" i="121" s="1"/>
  <c r="E482" i="121"/>
  <c r="G482" i="121"/>
  <c r="D483" i="121"/>
  <c r="E483" i="121"/>
  <c r="F483" i="121"/>
  <c r="G483" i="121"/>
  <c r="D484" i="121"/>
  <c r="E484" i="121"/>
  <c r="G484" i="121" s="1"/>
  <c r="F484" i="121"/>
  <c r="D485" i="121"/>
  <c r="F485" i="121" s="1"/>
  <c r="E485" i="121"/>
  <c r="G485" i="121"/>
  <c r="D486" i="121"/>
  <c r="E486" i="121"/>
  <c r="F486" i="121"/>
  <c r="G486" i="121"/>
  <c r="D487" i="121"/>
  <c r="E487" i="121"/>
  <c r="G487" i="121" s="1"/>
  <c r="F487" i="121"/>
  <c r="D488" i="121"/>
  <c r="F488" i="121" s="1"/>
  <c r="E488" i="121"/>
  <c r="G488" i="121"/>
  <c r="D489" i="121"/>
  <c r="E489" i="121"/>
  <c r="F489" i="121"/>
  <c r="G489" i="121"/>
  <c r="D490" i="121"/>
  <c r="E490" i="121"/>
  <c r="G490" i="121" s="1"/>
  <c r="F490" i="121"/>
  <c r="D491" i="121"/>
  <c r="F491" i="121" s="1"/>
  <c r="E491" i="121"/>
  <c r="G491" i="121"/>
  <c r="D492" i="121"/>
  <c r="E492" i="121"/>
  <c r="F492" i="121"/>
  <c r="G492" i="121"/>
  <c r="D493" i="121"/>
  <c r="E493" i="121"/>
  <c r="G493" i="121" s="1"/>
  <c r="F493" i="121"/>
  <c r="D494" i="121"/>
  <c r="F494" i="121" s="1"/>
  <c r="E494" i="121"/>
  <c r="G494" i="121"/>
  <c r="D495" i="121"/>
  <c r="E495" i="121"/>
  <c r="F495" i="121"/>
  <c r="G495" i="121"/>
  <c r="D496" i="121"/>
  <c r="E496" i="121"/>
  <c r="G496" i="121" s="1"/>
  <c r="F496" i="121"/>
  <c r="D497" i="121"/>
  <c r="F497" i="121" s="1"/>
  <c r="E497" i="121"/>
  <c r="G497" i="121"/>
  <c r="D498" i="121"/>
  <c r="E498" i="121"/>
  <c r="F498" i="121"/>
  <c r="G498" i="121"/>
  <c r="D499" i="121"/>
  <c r="E499" i="121"/>
  <c r="G499" i="121" s="1"/>
  <c r="F499" i="121"/>
  <c r="D500" i="121"/>
  <c r="F500" i="121" s="1"/>
  <c r="E500" i="121"/>
  <c r="G500" i="121"/>
  <c r="D501" i="121"/>
  <c r="E501" i="121"/>
  <c r="F501" i="121"/>
  <c r="G501" i="121"/>
  <c r="D502" i="121"/>
  <c r="E502" i="121"/>
  <c r="G502" i="121" s="1"/>
  <c r="F502" i="121"/>
  <c r="D503" i="121"/>
  <c r="F503" i="121" s="1"/>
  <c r="E503" i="121"/>
  <c r="G503" i="121"/>
  <c r="D504" i="121"/>
  <c r="E504" i="121"/>
  <c r="F504" i="121"/>
  <c r="G504" i="121"/>
  <c r="D505" i="121"/>
  <c r="E505" i="121"/>
  <c r="G505" i="121" s="1"/>
  <c r="F505" i="121"/>
  <c r="D506" i="121"/>
  <c r="F506" i="121" s="1"/>
  <c r="E506" i="121"/>
  <c r="G506" i="121"/>
  <c r="D507" i="121"/>
  <c r="E507" i="121"/>
  <c r="F507" i="121"/>
  <c r="G507" i="121"/>
  <c r="D508" i="121"/>
  <c r="E508" i="121"/>
  <c r="G508" i="121" s="1"/>
  <c r="F508" i="121"/>
  <c r="D509" i="121"/>
  <c r="F509" i="121" s="1"/>
  <c r="E509" i="121"/>
  <c r="G509" i="121"/>
  <c r="D510" i="121"/>
  <c r="E510" i="121"/>
  <c r="F510" i="121"/>
  <c r="G510" i="121"/>
  <c r="D511" i="121"/>
  <c r="E511" i="121"/>
  <c r="G511" i="121" s="1"/>
  <c r="F511" i="121"/>
  <c r="D512" i="121"/>
  <c r="F512" i="121" s="1"/>
  <c r="E512" i="121"/>
  <c r="G512" i="121"/>
  <c r="D513" i="121"/>
  <c r="E513" i="121"/>
  <c r="F513" i="121"/>
  <c r="G513" i="121"/>
  <c r="D514" i="121"/>
  <c r="E514" i="121"/>
  <c r="G514" i="121" s="1"/>
  <c r="F514" i="121"/>
  <c r="D515" i="121"/>
  <c r="F515" i="121" s="1"/>
  <c r="E515" i="121"/>
  <c r="G515" i="121"/>
  <c r="D516" i="121"/>
  <c r="E516" i="121"/>
  <c r="F516" i="121"/>
  <c r="G516" i="121"/>
  <c r="D517" i="121"/>
  <c r="E517" i="121"/>
  <c r="G517" i="121" s="1"/>
  <c r="F517" i="121"/>
  <c r="D518" i="121"/>
  <c r="F518" i="121" s="1"/>
  <c r="E518" i="121"/>
  <c r="G518" i="121"/>
  <c r="D519" i="121"/>
  <c r="E519" i="121"/>
  <c r="F519" i="121"/>
  <c r="G519" i="121"/>
  <c r="D520" i="121"/>
  <c r="E520" i="121"/>
  <c r="G520" i="121" s="1"/>
  <c r="F520" i="121"/>
  <c r="D521" i="121"/>
  <c r="F521" i="121" s="1"/>
  <c r="E521" i="121"/>
  <c r="G521" i="121"/>
  <c r="D522" i="121"/>
  <c r="E522" i="121"/>
  <c r="F522" i="121"/>
  <c r="G522" i="121"/>
  <c r="D523" i="121"/>
  <c r="E523" i="121"/>
  <c r="G523" i="121" s="1"/>
  <c r="F523" i="121"/>
  <c r="D524" i="121"/>
  <c r="F524" i="121" s="1"/>
  <c r="E524" i="121"/>
  <c r="G524" i="121"/>
  <c r="D525" i="121"/>
  <c r="E525" i="121"/>
  <c r="F525" i="121"/>
  <c r="G525" i="121"/>
  <c r="D526" i="121"/>
  <c r="E526" i="121"/>
  <c r="G526" i="121" s="1"/>
  <c r="F526" i="121"/>
  <c r="D527" i="121"/>
  <c r="F527" i="121" s="1"/>
  <c r="E527" i="121"/>
  <c r="G527" i="121"/>
  <c r="D528" i="121"/>
  <c r="E528" i="121"/>
  <c r="F528" i="121"/>
  <c r="G528" i="121"/>
  <c r="D529" i="121"/>
  <c r="E529" i="121"/>
  <c r="G529" i="121" s="1"/>
  <c r="F529" i="121"/>
  <c r="D530" i="121"/>
  <c r="F530" i="121" s="1"/>
  <c r="E530" i="121"/>
  <c r="G530" i="121"/>
  <c r="D531" i="121"/>
  <c r="E531" i="121"/>
  <c r="F531" i="121"/>
  <c r="G531" i="121"/>
  <c r="D532" i="121"/>
  <c r="E532" i="121"/>
  <c r="G532" i="121" s="1"/>
  <c r="F532" i="121"/>
  <c r="D533" i="121"/>
  <c r="F533" i="121" s="1"/>
  <c r="E533" i="121"/>
  <c r="G533" i="121"/>
  <c r="D534" i="121"/>
  <c r="E534" i="121"/>
  <c r="F534" i="121"/>
  <c r="G534" i="121"/>
  <c r="D535" i="121"/>
  <c r="E535" i="121"/>
  <c r="G535" i="121" s="1"/>
  <c r="F535" i="121"/>
  <c r="D536" i="121"/>
  <c r="F536" i="121" s="1"/>
  <c r="E536" i="121"/>
  <c r="G536" i="121"/>
  <c r="D537" i="121"/>
  <c r="E537" i="121"/>
  <c r="F537" i="121"/>
  <c r="G537" i="121"/>
  <c r="D538" i="121"/>
  <c r="E538" i="121"/>
  <c r="G538" i="121" s="1"/>
  <c r="F538" i="121"/>
  <c r="D539" i="121"/>
  <c r="F539" i="121" s="1"/>
  <c r="E539" i="121"/>
  <c r="G539" i="121"/>
  <c r="D540" i="121"/>
  <c r="E540" i="121"/>
  <c r="F540" i="121"/>
  <c r="G540" i="121"/>
  <c r="D541" i="121"/>
  <c r="E541" i="121"/>
  <c r="G541" i="121" s="1"/>
  <c r="F541" i="121"/>
  <c r="D542" i="121"/>
  <c r="F542" i="121" s="1"/>
  <c r="E542" i="121"/>
  <c r="G542" i="121"/>
  <c r="D543" i="121"/>
  <c r="E543" i="121"/>
  <c r="F543" i="121"/>
  <c r="G543" i="121"/>
  <c r="D544" i="121"/>
  <c r="E544" i="121"/>
  <c r="G544" i="121" s="1"/>
  <c r="F544" i="121"/>
  <c r="D545" i="121"/>
  <c r="F545" i="121" s="1"/>
  <c r="E545" i="121"/>
  <c r="G545" i="121"/>
  <c r="D546" i="121"/>
  <c r="E546" i="121"/>
  <c r="F546" i="121"/>
  <c r="G546" i="121"/>
  <c r="D547" i="121"/>
  <c r="E547" i="121"/>
  <c r="G547" i="121" s="1"/>
  <c r="F547" i="121"/>
  <c r="D548" i="121"/>
  <c r="F548" i="121" s="1"/>
  <c r="E548" i="121"/>
  <c r="G548" i="121"/>
  <c r="D549" i="121"/>
  <c r="E549" i="121"/>
  <c r="F549" i="121"/>
  <c r="G549" i="121"/>
  <c r="D550" i="121"/>
  <c r="E550" i="121"/>
  <c r="G550" i="121" s="1"/>
  <c r="F550" i="121"/>
  <c r="D551" i="121"/>
  <c r="F551" i="121" s="1"/>
  <c r="E551" i="121"/>
  <c r="G551" i="121"/>
  <c r="D552" i="121"/>
  <c r="E552" i="121"/>
  <c r="F552" i="121"/>
  <c r="G552" i="121"/>
  <c r="D553" i="121"/>
  <c r="E553" i="121"/>
  <c r="G553" i="121" s="1"/>
  <c r="F553" i="121"/>
  <c r="D554" i="121"/>
  <c r="F554" i="121" s="1"/>
  <c r="E554" i="121"/>
  <c r="G554" i="121"/>
  <c r="D555" i="121"/>
  <c r="E555" i="121"/>
  <c r="F555" i="121"/>
  <c r="G555" i="121"/>
  <c r="D556" i="121"/>
  <c r="E556" i="121"/>
  <c r="G556" i="121" s="1"/>
  <c r="F556" i="121"/>
  <c r="D557" i="121"/>
  <c r="F557" i="121" s="1"/>
  <c r="E557" i="121"/>
  <c r="G557" i="121"/>
  <c r="D558" i="121"/>
  <c r="E558" i="121"/>
  <c r="F558" i="121"/>
  <c r="G558" i="121"/>
  <c r="D559" i="121"/>
  <c r="E559" i="121"/>
  <c r="G559" i="121" s="1"/>
  <c r="F559" i="121"/>
  <c r="D560" i="121"/>
  <c r="F560" i="121" s="1"/>
  <c r="E560" i="121"/>
  <c r="G560" i="121"/>
  <c r="D561" i="121"/>
  <c r="E561" i="121"/>
  <c r="F561" i="121"/>
  <c r="G561" i="121"/>
  <c r="D562" i="121"/>
  <c r="E562" i="121"/>
  <c r="G562" i="121" s="1"/>
  <c r="F562" i="121"/>
  <c r="D563" i="121"/>
  <c r="F563" i="121" s="1"/>
  <c r="E563" i="121"/>
  <c r="G563" i="121"/>
  <c r="D564" i="121"/>
  <c r="E564" i="121"/>
  <c r="F564" i="121"/>
  <c r="G564" i="121"/>
  <c r="D565" i="121"/>
  <c r="E565" i="121"/>
  <c r="G565" i="121" s="1"/>
  <c r="F565" i="121"/>
  <c r="D566" i="121"/>
  <c r="F566" i="121" s="1"/>
  <c r="E566" i="121"/>
  <c r="G566" i="121"/>
  <c r="D567" i="121"/>
  <c r="E567" i="121"/>
  <c r="F567" i="121"/>
  <c r="G567" i="121"/>
  <c r="D568" i="121"/>
  <c r="E568" i="121"/>
  <c r="G568" i="121" s="1"/>
  <c r="F568" i="121"/>
  <c r="D569" i="121"/>
  <c r="F569" i="121" s="1"/>
  <c r="E569" i="121"/>
  <c r="G569" i="121"/>
  <c r="D570" i="121"/>
  <c r="E570" i="121"/>
  <c r="F570" i="121"/>
  <c r="G570" i="121"/>
  <c r="D571" i="121"/>
  <c r="E571" i="121"/>
  <c r="G571" i="121" s="1"/>
  <c r="F571" i="121"/>
  <c r="D572" i="121"/>
  <c r="F572" i="121" s="1"/>
  <c r="E572" i="121"/>
  <c r="G572" i="121"/>
  <c r="D573" i="121"/>
  <c r="E573" i="121"/>
  <c r="F573" i="121"/>
  <c r="G573" i="121"/>
  <c r="D574" i="121"/>
  <c r="E574" i="121"/>
  <c r="G574" i="121" s="1"/>
  <c r="F574" i="121"/>
  <c r="D575" i="121"/>
  <c r="F575" i="121" s="1"/>
  <c r="E575" i="121"/>
  <c r="G575" i="121"/>
  <c r="D576" i="121"/>
  <c r="E576" i="121"/>
  <c r="F576" i="121"/>
  <c r="G576" i="121"/>
  <c r="D577" i="121"/>
  <c r="E577" i="121"/>
  <c r="G577" i="121" s="1"/>
  <c r="F577" i="121"/>
  <c r="D578" i="121"/>
  <c r="F578" i="121" s="1"/>
  <c r="E578" i="121"/>
  <c r="G578" i="121"/>
  <c r="D579" i="121"/>
  <c r="E579" i="121"/>
  <c r="F579" i="121"/>
  <c r="G579" i="121"/>
  <c r="D580" i="121"/>
  <c r="E580" i="121"/>
  <c r="G580" i="121" s="1"/>
  <c r="F580" i="121"/>
  <c r="D581" i="121"/>
  <c r="F581" i="121" s="1"/>
  <c r="E581" i="121"/>
  <c r="G581" i="121"/>
  <c r="D582" i="121"/>
  <c r="E582" i="121"/>
  <c r="F582" i="121"/>
  <c r="G582" i="121"/>
  <c r="D583" i="121"/>
  <c r="E583" i="121"/>
  <c r="G583" i="121" s="1"/>
  <c r="F583" i="121"/>
  <c r="D584" i="121"/>
  <c r="F584" i="121" s="1"/>
  <c r="E584" i="121"/>
  <c r="G584" i="121"/>
  <c r="D585" i="121"/>
  <c r="E585" i="121"/>
  <c r="F585" i="121"/>
  <c r="G585" i="121"/>
  <c r="D586" i="121"/>
  <c r="E586" i="121"/>
  <c r="G586" i="121" s="1"/>
  <c r="F586" i="121"/>
  <c r="D587" i="121"/>
  <c r="F587" i="121" s="1"/>
  <c r="E587" i="121"/>
  <c r="G587" i="121"/>
  <c r="D588" i="121"/>
  <c r="E588" i="121"/>
  <c r="F588" i="121"/>
  <c r="G588" i="121"/>
  <c r="D589" i="121"/>
  <c r="E589" i="121"/>
  <c r="G589" i="121" s="1"/>
  <c r="F589" i="121"/>
  <c r="D590" i="121"/>
  <c r="F590" i="121" s="1"/>
  <c r="E590" i="121"/>
  <c r="G590" i="121"/>
  <c r="D591" i="121"/>
  <c r="E591" i="121"/>
  <c r="F591" i="121"/>
  <c r="G591" i="121"/>
  <c r="D592" i="121"/>
  <c r="E592" i="121"/>
  <c r="G592" i="121" s="1"/>
  <c r="F592" i="121"/>
  <c r="D593" i="121"/>
  <c r="F593" i="121" s="1"/>
  <c r="E593" i="121"/>
  <c r="G593" i="121"/>
  <c r="D594" i="121"/>
  <c r="E594" i="121"/>
  <c r="F594" i="121"/>
  <c r="G594" i="121"/>
  <c r="D595" i="121"/>
  <c r="E595" i="121"/>
  <c r="G595" i="121" s="1"/>
  <c r="F595" i="121"/>
  <c r="D596" i="121"/>
  <c r="F596" i="121" s="1"/>
  <c r="E596" i="121"/>
  <c r="G596" i="121"/>
  <c r="D597" i="121"/>
  <c r="E597" i="121"/>
  <c r="F597" i="121"/>
  <c r="G597" i="121"/>
  <c r="D598" i="121"/>
  <c r="E598" i="121"/>
  <c r="G598" i="121" s="1"/>
  <c r="F598" i="121"/>
  <c r="D599" i="121"/>
  <c r="F599" i="121" s="1"/>
  <c r="E599" i="121"/>
  <c r="G599" i="121"/>
  <c r="D600" i="121"/>
  <c r="E600" i="121"/>
  <c r="F600" i="121"/>
  <c r="G600" i="121"/>
  <c r="D601" i="121"/>
  <c r="E601" i="121"/>
  <c r="G601" i="121" s="1"/>
  <c r="F601" i="121"/>
  <c r="D602" i="121"/>
  <c r="F602" i="121" s="1"/>
  <c r="E602" i="121"/>
  <c r="G602" i="121"/>
  <c r="D603" i="121"/>
  <c r="E603" i="121"/>
  <c r="F603" i="121"/>
  <c r="G603" i="121"/>
  <c r="D604" i="121"/>
  <c r="E604" i="121"/>
  <c r="G604" i="121" s="1"/>
  <c r="F604" i="121"/>
  <c r="D605" i="121"/>
  <c r="F605" i="121" s="1"/>
  <c r="E605" i="121"/>
  <c r="G605" i="121"/>
  <c r="D606" i="121"/>
  <c r="E606" i="121"/>
  <c r="F606" i="121"/>
  <c r="G606" i="121"/>
  <c r="D607" i="121"/>
  <c r="E607" i="121"/>
  <c r="G607" i="121" s="1"/>
  <c r="F607" i="121"/>
  <c r="D608" i="121"/>
  <c r="F608" i="121" s="1"/>
  <c r="E608" i="121"/>
  <c r="G608" i="121"/>
  <c r="D609" i="121"/>
  <c r="E609" i="121"/>
  <c r="F609" i="121"/>
  <c r="G609" i="121"/>
  <c r="D610" i="121"/>
  <c r="E610" i="121"/>
  <c r="G610" i="121" s="1"/>
  <c r="F610" i="121"/>
  <c r="D611" i="121"/>
  <c r="F611" i="121" s="1"/>
  <c r="E611" i="121"/>
  <c r="G611" i="121"/>
  <c r="D612" i="121"/>
  <c r="E612" i="121"/>
  <c r="F612" i="121"/>
  <c r="G612" i="121"/>
  <c r="D613" i="121"/>
  <c r="E613" i="121"/>
  <c r="G613" i="121" s="1"/>
  <c r="F613" i="121"/>
  <c r="D614" i="121"/>
  <c r="F614" i="121" s="1"/>
  <c r="E614" i="121"/>
  <c r="G614" i="121"/>
  <c r="D615" i="121"/>
  <c r="E615" i="121"/>
  <c r="F615" i="121"/>
  <c r="G615" i="121"/>
  <c r="D616" i="121"/>
  <c r="E616" i="121"/>
  <c r="G616" i="121" s="1"/>
  <c r="F616" i="121"/>
  <c r="D617" i="121"/>
  <c r="F617" i="121" s="1"/>
  <c r="E617" i="121"/>
  <c r="G617" i="121"/>
  <c r="D618" i="121"/>
  <c r="E618" i="121"/>
  <c r="F618" i="121"/>
  <c r="G618" i="121"/>
  <c r="D619" i="121"/>
  <c r="E619" i="121"/>
  <c r="G619" i="121" s="1"/>
  <c r="F619" i="121"/>
  <c r="D620" i="121"/>
  <c r="F620" i="121" s="1"/>
  <c r="E620" i="121"/>
  <c r="G620" i="121"/>
  <c r="D621" i="121"/>
  <c r="E621" i="121"/>
  <c r="F621" i="121"/>
  <c r="G621" i="121"/>
  <c r="D622" i="121"/>
  <c r="E622" i="121"/>
  <c r="G622" i="121" s="1"/>
  <c r="F622" i="121"/>
  <c r="D623" i="121"/>
  <c r="F623" i="121" s="1"/>
  <c r="E623" i="121"/>
  <c r="G623" i="121"/>
  <c r="D624" i="121"/>
  <c r="E624" i="121"/>
  <c r="F624" i="121"/>
  <c r="G624" i="121"/>
  <c r="D625" i="121"/>
  <c r="E625" i="121"/>
  <c r="G625" i="121" s="1"/>
  <c r="F625" i="121"/>
  <c r="D626" i="121"/>
  <c r="F626" i="121" s="1"/>
  <c r="E626" i="121"/>
  <c r="G626" i="121"/>
  <c r="D627" i="121"/>
  <c r="E627" i="121"/>
  <c r="F627" i="121"/>
  <c r="G627" i="121"/>
  <c r="D628" i="121"/>
  <c r="E628" i="121"/>
  <c r="G628" i="121" s="1"/>
  <c r="F628" i="121"/>
  <c r="D629" i="121"/>
  <c r="F629" i="121" s="1"/>
  <c r="E629" i="121"/>
  <c r="G629" i="121"/>
  <c r="D630" i="121"/>
  <c r="E630" i="121"/>
  <c r="F630" i="121"/>
  <c r="G630" i="121"/>
  <c r="D631" i="121"/>
  <c r="E631" i="121"/>
  <c r="G631" i="121" s="1"/>
  <c r="F631" i="121"/>
  <c r="D632" i="121"/>
  <c r="F632" i="121" s="1"/>
  <c r="E632" i="121"/>
  <c r="G632" i="121"/>
  <c r="D633" i="121"/>
  <c r="E633" i="121"/>
  <c r="F633" i="121"/>
  <c r="G633" i="121"/>
  <c r="D634" i="121"/>
  <c r="E634" i="121"/>
  <c r="G634" i="121" s="1"/>
  <c r="F634" i="121"/>
  <c r="D635" i="121"/>
  <c r="F635" i="121" s="1"/>
  <c r="E635" i="121"/>
  <c r="G635" i="121"/>
  <c r="D636" i="121"/>
  <c r="E636" i="121"/>
  <c r="F636" i="121"/>
  <c r="G636" i="121"/>
  <c r="D637" i="121"/>
  <c r="E637" i="121"/>
  <c r="G637" i="121" s="1"/>
  <c r="F637" i="121"/>
  <c r="D638" i="121"/>
  <c r="F638" i="121" s="1"/>
  <c r="E638" i="121"/>
  <c r="G638" i="121"/>
  <c r="D639" i="121"/>
  <c r="E639" i="121"/>
  <c r="F639" i="121"/>
  <c r="G639" i="121"/>
  <c r="D640" i="121"/>
  <c r="E640" i="121"/>
  <c r="G640" i="121" s="1"/>
  <c r="F640" i="121"/>
  <c r="D641" i="121"/>
  <c r="F641" i="121" s="1"/>
  <c r="E641" i="121"/>
  <c r="G641" i="121"/>
  <c r="D642" i="121"/>
  <c r="E642" i="121"/>
  <c r="F642" i="121"/>
  <c r="G642" i="121"/>
  <c r="D643" i="121"/>
  <c r="E643" i="121"/>
  <c r="G643" i="121" s="1"/>
  <c r="F643" i="121"/>
  <c r="D644" i="121"/>
  <c r="F644" i="121" s="1"/>
  <c r="E644" i="121"/>
  <c r="G644" i="121"/>
  <c r="D645" i="121"/>
  <c r="E645" i="121"/>
  <c r="F645" i="121"/>
  <c r="G645" i="121"/>
  <c r="D646" i="121"/>
  <c r="E646" i="121"/>
  <c r="G646" i="121" s="1"/>
  <c r="F646" i="121"/>
  <c r="D647" i="121"/>
  <c r="F647" i="121" s="1"/>
  <c r="E647" i="121"/>
  <c r="G647" i="121"/>
  <c r="D648" i="121"/>
  <c r="E648" i="121"/>
  <c r="F648" i="121"/>
  <c r="G648" i="121"/>
  <c r="D649" i="121"/>
  <c r="E649" i="121"/>
  <c r="G649" i="121" s="1"/>
  <c r="F649" i="121"/>
  <c r="D650" i="121"/>
  <c r="F650" i="121" s="1"/>
  <c r="E650" i="121"/>
  <c r="G650" i="121"/>
  <c r="D651" i="121"/>
  <c r="E651" i="121"/>
  <c r="F651" i="121"/>
  <c r="G651" i="121"/>
  <c r="D652" i="121"/>
  <c r="E652" i="121"/>
  <c r="G652" i="121" s="1"/>
  <c r="F652" i="121"/>
  <c r="D653" i="121"/>
  <c r="F653" i="121" s="1"/>
  <c r="E653" i="121"/>
  <c r="G653" i="121"/>
  <c r="D654" i="121"/>
  <c r="E654" i="121"/>
  <c r="F654" i="121"/>
  <c r="G654" i="121"/>
  <c r="D655" i="121"/>
  <c r="E655" i="121"/>
  <c r="G655" i="121" s="1"/>
  <c r="F655" i="121"/>
  <c r="D656" i="121"/>
  <c r="F656" i="121" s="1"/>
  <c r="E656" i="121"/>
  <c r="G656" i="121"/>
  <c r="D657" i="121"/>
  <c r="E657" i="121"/>
  <c r="F657" i="121"/>
  <c r="G657" i="121"/>
  <c r="D658" i="121"/>
  <c r="E658" i="121"/>
  <c r="G658" i="121" s="1"/>
  <c r="F658" i="121"/>
  <c r="D659" i="121"/>
  <c r="F659" i="121" s="1"/>
  <c r="E659" i="121"/>
  <c r="G659" i="121"/>
  <c r="D660" i="121"/>
  <c r="E660" i="121"/>
  <c r="F660" i="121"/>
  <c r="G660" i="121"/>
  <c r="D661" i="121"/>
  <c r="E661" i="121"/>
  <c r="G661" i="121" s="1"/>
  <c r="F661" i="121"/>
  <c r="D662" i="121"/>
  <c r="F662" i="121" s="1"/>
  <c r="E662" i="121"/>
  <c r="G662" i="121"/>
  <c r="D663" i="121"/>
  <c r="E663" i="121"/>
  <c r="F663" i="121"/>
  <c r="G663" i="121"/>
  <c r="D664" i="121"/>
  <c r="E664" i="121"/>
  <c r="G664" i="121" s="1"/>
  <c r="F664" i="121"/>
  <c r="D665" i="121"/>
  <c r="F665" i="121" s="1"/>
  <c r="E665" i="121"/>
  <c r="G665" i="121"/>
  <c r="D666" i="121"/>
  <c r="E666" i="121"/>
  <c r="F666" i="121"/>
  <c r="G666" i="121"/>
  <c r="D667" i="121"/>
  <c r="E667" i="121"/>
  <c r="G667" i="121" s="1"/>
  <c r="F667" i="121"/>
  <c r="D668" i="121"/>
  <c r="F668" i="121" s="1"/>
  <c r="E668" i="121"/>
  <c r="G668" i="121"/>
  <c r="D669" i="121"/>
  <c r="E669" i="121"/>
  <c r="F669" i="121"/>
  <c r="G669" i="121"/>
  <c r="D670" i="121"/>
  <c r="E670" i="121"/>
  <c r="G670" i="121" s="1"/>
  <c r="F670" i="121"/>
  <c r="D671" i="121"/>
  <c r="F671" i="121" s="1"/>
  <c r="E671" i="121"/>
  <c r="G671" i="121"/>
  <c r="D672" i="121"/>
  <c r="E672" i="121"/>
  <c r="F672" i="121"/>
  <c r="G672" i="121"/>
  <c r="D673" i="121"/>
  <c r="E673" i="121"/>
  <c r="G673" i="121" s="1"/>
  <c r="F673" i="121"/>
  <c r="D674" i="121"/>
  <c r="F674" i="121" s="1"/>
  <c r="E674" i="121"/>
  <c r="G674" i="121"/>
  <c r="D675" i="121"/>
  <c r="E675" i="121"/>
  <c r="F675" i="121"/>
  <c r="G675" i="121"/>
  <c r="D676" i="121"/>
  <c r="E676" i="121"/>
  <c r="G676" i="121" s="1"/>
  <c r="F676" i="121"/>
  <c r="D677" i="121"/>
  <c r="F677" i="121" s="1"/>
  <c r="E677" i="121"/>
  <c r="G677" i="121"/>
  <c r="D678" i="121"/>
  <c r="E678" i="121"/>
  <c r="F678" i="121"/>
  <c r="G678" i="121"/>
  <c r="D679" i="121"/>
  <c r="E679" i="121"/>
  <c r="G679" i="121" s="1"/>
  <c r="F679" i="121"/>
  <c r="D680" i="121"/>
  <c r="F680" i="121" s="1"/>
  <c r="E680" i="121"/>
  <c r="G680" i="121"/>
  <c r="D681" i="121"/>
  <c r="E681" i="121"/>
  <c r="F681" i="121"/>
  <c r="G681" i="121"/>
  <c r="D682" i="121"/>
  <c r="E682" i="121"/>
  <c r="G682" i="121" s="1"/>
  <c r="F682" i="121"/>
  <c r="D683" i="121"/>
  <c r="F683" i="121" s="1"/>
  <c r="E683" i="121"/>
  <c r="G683" i="121"/>
  <c r="D684" i="121"/>
  <c r="E684" i="121"/>
  <c r="F684" i="121"/>
  <c r="G684" i="121"/>
  <c r="D685" i="121"/>
  <c r="E685" i="121"/>
  <c r="G685" i="121" s="1"/>
  <c r="F685" i="121"/>
  <c r="D686" i="121"/>
  <c r="F686" i="121" s="1"/>
  <c r="E686" i="121"/>
  <c r="G686" i="121"/>
  <c r="D687" i="121"/>
  <c r="E687" i="121"/>
  <c r="F687" i="121"/>
  <c r="G687" i="121"/>
  <c r="D688" i="121"/>
  <c r="E688" i="121"/>
  <c r="G688" i="121" s="1"/>
  <c r="F688" i="121"/>
  <c r="D689" i="121"/>
  <c r="F689" i="121" s="1"/>
  <c r="E689" i="121"/>
  <c r="G689" i="121"/>
  <c r="D690" i="121"/>
  <c r="E690" i="121"/>
  <c r="F690" i="121"/>
  <c r="G690" i="121"/>
  <c r="D691" i="121"/>
  <c r="E691" i="121"/>
  <c r="G691" i="121" s="1"/>
  <c r="F691" i="121"/>
  <c r="D692" i="121"/>
  <c r="F692" i="121" s="1"/>
  <c r="E692" i="121"/>
  <c r="G692" i="121"/>
  <c r="D693" i="121"/>
  <c r="E693" i="121"/>
  <c r="F693" i="121"/>
  <c r="G693" i="121"/>
  <c r="D694" i="121"/>
  <c r="E694" i="121"/>
  <c r="G694" i="121" s="1"/>
  <c r="F694" i="121"/>
  <c r="D695" i="121"/>
  <c r="F695" i="121" s="1"/>
  <c r="E695" i="121"/>
  <c r="G695" i="121"/>
  <c r="D696" i="121"/>
  <c r="E696" i="121"/>
  <c r="F696" i="121"/>
  <c r="G696" i="121"/>
  <c r="D697" i="121"/>
  <c r="E697" i="121"/>
  <c r="G697" i="121" s="1"/>
  <c r="F697" i="121"/>
  <c r="D698" i="121"/>
  <c r="F698" i="121" s="1"/>
  <c r="E698" i="121"/>
  <c r="G698" i="121"/>
  <c r="D699" i="121"/>
  <c r="E699" i="121"/>
  <c r="F699" i="121"/>
  <c r="G699" i="121"/>
  <c r="D700" i="121"/>
  <c r="E700" i="121"/>
  <c r="G700" i="121" s="1"/>
  <c r="F700" i="121"/>
  <c r="D701" i="121"/>
  <c r="F701" i="121" s="1"/>
  <c r="E701" i="121"/>
  <c r="G701" i="121"/>
  <c r="D702" i="121"/>
  <c r="E702" i="121"/>
  <c r="F702" i="121"/>
  <c r="G702" i="121"/>
  <c r="D703" i="121"/>
  <c r="E703" i="121"/>
  <c r="G703" i="121" s="1"/>
  <c r="F703" i="121"/>
  <c r="D704" i="121"/>
  <c r="F704" i="121" s="1"/>
  <c r="E704" i="121"/>
  <c r="G704" i="121"/>
  <c r="D705" i="121"/>
  <c r="E705" i="121"/>
  <c r="F705" i="121"/>
  <c r="G705" i="121"/>
  <c r="D706" i="121"/>
  <c r="E706" i="121"/>
  <c r="G706" i="121" s="1"/>
  <c r="F706" i="121"/>
  <c r="D707" i="121"/>
  <c r="F707" i="121" s="1"/>
  <c r="E707" i="121"/>
  <c r="G707" i="121"/>
  <c r="D708" i="121"/>
  <c r="E708" i="121"/>
  <c r="F708" i="121"/>
  <c r="G708" i="121"/>
  <c r="D709" i="121"/>
  <c r="E709" i="121"/>
  <c r="G709" i="121" s="1"/>
  <c r="F709" i="121"/>
  <c r="D710" i="121"/>
  <c r="F710" i="121" s="1"/>
  <c r="E710" i="121"/>
  <c r="G710" i="121"/>
  <c r="D711" i="121"/>
  <c r="E711" i="121"/>
  <c r="F711" i="121"/>
  <c r="G711" i="121"/>
  <c r="D712" i="121"/>
  <c r="E712" i="121"/>
  <c r="G712" i="121" s="1"/>
  <c r="F712" i="121"/>
  <c r="D713" i="121"/>
  <c r="F713" i="121" s="1"/>
  <c r="E713" i="121"/>
  <c r="G713" i="121"/>
  <c r="D714" i="121"/>
  <c r="E714" i="121"/>
  <c r="F714" i="121"/>
  <c r="G714" i="121"/>
  <c r="D715" i="121"/>
  <c r="E715" i="121"/>
  <c r="G715" i="121" s="1"/>
  <c r="F715" i="121"/>
  <c r="D716" i="121"/>
  <c r="F716" i="121" s="1"/>
  <c r="E716" i="121"/>
  <c r="G716" i="121"/>
  <c r="D717" i="121"/>
  <c r="E717" i="121"/>
  <c r="F717" i="121"/>
  <c r="G717" i="121"/>
  <c r="D718" i="121"/>
  <c r="E718" i="121"/>
  <c r="G718" i="121" s="1"/>
  <c r="F718" i="121"/>
  <c r="D719" i="121"/>
  <c r="F719" i="121" s="1"/>
  <c r="E719" i="121"/>
  <c r="G719" i="121"/>
  <c r="D720" i="121"/>
  <c r="E720" i="121"/>
  <c r="F720" i="121"/>
  <c r="G720" i="121"/>
  <c r="D721" i="121"/>
  <c r="E721" i="121"/>
  <c r="G721" i="121" s="1"/>
  <c r="F721" i="121"/>
  <c r="D722" i="121"/>
  <c r="F722" i="121" s="1"/>
  <c r="E722" i="121"/>
  <c r="G722" i="121"/>
  <c r="D723" i="121"/>
  <c r="E723" i="121"/>
  <c r="F723" i="121"/>
  <c r="G723" i="121"/>
  <c r="D724" i="121"/>
  <c r="E724" i="121"/>
  <c r="G724" i="121" s="1"/>
  <c r="F724" i="121"/>
  <c r="D725" i="121"/>
  <c r="F725" i="121" s="1"/>
  <c r="E725" i="121"/>
  <c r="G725" i="121"/>
  <c r="D726" i="121"/>
  <c r="E726" i="121"/>
  <c r="F726" i="121"/>
  <c r="G726" i="121"/>
  <c r="D727" i="121"/>
  <c r="E727" i="121"/>
  <c r="G727" i="121" s="1"/>
  <c r="F727" i="121"/>
  <c r="D728" i="121"/>
  <c r="F728" i="121" s="1"/>
  <c r="E728" i="121"/>
  <c r="G728" i="121"/>
  <c r="D729" i="121"/>
  <c r="E729" i="121"/>
  <c r="F729" i="121"/>
  <c r="G729" i="121"/>
  <c r="D730" i="121"/>
  <c r="E730" i="121"/>
  <c r="G730" i="121" s="1"/>
  <c r="F730" i="121"/>
  <c r="D731" i="121"/>
  <c r="F731" i="121" s="1"/>
  <c r="E731" i="121"/>
  <c r="G731" i="121"/>
  <c r="D732" i="121"/>
  <c r="E732" i="121"/>
  <c r="F732" i="121"/>
  <c r="G732" i="121"/>
  <c r="D733" i="121"/>
  <c r="E733" i="121"/>
  <c r="G733" i="121" s="1"/>
  <c r="F733" i="121"/>
  <c r="D734" i="121"/>
  <c r="F734" i="121" s="1"/>
  <c r="E734" i="121"/>
  <c r="G734" i="121"/>
  <c r="D735" i="121"/>
  <c r="E735" i="121"/>
  <c r="F735" i="121"/>
  <c r="G735" i="121"/>
  <c r="D736" i="121"/>
  <c r="E736" i="121"/>
  <c r="G736" i="121" s="1"/>
  <c r="F736" i="121"/>
  <c r="D737" i="121"/>
  <c r="F737" i="121" s="1"/>
  <c r="E737" i="121"/>
  <c r="G737" i="121"/>
  <c r="D738" i="121"/>
  <c r="E738" i="121"/>
  <c r="F738" i="121"/>
  <c r="G738" i="121"/>
  <c r="D739" i="121"/>
  <c r="E739" i="121"/>
  <c r="G739" i="121" s="1"/>
  <c r="F739" i="121"/>
  <c r="D740" i="121"/>
  <c r="F740" i="121" s="1"/>
  <c r="E740" i="121"/>
  <c r="G740" i="121"/>
  <c r="D741" i="121"/>
  <c r="E741" i="121"/>
  <c r="F741" i="121"/>
  <c r="G741" i="121"/>
  <c r="D742" i="121"/>
  <c r="E742" i="121"/>
  <c r="G742" i="121" s="1"/>
  <c r="F742" i="121"/>
  <c r="D743" i="121"/>
  <c r="F743" i="121" s="1"/>
  <c r="E743" i="121"/>
  <c r="G743" i="121"/>
  <c r="D744" i="121"/>
  <c r="F744" i="121" s="1"/>
  <c r="E744" i="121"/>
  <c r="G744" i="121"/>
  <c r="D745" i="121"/>
  <c r="E745" i="121"/>
  <c r="G745" i="121" s="1"/>
  <c r="F745" i="121"/>
  <c r="D746" i="121"/>
  <c r="F746" i="121" s="1"/>
  <c r="E746" i="121"/>
  <c r="G746" i="121"/>
  <c r="D747" i="121"/>
  <c r="E747" i="121"/>
  <c r="F747" i="121"/>
  <c r="G747" i="121"/>
  <c r="D748" i="121"/>
  <c r="E748" i="121"/>
  <c r="G748" i="121" s="1"/>
  <c r="F748" i="121"/>
  <c r="D749" i="121"/>
  <c r="F749" i="121" s="1"/>
  <c r="E749" i="121"/>
  <c r="G749" i="121"/>
  <c r="D750" i="121"/>
  <c r="E750" i="121"/>
  <c r="F750" i="121"/>
  <c r="G750" i="121"/>
  <c r="D751" i="121"/>
  <c r="E751" i="121"/>
  <c r="G751" i="121" s="1"/>
  <c r="F751" i="121"/>
  <c r="D752" i="121"/>
  <c r="F752" i="121" s="1"/>
  <c r="E752" i="121"/>
  <c r="G752" i="121"/>
  <c r="D753" i="121"/>
  <c r="F753" i="121" s="1"/>
  <c r="E753" i="121"/>
  <c r="G753" i="121"/>
  <c r="D754" i="121"/>
  <c r="E754" i="121"/>
  <c r="G754" i="121" s="1"/>
  <c r="F754" i="121"/>
  <c r="D755" i="121"/>
  <c r="F755" i="121" s="1"/>
  <c r="E755" i="121"/>
  <c r="G755" i="121"/>
  <c r="D756" i="121"/>
  <c r="E756" i="121"/>
  <c r="F756" i="121"/>
  <c r="G756" i="121"/>
  <c r="D757" i="121"/>
  <c r="E757" i="121"/>
  <c r="F757" i="121"/>
  <c r="G757" i="121"/>
  <c r="D758" i="121"/>
  <c r="F758" i="121" s="1"/>
  <c r="E758" i="121"/>
  <c r="G758" i="121" s="1"/>
  <c r="D759" i="121"/>
  <c r="E759" i="121"/>
  <c r="F759" i="121"/>
  <c r="G759" i="121"/>
  <c r="D760" i="121"/>
  <c r="E760" i="121"/>
  <c r="F760" i="121"/>
  <c r="G760" i="121"/>
  <c r="D761" i="121"/>
  <c r="F761" i="121" s="1"/>
  <c r="E761" i="121"/>
  <c r="G761" i="121"/>
  <c r="D762" i="121"/>
  <c r="E762" i="121"/>
  <c r="F762" i="121"/>
  <c r="G762" i="121"/>
  <c r="D763" i="121"/>
  <c r="E763" i="121"/>
  <c r="G763" i="121" s="1"/>
  <c r="F763" i="121"/>
  <c r="D764" i="121"/>
  <c r="F764" i="121" s="1"/>
  <c r="E764" i="121"/>
  <c r="G764" i="121" s="1"/>
  <c r="D765" i="121"/>
  <c r="F765" i="121" s="1"/>
  <c r="E765" i="121"/>
  <c r="G765" i="121"/>
  <c r="D766" i="121"/>
  <c r="E766" i="121"/>
  <c r="G766" i="121" s="1"/>
  <c r="F766" i="121"/>
  <c r="D767" i="121"/>
  <c r="F767" i="121" s="1"/>
  <c r="E767" i="121"/>
  <c r="G767" i="121"/>
  <c r="D768" i="121"/>
  <c r="F768" i="121" s="1"/>
  <c r="E768" i="121"/>
  <c r="G768" i="121" s="1"/>
  <c r="D769" i="121"/>
  <c r="E769" i="121"/>
  <c r="F769" i="121"/>
  <c r="G769" i="121"/>
  <c r="D770" i="121"/>
  <c r="F770" i="121" s="1"/>
  <c r="E770" i="121"/>
  <c r="G770" i="121" s="1"/>
  <c r="D771" i="121"/>
  <c r="E771" i="121"/>
  <c r="G771" i="121" s="1"/>
  <c r="F771" i="121"/>
  <c r="D772" i="121"/>
  <c r="E772" i="121"/>
  <c r="F772" i="121"/>
  <c r="G772" i="121"/>
  <c r="D773" i="121"/>
  <c r="F773" i="121" s="1"/>
  <c r="E773" i="121"/>
  <c r="G773" i="121"/>
  <c r="D774" i="121"/>
  <c r="E774" i="121"/>
  <c r="F774" i="121"/>
  <c r="G774" i="121"/>
  <c r="D775" i="121"/>
  <c r="E775" i="121"/>
  <c r="F775" i="121"/>
  <c r="G775" i="121"/>
  <c r="D776" i="121"/>
  <c r="F776" i="121" s="1"/>
  <c r="E776" i="121"/>
  <c r="G776" i="121" s="1"/>
  <c r="D777" i="121"/>
  <c r="E777" i="121"/>
  <c r="F777" i="121"/>
  <c r="G777" i="121"/>
  <c r="D778" i="121"/>
  <c r="E778" i="121"/>
  <c r="F778" i="121"/>
  <c r="G778" i="121"/>
  <c r="D779" i="121"/>
  <c r="F779" i="121" s="1"/>
  <c r="E779" i="121"/>
  <c r="G779" i="121"/>
  <c r="D780" i="121"/>
  <c r="E780" i="121"/>
  <c r="F780" i="121"/>
  <c r="G780" i="121"/>
  <c r="D781" i="121"/>
  <c r="E781" i="121"/>
  <c r="G781" i="121" s="1"/>
  <c r="F781" i="121"/>
  <c r="D782" i="121"/>
  <c r="F782" i="121" s="1"/>
  <c r="E782" i="121"/>
  <c r="G782" i="121" s="1"/>
  <c r="D783" i="121"/>
  <c r="F783" i="121" s="1"/>
  <c r="E783" i="121"/>
  <c r="G783" i="121"/>
  <c r="D784" i="121"/>
  <c r="E784" i="121"/>
  <c r="G784" i="121" s="1"/>
  <c r="F784" i="121"/>
  <c r="D785" i="121"/>
  <c r="F785" i="121" s="1"/>
  <c r="E785" i="121"/>
  <c r="G785" i="121"/>
  <c r="D786" i="121"/>
  <c r="F786" i="121" s="1"/>
  <c r="E786" i="121"/>
  <c r="G786" i="121" s="1"/>
  <c r="D787" i="121"/>
  <c r="E787" i="121"/>
  <c r="F787" i="121"/>
  <c r="G787" i="121"/>
  <c r="D788" i="121"/>
  <c r="F788" i="121" s="1"/>
  <c r="E788" i="121"/>
  <c r="G788" i="121" s="1"/>
  <c r="D789" i="121"/>
  <c r="E789" i="121"/>
  <c r="G789" i="121" s="1"/>
  <c r="F789" i="121"/>
  <c r="D790" i="121"/>
  <c r="E790" i="121"/>
  <c r="F790" i="121"/>
  <c r="G790" i="121"/>
  <c r="D791" i="121"/>
  <c r="F791" i="121" s="1"/>
  <c r="E791" i="121"/>
  <c r="G791" i="121"/>
  <c r="D792" i="121"/>
  <c r="E792" i="121"/>
  <c r="F792" i="121"/>
  <c r="G792" i="121"/>
  <c r="D793" i="121"/>
  <c r="E793" i="121"/>
  <c r="F793" i="121"/>
  <c r="G793" i="121"/>
  <c r="D794" i="121"/>
  <c r="F794" i="121" s="1"/>
  <c r="E794" i="121"/>
  <c r="G794" i="121" s="1"/>
  <c r="D795" i="121"/>
  <c r="E795" i="121"/>
  <c r="F795" i="121"/>
  <c r="G795" i="121"/>
  <c r="D796" i="121"/>
  <c r="E796" i="121"/>
  <c r="F796" i="121"/>
  <c r="G796" i="121"/>
  <c r="D797" i="121"/>
  <c r="F797" i="121" s="1"/>
  <c r="E797" i="121"/>
  <c r="G797" i="121"/>
  <c r="D798" i="121"/>
  <c r="E798" i="121"/>
  <c r="F798" i="121"/>
  <c r="G798" i="121"/>
  <c r="D799" i="121"/>
  <c r="E799" i="121"/>
  <c r="G799" i="121" s="1"/>
  <c r="F799" i="121"/>
  <c r="D800" i="121"/>
  <c r="F800" i="121" s="1"/>
  <c r="E800" i="121"/>
  <c r="G800" i="121" s="1"/>
  <c r="D801" i="121"/>
  <c r="F801" i="121" s="1"/>
  <c r="E801" i="121"/>
  <c r="G801" i="121"/>
  <c r="D802" i="121"/>
  <c r="E802" i="121"/>
  <c r="G802" i="121" s="1"/>
  <c r="F802" i="121"/>
  <c r="D803" i="121"/>
  <c r="F803" i="121" s="1"/>
  <c r="E803" i="121"/>
  <c r="G803" i="121"/>
  <c r="D804" i="121"/>
  <c r="F804" i="121" s="1"/>
  <c r="E804" i="121"/>
  <c r="G804" i="121" s="1"/>
  <c r="D805" i="121"/>
  <c r="E805" i="121"/>
  <c r="F805" i="121"/>
  <c r="G805" i="121"/>
  <c r="D806" i="121"/>
  <c r="F806" i="121" s="1"/>
  <c r="E806" i="121"/>
  <c r="G806" i="121" s="1"/>
  <c r="D807" i="121"/>
  <c r="E807" i="121"/>
  <c r="G807" i="121" s="1"/>
  <c r="F807" i="121"/>
  <c r="D808" i="121"/>
  <c r="E808" i="121"/>
  <c r="F808" i="121"/>
  <c r="G808" i="121"/>
  <c r="D809" i="121"/>
  <c r="F809" i="121" s="1"/>
  <c r="E809" i="121"/>
  <c r="G809" i="121"/>
  <c r="D810" i="121"/>
  <c r="E810" i="121"/>
  <c r="F810" i="121"/>
  <c r="G810" i="121"/>
  <c r="D811" i="121"/>
  <c r="E811" i="121"/>
  <c r="F811" i="121"/>
  <c r="G811" i="121"/>
  <c r="D812" i="121"/>
  <c r="F812" i="121" s="1"/>
  <c r="E812" i="121"/>
  <c r="G812" i="121" s="1"/>
  <c r="D813" i="121"/>
  <c r="E813" i="121"/>
  <c r="F813" i="121"/>
  <c r="G813" i="121"/>
  <c r="D814" i="121"/>
  <c r="E814" i="121"/>
  <c r="F814" i="121"/>
  <c r="G814" i="121"/>
  <c r="D815" i="121"/>
  <c r="F815" i="121" s="1"/>
  <c r="E815" i="121"/>
  <c r="G815" i="121"/>
  <c r="D816" i="121"/>
  <c r="E816" i="121"/>
  <c r="F816" i="121"/>
  <c r="G816" i="121"/>
  <c r="D817" i="121"/>
  <c r="E817" i="121"/>
  <c r="G817" i="121" s="1"/>
  <c r="F817" i="121"/>
  <c r="D818" i="121"/>
  <c r="F818" i="121" s="1"/>
  <c r="E818" i="121"/>
  <c r="G818" i="121" s="1"/>
  <c r="D819" i="121"/>
  <c r="F819" i="121" s="1"/>
  <c r="E819" i="121"/>
  <c r="G819" i="121"/>
  <c r="D820" i="121"/>
  <c r="E820" i="121"/>
  <c r="G820" i="121" s="1"/>
  <c r="F820" i="121"/>
  <c r="D821" i="121"/>
  <c r="F821" i="121" s="1"/>
  <c r="E821" i="121"/>
  <c r="G821" i="121"/>
  <c r="D822" i="121"/>
  <c r="F822" i="121" s="1"/>
  <c r="E822" i="121"/>
  <c r="G822" i="121" s="1"/>
  <c r="D823" i="121"/>
  <c r="E823" i="121"/>
  <c r="F823" i="121"/>
  <c r="G823" i="121"/>
  <c r="D824" i="121"/>
  <c r="F824" i="121" s="1"/>
  <c r="E824" i="121"/>
  <c r="G824" i="121" s="1"/>
  <c r="D825" i="121"/>
  <c r="E825" i="121"/>
  <c r="G825" i="121" s="1"/>
  <c r="F825" i="121"/>
  <c r="D826" i="121"/>
  <c r="E826" i="121"/>
  <c r="F826" i="121"/>
  <c r="G826" i="121"/>
  <c r="D827" i="121"/>
  <c r="F827" i="121" s="1"/>
  <c r="E827" i="121"/>
  <c r="G827" i="121"/>
  <c r="D828" i="121"/>
  <c r="E828" i="121"/>
  <c r="F828" i="121"/>
  <c r="G828" i="121"/>
  <c r="D829" i="121"/>
  <c r="E829" i="121"/>
  <c r="F829" i="121"/>
  <c r="G829" i="121"/>
  <c r="D830" i="121"/>
  <c r="F830" i="121" s="1"/>
  <c r="E830" i="121"/>
  <c r="G830" i="121" s="1"/>
  <c r="D831" i="121"/>
  <c r="E831" i="121"/>
  <c r="F831" i="121"/>
  <c r="G831" i="121"/>
  <c r="D832" i="121"/>
  <c r="E832" i="121"/>
  <c r="F832" i="121"/>
  <c r="G832" i="121"/>
  <c r="D833" i="121"/>
  <c r="F833" i="121" s="1"/>
  <c r="E833" i="121"/>
  <c r="G833" i="121"/>
  <c r="D834" i="121"/>
  <c r="E834" i="121"/>
  <c r="F834" i="121"/>
  <c r="G834" i="121"/>
  <c r="D835" i="121"/>
  <c r="E835" i="121"/>
  <c r="G835" i="121" s="1"/>
  <c r="F835" i="121"/>
  <c r="D836" i="121"/>
  <c r="F836" i="121" s="1"/>
  <c r="E836" i="121"/>
  <c r="G836" i="121" s="1"/>
  <c r="D837" i="121"/>
  <c r="F837" i="121" s="1"/>
  <c r="E837" i="121"/>
  <c r="G837" i="121"/>
  <c r="D838" i="121"/>
  <c r="E838" i="121"/>
  <c r="G838" i="121" s="1"/>
  <c r="F838" i="121"/>
  <c r="D839" i="121"/>
  <c r="F839" i="121" s="1"/>
  <c r="E839" i="121"/>
  <c r="G839" i="121"/>
  <c r="D840" i="121"/>
  <c r="F840" i="121" s="1"/>
  <c r="E840" i="121"/>
  <c r="G840" i="121" s="1"/>
  <c r="D841" i="121"/>
  <c r="E841" i="121"/>
  <c r="F841" i="121"/>
  <c r="G841" i="121"/>
  <c r="D842" i="121"/>
  <c r="F842" i="121" s="1"/>
  <c r="E842" i="121"/>
  <c r="G842" i="121" s="1"/>
  <c r="D843" i="121"/>
  <c r="E843" i="121"/>
  <c r="G843" i="121" s="1"/>
  <c r="F843" i="121"/>
  <c r="D844" i="121"/>
  <c r="E844" i="121"/>
  <c r="F844" i="121"/>
  <c r="G844" i="121"/>
  <c r="D845" i="121"/>
  <c r="F845" i="121" s="1"/>
  <c r="E845" i="121"/>
  <c r="G845" i="121"/>
  <c r="D846" i="121"/>
  <c r="E846" i="121"/>
  <c r="F846" i="121"/>
  <c r="G846" i="121"/>
  <c r="D847" i="121"/>
  <c r="E847" i="121"/>
  <c r="F847" i="121"/>
  <c r="G847" i="121"/>
  <c r="D848" i="121"/>
  <c r="F848" i="121" s="1"/>
  <c r="E848" i="121"/>
  <c r="G848" i="121" s="1"/>
  <c r="D849" i="121"/>
  <c r="E849" i="121"/>
  <c r="F849" i="121"/>
  <c r="G849" i="121"/>
  <c r="D850" i="121"/>
  <c r="E850" i="121"/>
  <c r="F850" i="121"/>
  <c r="G850" i="121"/>
  <c r="D851" i="121"/>
  <c r="F851" i="121" s="1"/>
  <c r="E851" i="121"/>
  <c r="G851" i="121"/>
  <c r="D852" i="121"/>
  <c r="E852" i="121"/>
  <c r="F852" i="121"/>
  <c r="G852" i="121"/>
  <c r="D853" i="121"/>
  <c r="E853" i="121"/>
  <c r="G853" i="121" s="1"/>
  <c r="F853" i="121"/>
  <c r="D854" i="121"/>
  <c r="F854" i="121" s="1"/>
  <c r="E854" i="121"/>
  <c r="G854" i="121"/>
  <c r="D855" i="121"/>
  <c r="F855" i="121" s="1"/>
  <c r="E855" i="121"/>
  <c r="G855" i="121"/>
  <c r="D856" i="121"/>
  <c r="E856" i="121"/>
  <c r="G856" i="121" s="1"/>
  <c r="F856" i="121"/>
  <c r="D857" i="121"/>
  <c r="F857" i="121" s="1"/>
  <c r="E857" i="121"/>
  <c r="G857" i="121"/>
  <c r="D858" i="121"/>
  <c r="F858" i="121" s="1"/>
  <c r="E858" i="121"/>
  <c r="G858" i="121" s="1"/>
  <c r="D859" i="121"/>
  <c r="E859" i="121"/>
  <c r="F859" i="121"/>
  <c r="G859" i="121"/>
  <c r="D860" i="121"/>
  <c r="F860" i="121" s="1"/>
  <c r="E860" i="121"/>
  <c r="G860" i="121" s="1"/>
  <c r="D861" i="121"/>
  <c r="E861" i="121"/>
  <c r="G861" i="121" s="1"/>
  <c r="F861" i="121"/>
  <c r="D862" i="121"/>
  <c r="E862" i="121"/>
  <c r="F862" i="121"/>
  <c r="G862" i="121"/>
  <c r="D863" i="121"/>
  <c r="F863" i="121" s="1"/>
  <c r="E863" i="121"/>
  <c r="G863" i="121"/>
  <c r="D864" i="121"/>
  <c r="E864" i="121"/>
  <c r="G864" i="121" s="1"/>
  <c r="F864" i="121"/>
  <c r="D865" i="121"/>
  <c r="E865" i="121"/>
  <c r="F865" i="121"/>
  <c r="G865" i="121"/>
  <c r="D866" i="121"/>
  <c r="F866" i="121" s="1"/>
  <c r="E866" i="121"/>
  <c r="G866" i="121"/>
  <c r="D867" i="121"/>
  <c r="E867" i="121"/>
  <c r="G867" i="121" s="1"/>
  <c r="F867" i="121"/>
  <c r="D868" i="121"/>
  <c r="E868" i="121"/>
  <c r="F868" i="121"/>
  <c r="G868" i="121"/>
  <c r="D869" i="121"/>
  <c r="F869" i="121" s="1"/>
  <c r="E869" i="121"/>
  <c r="G869" i="121"/>
  <c r="D870" i="121"/>
  <c r="E870" i="121"/>
  <c r="G870" i="121" s="1"/>
  <c r="F870" i="121"/>
  <c r="D871" i="121"/>
  <c r="E871" i="121"/>
  <c r="F871" i="121"/>
  <c r="G871" i="121"/>
  <c r="D872" i="121"/>
  <c r="F872" i="121" s="1"/>
  <c r="E872" i="121"/>
  <c r="G872" i="121"/>
  <c r="D873" i="121"/>
  <c r="E873" i="121"/>
  <c r="G873" i="121" s="1"/>
  <c r="F873" i="121"/>
  <c r="D874" i="121"/>
  <c r="E874" i="121"/>
  <c r="F874" i="121"/>
  <c r="G874" i="121"/>
  <c r="D875" i="121"/>
  <c r="F875" i="121" s="1"/>
  <c r="E875" i="121"/>
  <c r="G875" i="121"/>
  <c r="D876" i="121"/>
  <c r="E876" i="121"/>
  <c r="G876" i="121" s="1"/>
  <c r="F876" i="121"/>
  <c r="D877" i="121"/>
  <c r="E877" i="121"/>
  <c r="F877" i="121"/>
  <c r="G877" i="121"/>
  <c r="D878" i="121"/>
  <c r="F878" i="121" s="1"/>
  <c r="E878" i="121"/>
  <c r="G878" i="121"/>
  <c r="D879" i="121"/>
  <c r="E879" i="121"/>
  <c r="G879" i="121" s="1"/>
  <c r="F879" i="121"/>
  <c r="D880" i="121"/>
  <c r="E880" i="121"/>
  <c r="F880" i="121"/>
  <c r="G880" i="121"/>
  <c r="D881" i="121"/>
  <c r="F881" i="121" s="1"/>
  <c r="E881" i="121"/>
  <c r="G881" i="121"/>
  <c r="D882" i="121"/>
  <c r="E882" i="121"/>
  <c r="G882" i="121" s="1"/>
  <c r="F882" i="121"/>
  <c r="D883" i="121"/>
  <c r="E883" i="121"/>
  <c r="F883" i="121"/>
  <c r="G883" i="121"/>
  <c r="D884" i="121"/>
  <c r="F884" i="121" s="1"/>
  <c r="E884" i="121"/>
  <c r="G884" i="121"/>
  <c r="D885" i="121"/>
  <c r="E885" i="121"/>
  <c r="G885" i="121" s="1"/>
  <c r="F885" i="121"/>
  <c r="D886" i="121"/>
  <c r="E886" i="121"/>
  <c r="F886" i="121"/>
  <c r="G886" i="121"/>
  <c r="D887" i="121"/>
  <c r="F887" i="121" s="1"/>
  <c r="E887" i="121"/>
  <c r="G887" i="121"/>
  <c r="D888" i="121"/>
  <c r="E888" i="121"/>
  <c r="G888" i="121" s="1"/>
  <c r="F888" i="121"/>
  <c r="D889" i="121"/>
  <c r="E889" i="121"/>
  <c r="F889" i="121"/>
  <c r="G889" i="121"/>
  <c r="D890" i="121"/>
  <c r="F890" i="121" s="1"/>
  <c r="E890" i="121"/>
  <c r="G890" i="121"/>
  <c r="D891" i="121"/>
  <c r="E891" i="121"/>
  <c r="G891" i="121" s="1"/>
  <c r="F891" i="121"/>
  <c r="D892" i="121"/>
  <c r="E892" i="121"/>
  <c r="F892" i="121"/>
  <c r="G892" i="121"/>
  <c r="D893" i="121"/>
  <c r="F893" i="121" s="1"/>
  <c r="E893" i="121"/>
  <c r="G893" i="121"/>
  <c r="D894" i="121"/>
  <c r="E894" i="121"/>
  <c r="G894" i="121" s="1"/>
  <c r="F894" i="121"/>
  <c r="D895" i="121"/>
  <c r="E895" i="121"/>
  <c r="F895" i="121"/>
  <c r="G895" i="121"/>
  <c r="D896" i="121"/>
  <c r="F896" i="121" s="1"/>
  <c r="E896" i="121"/>
  <c r="G896" i="121"/>
  <c r="D897" i="121"/>
  <c r="E897" i="121"/>
  <c r="G897" i="121" s="1"/>
  <c r="F897" i="121"/>
  <c r="D898" i="121"/>
  <c r="E898" i="121"/>
  <c r="F898" i="121"/>
  <c r="G898" i="121"/>
  <c r="D899" i="121"/>
  <c r="F899" i="121" s="1"/>
  <c r="E899" i="121"/>
  <c r="G899" i="121"/>
  <c r="D900" i="121"/>
  <c r="E900" i="121"/>
  <c r="G900" i="121" s="1"/>
  <c r="F900" i="121"/>
  <c r="D901" i="121"/>
  <c r="E901" i="121"/>
  <c r="F901" i="121"/>
  <c r="G901" i="121"/>
  <c r="D902" i="121"/>
  <c r="F902" i="121" s="1"/>
  <c r="E902" i="121"/>
  <c r="G902" i="121"/>
  <c r="D903" i="121"/>
  <c r="E903" i="121"/>
  <c r="G903" i="121" s="1"/>
  <c r="F903" i="121"/>
  <c r="D904" i="121"/>
  <c r="E904" i="121"/>
  <c r="F904" i="121"/>
  <c r="G904" i="121"/>
  <c r="D905" i="121"/>
  <c r="F905" i="121" s="1"/>
  <c r="E905" i="121"/>
  <c r="G905" i="121"/>
  <c r="D906" i="121"/>
  <c r="E906" i="121"/>
  <c r="G906" i="121" s="1"/>
  <c r="F906" i="121"/>
  <c r="D907" i="121"/>
  <c r="E907" i="121"/>
  <c r="F907" i="121"/>
  <c r="G907" i="121"/>
  <c r="D908" i="121"/>
  <c r="F908" i="121" s="1"/>
  <c r="E908" i="121"/>
  <c r="G908" i="121"/>
  <c r="D909" i="121"/>
  <c r="E909" i="121"/>
  <c r="G909" i="121" s="1"/>
  <c r="F909" i="121"/>
  <c r="D910" i="121"/>
  <c r="E910" i="121"/>
  <c r="F910" i="121"/>
  <c r="G910" i="121"/>
  <c r="D911" i="121"/>
  <c r="F911" i="121" s="1"/>
  <c r="E911" i="121"/>
  <c r="G911" i="121"/>
  <c r="D912" i="121"/>
  <c r="E912" i="121"/>
  <c r="G912" i="121" s="1"/>
  <c r="F912" i="121"/>
  <c r="D913" i="121"/>
  <c r="E913" i="121"/>
  <c r="F913" i="121"/>
  <c r="G913" i="121"/>
  <c r="D914" i="121"/>
  <c r="F914" i="121" s="1"/>
  <c r="E914" i="121"/>
  <c r="G914" i="121"/>
  <c r="D915" i="121"/>
  <c r="E915" i="121"/>
  <c r="G915" i="121" s="1"/>
  <c r="F915" i="121"/>
  <c r="D916" i="121"/>
  <c r="E916" i="121"/>
  <c r="F916" i="121"/>
  <c r="G916" i="121"/>
  <c r="D917" i="121"/>
  <c r="F917" i="121" s="1"/>
  <c r="E917" i="121"/>
  <c r="G917" i="121"/>
  <c r="D918" i="121"/>
  <c r="E918" i="121"/>
  <c r="G918" i="121" s="1"/>
  <c r="F918" i="121"/>
  <c r="D919" i="121"/>
  <c r="E919" i="121"/>
  <c r="F919" i="121"/>
  <c r="G919" i="121"/>
  <c r="D920" i="121"/>
  <c r="F920" i="121" s="1"/>
  <c r="E920" i="121"/>
  <c r="G920" i="121"/>
  <c r="D921" i="121"/>
  <c r="E921" i="121"/>
  <c r="G921" i="121" s="1"/>
  <c r="F921" i="121"/>
  <c r="D922" i="121"/>
  <c r="E922" i="121"/>
  <c r="F922" i="121"/>
  <c r="G922" i="121"/>
  <c r="D923" i="121"/>
  <c r="F923" i="121" s="1"/>
  <c r="E923" i="121"/>
  <c r="G923" i="121"/>
  <c r="D924" i="121"/>
  <c r="E924" i="121"/>
  <c r="G924" i="121" s="1"/>
  <c r="F924" i="121"/>
  <c r="D925" i="121"/>
  <c r="E925" i="121"/>
  <c r="F925" i="121"/>
  <c r="G925" i="121"/>
  <c r="D926" i="121"/>
  <c r="F926" i="121" s="1"/>
  <c r="E926" i="121"/>
  <c r="G926" i="121"/>
  <c r="D927" i="121"/>
  <c r="E927" i="121"/>
  <c r="G927" i="121" s="1"/>
  <c r="F927" i="121"/>
  <c r="D928" i="121"/>
  <c r="E928" i="121"/>
  <c r="F928" i="121"/>
  <c r="G928" i="121"/>
  <c r="D929" i="121"/>
  <c r="F929" i="121" s="1"/>
  <c r="E929" i="121"/>
  <c r="G929" i="121"/>
  <c r="D930" i="121"/>
  <c r="E930" i="121"/>
  <c r="G930" i="121" s="1"/>
  <c r="F930" i="121"/>
  <c r="D931" i="121"/>
  <c r="E931" i="121"/>
  <c r="F931" i="121"/>
  <c r="G931" i="121"/>
  <c r="D932" i="121"/>
  <c r="F932" i="121" s="1"/>
  <c r="E932" i="121"/>
  <c r="G932" i="121"/>
  <c r="D933" i="121"/>
  <c r="E933" i="121"/>
  <c r="G933" i="121" s="1"/>
  <c r="F933" i="121"/>
  <c r="D934" i="121"/>
  <c r="E934" i="121"/>
  <c r="F934" i="121"/>
  <c r="G934" i="121"/>
  <c r="D935" i="121"/>
  <c r="F935" i="121" s="1"/>
  <c r="E935" i="121"/>
  <c r="G935" i="121"/>
  <c r="D936" i="121"/>
  <c r="E936" i="121"/>
  <c r="G936" i="121" s="1"/>
  <c r="F936" i="121"/>
  <c r="D937" i="121"/>
  <c r="E937" i="121"/>
  <c r="F937" i="121"/>
  <c r="G937" i="121"/>
  <c r="D938" i="121"/>
  <c r="F938" i="121" s="1"/>
  <c r="E938" i="121"/>
  <c r="G938" i="121"/>
  <c r="D939" i="121"/>
  <c r="E939" i="121"/>
  <c r="G939" i="121" s="1"/>
  <c r="F939" i="121"/>
  <c r="D940" i="121"/>
  <c r="E940" i="121"/>
  <c r="F940" i="121"/>
  <c r="G940" i="121"/>
  <c r="D941" i="121"/>
  <c r="F941" i="121" s="1"/>
  <c r="E941" i="121"/>
  <c r="G941" i="121"/>
  <c r="D942" i="121"/>
  <c r="E942" i="121"/>
  <c r="G942" i="121" s="1"/>
  <c r="F942" i="121"/>
  <c r="D943" i="121"/>
  <c r="E943" i="121"/>
  <c r="F943" i="121"/>
  <c r="G943" i="121"/>
  <c r="D944" i="121"/>
  <c r="F944" i="121" s="1"/>
  <c r="E944" i="121"/>
  <c r="G944" i="121"/>
  <c r="D945" i="121"/>
  <c r="E945" i="121"/>
  <c r="G945" i="121" s="1"/>
  <c r="F945" i="121"/>
  <c r="D946" i="121"/>
  <c r="E946" i="121"/>
  <c r="F946" i="121"/>
  <c r="G946" i="121"/>
  <c r="D947" i="121"/>
  <c r="F947" i="121" s="1"/>
  <c r="E947" i="121"/>
  <c r="G947" i="121"/>
  <c r="D948" i="121"/>
  <c r="E948" i="121"/>
  <c r="G948" i="121" s="1"/>
  <c r="F948" i="121"/>
  <c r="D949" i="121"/>
  <c r="E949" i="121"/>
  <c r="F949" i="121"/>
  <c r="G949" i="121"/>
  <c r="D950" i="121"/>
  <c r="F950" i="121" s="1"/>
  <c r="E950" i="121"/>
  <c r="G950" i="121"/>
  <c r="D951" i="121"/>
  <c r="E951" i="121"/>
  <c r="G951" i="121" s="1"/>
  <c r="F951" i="121"/>
  <c r="D952" i="121"/>
  <c r="E952" i="121"/>
  <c r="F952" i="121"/>
  <c r="G952" i="121"/>
  <c r="D953" i="121"/>
  <c r="F953" i="121" s="1"/>
  <c r="E953" i="121"/>
  <c r="G953" i="121"/>
  <c r="D954" i="121"/>
  <c r="E954" i="121"/>
  <c r="G954" i="121" s="1"/>
  <c r="F954" i="121"/>
  <c r="D955" i="121"/>
  <c r="E955" i="121"/>
  <c r="F955" i="121"/>
  <c r="G955" i="121"/>
  <c r="D956" i="121"/>
  <c r="F956" i="121" s="1"/>
  <c r="E956" i="121"/>
  <c r="G956" i="121"/>
  <c r="D957" i="121"/>
  <c r="E957" i="121"/>
  <c r="G957" i="121" s="1"/>
  <c r="F957" i="121"/>
  <c r="D958" i="121"/>
  <c r="E958" i="121"/>
  <c r="F958" i="121"/>
  <c r="G958" i="121"/>
  <c r="D959" i="121"/>
  <c r="F959" i="121" s="1"/>
  <c r="E959" i="121"/>
  <c r="G959" i="121"/>
  <c r="D960" i="121"/>
  <c r="E960" i="121"/>
  <c r="G960" i="121" s="1"/>
  <c r="F960" i="121"/>
  <c r="D961" i="121"/>
  <c r="E961" i="121"/>
  <c r="F961" i="121"/>
  <c r="G961" i="121"/>
  <c r="D962" i="121"/>
  <c r="F962" i="121" s="1"/>
  <c r="E962" i="121"/>
  <c r="G962" i="121"/>
  <c r="D963" i="121"/>
  <c r="E963" i="121"/>
  <c r="G963" i="121" s="1"/>
  <c r="F963" i="121"/>
  <c r="D964" i="121"/>
  <c r="E964" i="121"/>
  <c r="F964" i="121"/>
  <c r="G964" i="121"/>
  <c r="D965" i="121"/>
  <c r="F965" i="121" s="1"/>
  <c r="E965" i="121"/>
  <c r="G965" i="121"/>
  <c r="D966" i="121"/>
  <c r="E966" i="121"/>
  <c r="G966" i="121" s="1"/>
  <c r="F966" i="121"/>
  <c r="D967" i="121"/>
  <c r="E967" i="121"/>
  <c r="F967" i="121"/>
  <c r="G967" i="121"/>
  <c r="D968" i="121"/>
  <c r="F968" i="121" s="1"/>
  <c r="E968" i="121"/>
  <c r="G968" i="121"/>
  <c r="D969" i="121"/>
  <c r="E969" i="121"/>
  <c r="G969" i="121" s="1"/>
  <c r="F969" i="121"/>
  <c r="D970" i="121"/>
  <c r="E970" i="121"/>
  <c r="F970" i="121"/>
  <c r="G970" i="121"/>
  <c r="D971" i="121"/>
  <c r="F971" i="121" s="1"/>
  <c r="E971" i="121"/>
  <c r="G971" i="121"/>
  <c r="D972" i="121"/>
  <c r="E972" i="121"/>
  <c r="G972" i="121" s="1"/>
  <c r="F972" i="121"/>
  <c r="D973" i="121"/>
  <c r="E973" i="121"/>
  <c r="F973" i="121"/>
  <c r="G973" i="121"/>
  <c r="D974" i="121"/>
  <c r="F974" i="121" s="1"/>
  <c r="E974" i="121"/>
  <c r="G974" i="121"/>
  <c r="D975" i="121"/>
  <c r="E975" i="121"/>
  <c r="G975" i="121" s="1"/>
  <c r="F975" i="121"/>
  <c r="D976" i="121"/>
  <c r="E976" i="121"/>
  <c r="F976" i="121"/>
  <c r="G976" i="121"/>
  <c r="D977" i="121"/>
  <c r="F977" i="121" s="1"/>
  <c r="E977" i="121"/>
  <c r="G977" i="121"/>
  <c r="D978" i="121"/>
  <c r="E978" i="121"/>
  <c r="G978" i="121" s="1"/>
  <c r="F978" i="121"/>
  <c r="D979" i="121"/>
  <c r="E979" i="121"/>
  <c r="F979" i="121"/>
  <c r="G979" i="121"/>
  <c r="D980" i="121"/>
  <c r="F980" i="121" s="1"/>
  <c r="E980" i="121"/>
  <c r="G980" i="121"/>
  <c r="D981" i="121"/>
  <c r="E981" i="121"/>
  <c r="G981" i="121" s="1"/>
  <c r="F981" i="121"/>
  <c r="D982" i="121"/>
  <c r="E982" i="121"/>
  <c r="F982" i="121"/>
  <c r="G982" i="121"/>
  <c r="D983" i="121"/>
  <c r="F983" i="121" s="1"/>
  <c r="E983" i="121"/>
  <c r="G983" i="121"/>
  <c r="D984" i="121"/>
  <c r="E984" i="121"/>
  <c r="G984" i="121" s="1"/>
  <c r="F984" i="121"/>
  <c r="D985" i="121"/>
  <c r="E985" i="121"/>
  <c r="F985" i="121"/>
  <c r="G985" i="121"/>
  <c r="D986" i="121"/>
  <c r="F986" i="121" s="1"/>
  <c r="E986" i="121"/>
  <c r="G986" i="121"/>
  <c r="D987" i="121"/>
  <c r="E987" i="121"/>
  <c r="G987" i="121" s="1"/>
  <c r="F987" i="121"/>
  <c r="D988" i="121"/>
  <c r="E988" i="121"/>
  <c r="F988" i="121"/>
  <c r="G988" i="121"/>
  <c r="D989" i="121"/>
  <c r="F989" i="121" s="1"/>
  <c r="E989" i="121"/>
  <c r="G989" i="121"/>
  <c r="D990" i="121"/>
  <c r="E990" i="121"/>
  <c r="G990" i="121" s="1"/>
  <c r="F990" i="121"/>
  <c r="D991" i="121"/>
  <c r="E991" i="121"/>
  <c r="F991" i="121"/>
  <c r="G991" i="121"/>
  <c r="D992" i="121"/>
  <c r="F992" i="121" s="1"/>
  <c r="E992" i="121"/>
  <c r="G992" i="121"/>
  <c r="G8" i="121"/>
  <c r="E8" i="121"/>
  <c r="D8" i="121"/>
  <c r="F8" i="121" s="1"/>
  <c r="I132" i="119" l="1"/>
  <c r="I131" i="119"/>
  <c r="I130" i="119"/>
  <c r="I129" i="119"/>
  <c r="I128" i="119"/>
  <c r="I127" i="119"/>
  <c r="I126" i="119"/>
  <c r="I125" i="119"/>
  <c r="I121" i="119"/>
  <c r="I122" i="119"/>
  <c r="I119" i="119"/>
  <c r="I118" i="119"/>
  <c r="I117" i="119"/>
  <c r="I116" i="119"/>
  <c r="I115" i="119"/>
  <c r="I15" i="119"/>
  <c r="I14" i="119"/>
  <c r="I13" i="119"/>
  <c r="I12" i="119"/>
  <c r="I11" i="119"/>
  <c r="I10" i="119"/>
  <c r="I9" i="119"/>
  <c r="I8" i="119"/>
  <c r="J115" i="119"/>
  <c r="K115" i="119"/>
  <c r="L115" i="119"/>
  <c r="M115" i="119"/>
  <c r="J120" i="119"/>
  <c r="K120" i="119"/>
  <c r="K133" i="119" s="1"/>
  <c r="L120" i="119"/>
  <c r="L124" i="119" s="1"/>
  <c r="M120" i="119"/>
  <c r="M133" i="119" s="1"/>
  <c r="J121" i="119"/>
  <c r="J124" i="119" s="1"/>
  <c r="J134" i="119" s="1"/>
  <c r="K121" i="119"/>
  <c r="L121" i="119"/>
  <c r="M121" i="119"/>
  <c r="J122" i="119"/>
  <c r="K122" i="119"/>
  <c r="L122" i="119"/>
  <c r="M122" i="119"/>
  <c r="J123" i="119"/>
  <c r="K123" i="119"/>
  <c r="L123" i="119"/>
  <c r="L134" i="119" s="1"/>
  <c r="M123" i="119"/>
  <c r="M124" i="119"/>
  <c r="M134" i="119" s="1"/>
  <c r="J127" i="119"/>
  <c r="J131" i="119" s="1"/>
  <c r="K127" i="119"/>
  <c r="K131" i="119" s="1"/>
  <c r="L127" i="119"/>
  <c r="M127" i="119"/>
  <c r="J128" i="119"/>
  <c r="K128" i="119"/>
  <c r="L128" i="119"/>
  <c r="M128" i="119"/>
  <c r="J129" i="119"/>
  <c r="J133" i="119" s="1"/>
  <c r="K129" i="119"/>
  <c r="L129" i="119"/>
  <c r="L133" i="119" s="1"/>
  <c r="M129" i="119"/>
  <c r="J130" i="119"/>
  <c r="K130" i="119"/>
  <c r="L130" i="119"/>
  <c r="M130" i="119"/>
  <c r="M131" i="119" s="1"/>
  <c r="L131" i="119"/>
  <c r="J132" i="119"/>
  <c r="K132" i="119"/>
  <c r="L132" i="119"/>
  <c r="M132" i="119"/>
  <c r="D115" i="119"/>
  <c r="E115" i="119"/>
  <c r="F115" i="119"/>
  <c r="G115" i="119"/>
  <c r="H115" i="119"/>
  <c r="D120" i="119"/>
  <c r="E120" i="119"/>
  <c r="E133" i="119" s="1"/>
  <c r="F120" i="119"/>
  <c r="F133" i="119" s="1"/>
  <c r="I133" i="119" s="1"/>
  <c r="G120" i="119"/>
  <c r="H120" i="119"/>
  <c r="H124" i="119" s="1"/>
  <c r="D121" i="119"/>
  <c r="E121" i="119"/>
  <c r="F121" i="119"/>
  <c r="G121" i="119"/>
  <c r="H121" i="119"/>
  <c r="D122" i="119"/>
  <c r="D124" i="119" s="1"/>
  <c r="D134" i="119" s="1"/>
  <c r="E122" i="119"/>
  <c r="F122" i="119"/>
  <c r="G122" i="119"/>
  <c r="G133" i="119" s="1"/>
  <c r="H122" i="119"/>
  <c r="D123" i="119"/>
  <c r="E123" i="119"/>
  <c r="F123" i="119"/>
  <c r="I123" i="119" s="1"/>
  <c r="G123" i="119"/>
  <c r="H123" i="119"/>
  <c r="D127" i="119"/>
  <c r="D131" i="119" s="1"/>
  <c r="E127" i="119"/>
  <c r="F127" i="119"/>
  <c r="G127" i="119"/>
  <c r="G131" i="119" s="1"/>
  <c r="H127" i="119"/>
  <c r="D128" i="119"/>
  <c r="E128" i="119"/>
  <c r="E131" i="119" s="1"/>
  <c r="F128" i="119"/>
  <c r="G128" i="119"/>
  <c r="H128" i="119"/>
  <c r="D129" i="119"/>
  <c r="E129" i="119"/>
  <c r="F129" i="119"/>
  <c r="F131" i="119" s="1"/>
  <c r="G129" i="119"/>
  <c r="H129" i="119"/>
  <c r="D130" i="119"/>
  <c r="E130" i="119"/>
  <c r="F130" i="119"/>
  <c r="G130" i="119"/>
  <c r="H130" i="119"/>
  <c r="H131" i="119"/>
  <c r="D132" i="119"/>
  <c r="E132" i="119"/>
  <c r="F132" i="119"/>
  <c r="G132" i="119"/>
  <c r="H132" i="119"/>
  <c r="D133" i="119"/>
  <c r="H133" i="119"/>
  <c r="C132" i="119"/>
  <c r="C130" i="119"/>
  <c r="C129" i="119"/>
  <c r="C128" i="119"/>
  <c r="C127" i="119"/>
  <c r="C131" i="119" s="1"/>
  <c r="C123" i="119"/>
  <c r="C122" i="119"/>
  <c r="C121" i="119"/>
  <c r="C120" i="119"/>
  <c r="C133" i="119" s="1"/>
  <c r="AA154" i="124"/>
  <c r="Z154" i="124"/>
  <c r="Y154" i="124"/>
  <c r="W154" i="124"/>
  <c r="V154" i="124"/>
  <c r="U154" i="124"/>
  <c r="C154" i="124" s="1"/>
  <c r="R154" i="124"/>
  <c r="Q154" i="124"/>
  <c r="H154" i="124" s="1"/>
  <c r="P154" i="124"/>
  <c r="N154" i="124"/>
  <c r="M154" i="124"/>
  <c r="L154" i="124"/>
  <c r="AA147" i="124"/>
  <c r="Z147" i="124"/>
  <c r="Y147" i="124"/>
  <c r="W147" i="124"/>
  <c r="V147" i="124"/>
  <c r="U147" i="124"/>
  <c r="R147" i="124"/>
  <c r="I147" i="124" s="1"/>
  <c r="Q147" i="124"/>
  <c r="P147" i="124"/>
  <c r="M147" i="124"/>
  <c r="N147" i="124"/>
  <c r="L147" i="124"/>
  <c r="AA155" i="124"/>
  <c r="Z155" i="124"/>
  <c r="Y155" i="124"/>
  <c r="W155" i="124"/>
  <c r="V155" i="124"/>
  <c r="U155" i="124"/>
  <c r="R155" i="124"/>
  <c r="I155" i="124" s="1"/>
  <c r="Q155" i="124"/>
  <c r="H155" i="124" s="1"/>
  <c r="P155" i="124"/>
  <c r="S155" i="124" s="1"/>
  <c r="N155" i="124"/>
  <c r="M155" i="124"/>
  <c r="D155" i="124" s="1"/>
  <c r="L155" i="124"/>
  <c r="O155" i="124" s="1"/>
  <c r="E155" i="124"/>
  <c r="I154" i="124"/>
  <c r="S154" i="124"/>
  <c r="D154" i="124"/>
  <c r="AA153" i="124"/>
  <c r="Z153" i="124"/>
  <c r="Y153" i="124"/>
  <c r="AB153" i="124" s="1"/>
  <c r="W153" i="124"/>
  <c r="X153" i="124" s="1"/>
  <c r="V153" i="124"/>
  <c r="U153" i="124"/>
  <c r="R153" i="124"/>
  <c r="I153" i="124" s="1"/>
  <c r="Q153" i="124"/>
  <c r="H153" i="124" s="1"/>
  <c r="P153" i="124"/>
  <c r="N153" i="124"/>
  <c r="E153" i="124" s="1"/>
  <c r="M153" i="124"/>
  <c r="D153" i="124" s="1"/>
  <c r="L153" i="124"/>
  <c r="AA152" i="124"/>
  <c r="Z152" i="124"/>
  <c r="Y152" i="124"/>
  <c r="W152" i="124"/>
  <c r="V152" i="124"/>
  <c r="V156" i="124" s="1"/>
  <c r="U152" i="124"/>
  <c r="R152" i="124"/>
  <c r="R156" i="124" s="1"/>
  <c r="Q152" i="124"/>
  <c r="P152" i="124"/>
  <c r="P158" i="124" s="1"/>
  <c r="N152" i="124"/>
  <c r="O152" i="124" s="1"/>
  <c r="M152" i="124"/>
  <c r="L152" i="124"/>
  <c r="I152" i="124"/>
  <c r="AC151" i="124"/>
  <c r="AB151" i="124"/>
  <c r="X151" i="124"/>
  <c r="S151" i="124"/>
  <c r="J151" i="124" s="1"/>
  <c r="O151" i="124"/>
  <c r="I151" i="124"/>
  <c r="H151" i="124"/>
  <c r="G151" i="124"/>
  <c r="F151" i="124"/>
  <c r="E151" i="124"/>
  <c r="D151" i="124"/>
  <c r="C151" i="124"/>
  <c r="AB150" i="124"/>
  <c r="X150" i="124"/>
  <c r="S150" i="124"/>
  <c r="J150" i="124" s="1"/>
  <c r="O150" i="124"/>
  <c r="I150" i="124"/>
  <c r="H150" i="124"/>
  <c r="G150" i="124"/>
  <c r="E150" i="124"/>
  <c r="D150" i="124"/>
  <c r="C150" i="124"/>
  <c r="AA148" i="124"/>
  <c r="Z148" i="124"/>
  <c r="Y148" i="124"/>
  <c r="W148" i="124"/>
  <c r="V148" i="124"/>
  <c r="U148" i="124"/>
  <c r="R148" i="124"/>
  <c r="S148" i="124" s="1"/>
  <c r="Q148" i="124"/>
  <c r="P148" i="124"/>
  <c r="N148" i="124"/>
  <c r="M148" i="124"/>
  <c r="L148" i="124"/>
  <c r="I148" i="124"/>
  <c r="H148" i="124"/>
  <c r="G148" i="124"/>
  <c r="C148" i="124"/>
  <c r="H147" i="124"/>
  <c r="S147" i="124"/>
  <c r="D147" i="124"/>
  <c r="AA146" i="124"/>
  <c r="Z146" i="124"/>
  <c r="Y146" i="124"/>
  <c r="W146" i="124"/>
  <c r="V146" i="124"/>
  <c r="U146" i="124"/>
  <c r="R146" i="124"/>
  <c r="S146" i="124" s="1"/>
  <c r="Q146" i="124"/>
  <c r="P146" i="124"/>
  <c r="N146" i="124"/>
  <c r="M146" i="124"/>
  <c r="D146" i="124" s="1"/>
  <c r="L146" i="124"/>
  <c r="I146" i="124"/>
  <c r="H146" i="124"/>
  <c r="G146" i="124"/>
  <c r="AA145" i="124"/>
  <c r="AB145" i="124" s="1"/>
  <c r="Z145" i="124"/>
  <c r="Y145" i="124"/>
  <c r="W145" i="124"/>
  <c r="V145" i="124"/>
  <c r="U145" i="124"/>
  <c r="R145" i="124"/>
  <c r="Q145" i="124"/>
  <c r="P145" i="124"/>
  <c r="N145" i="124"/>
  <c r="M145" i="124"/>
  <c r="L145" i="124"/>
  <c r="E145" i="124"/>
  <c r="D145" i="124"/>
  <c r="AB144" i="124"/>
  <c r="X144" i="124"/>
  <c r="S144" i="124"/>
  <c r="J144" i="124" s="1"/>
  <c r="O144" i="124"/>
  <c r="I144" i="124"/>
  <c r="H144" i="124"/>
  <c r="G144" i="124"/>
  <c r="E144" i="124"/>
  <c r="D144" i="124"/>
  <c r="C144" i="124"/>
  <c r="AB143" i="124"/>
  <c r="AC143" i="124" s="1"/>
  <c r="X143" i="124"/>
  <c r="S143" i="124"/>
  <c r="O143" i="124"/>
  <c r="J143" i="124"/>
  <c r="I143" i="124"/>
  <c r="H143" i="124"/>
  <c r="G143" i="124"/>
  <c r="E143" i="124"/>
  <c r="D143" i="124"/>
  <c r="C143" i="124"/>
  <c r="F124" i="119" l="1"/>
  <c r="I124" i="119" s="1"/>
  <c r="I120" i="119"/>
  <c r="L135" i="119"/>
  <c r="L136" i="119" s="1"/>
  <c r="J135" i="119"/>
  <c r="J136" i="119" s="1"/>
  <c r="M135" i="119"/>
  <c r="M136" i="119" s="1"/>
  <c r="K124" i="119"/>
  <c r="K134" i="119" s="1"/>
  <c r="F134" i="119"/>
  <c r="I134" i="119" s="1"/>
  <c r="H134" i="119"/>
  <c r="D136" i="119"/>
  <c r="D135" i="119"/>
  <c r="G124" i="119"/>
  <c r="G134" i="119" s="1"/>
  <c r="E124" i="119"/>
  <c r="E134" i="119" s="1"/>
  <c r="C124" i="119"/>
  <c r="C134" i="119" s="1"/>
  <c r="G154" i="124"/>
  <c r="G152" i="124"/>
  <c r="E147" i="124"/>
  <c r="O147" i="124"/>
  <c r="T147" i="124" s="1"/>
  <c r="T150" i="124"/>
  <c r="E146" i="124"/>
  <c r="I156" i="124"/>
  <c r="AC153" i="124"/>
  <c r="F143" i="124"/>
  <c r="L149" i="124"/>
  <c r="U149" i="124"/>
  <c r="AB146" i="124"/>
  <c r="J146" i="124" s="1"/>
  <c r="F150" i="124"/>
  <c r="L156" i="124"/>
  <c r="S152" i="124"/>
  <c r="T152" i="124" s="1"/>
  <c r="AA156" i="124"/>
  <c r="S153" i="124"/>
  <c r="J153" i="124" s="1"/>
  <c r="AB154" i="124"/>
  <c r="T144" i="124"/>
  <c r="M149" i="124"/>
  <c r="V149" i="124"/>
  <c r="X147" i="124"/>
  <c r="F147" i="124" s="1"/>
  <c r="X152" i="124"/>
  <c r="F152" i="124" s="1"/>
  <c r="X155" i="124"/>
  <c r="F155" i="124" s="1"/>
  <c r="F144" i="124"/>
  <c r="W149" i="124"/>
  <c r="N149" i="124"/>
  <c r="P149" i="124"/>
  <c r="Y149" i="124"/>
  <c r="C146" i="124"/>
  <c r="P156" i="124"/>
  <c r="W156" i="124"/>
  <c r="O153" i="124"/>
  <c r="X154" i="124"/>
  <c r="Z149" i="124"/>
  <c r="AB147" i="124"/>
  <c r="J147" i="124" s="1"/>
  <c r="T151" i="124"/>
  <c r="K151" i="124" s="1"/>
  <c r="H152" i="124"/>
  <c r="Q156" i="124"/>
  <c r="E154" i="124"/>
  <c r="AB155" i="124"/>
  <c r="J152" i="124"/>
  <c r="T148" i="124"/>
  <c r="J155" i="124"/>
  <c r="T155" i="124"/>
  <c r="G149" i="124"/>
  <c r="F153" i="124"/>
  <c r="Z156" i="124"/>
  <c r="X145" i="124"/>
  <c r="O146" i="124"/>
  <c r="T146" i="124" s="1"/>
  <c r="O148" i="124"/>
  <c r="R149" i="124"/>
  <c r="C152" i="124"/>
  <c r="O154" i="124"/>
  <c r="G145" i="124"/>
  <c r="S145" i="124"/>
  <c r="G147" i="124"/>
  <c r="D148" i="124"/>
  <c r="AB148" i="124"/>
  <c r="J148" i="124" s="1"/>
  <c r="D152" i="124"/>
  <c r="AB152" i="124"/>
  <c r="G153" i="124"/>
  <c r="G155" i="124"/>
  <c r="Q149" i="124"/>
  <c r="S149" i="124" s="1"/>
  <c r="T143" i="124"/>
  <c r="K143" i="124" s="1"/>
  <c r="AC144" i="124"/>
  <c r="H145" i="124"/>
  <c r="E148" i="124"/>
  <c r="AC150" i="124"/>
  <c r="K150" i="124" s="1"/>
  <c r="E152" i="124"/>
  <c r="N156" i="124"/>
  <c r="U156" i="124"/>
  <c r="C145" i="124"/>
  <c r="I145" i="124"/>
  <c r="O145" i="124"/>
  <c r="X146" i="124"/>
  <c r="C147" i="124"/>
  <c r="X148" i="124"/>
  <c r="AA149" i="124"/>
  <c r="AB149" i="124" s="1"/>
  <c r="C153" i="124"/>
  <c r="C155" i="124"/>
  <c r="M156" i="124"/>
  <c r="D156" i="124" s="1"/>
  <c r="Y156" i="124"/>
  <c r="AB142" i="124"/>
  <c r="AC142" i="124" s="1"/>
  <c r="X142" i="124"/>
  <c r="AB141" i="124"/>
  <c r="X141" i="124"/>
  <c r="AC141" i="124" s="1"/>
  <c r="AB140" i="124"/>
  <c r="X140" i="124"/>
  <c r="AB139" i="124"/>
  <c r="AC139" i="124" s="1"/>
  <c r="X139" i="124"/>
  <c r="AA138" i="124"/>
  <c r="Z138" i="124"/>
  <c r="Z137" i="124" s="1"/>
  <c r="Y138" i="124"/>
  <c r="AB138" i="124" s="1"/>
  <c r="W138" i="124"/>
  <c r="W137" i="124" s="1"/>
  <c r="V138" i="124"/>
  <c r="V137" i="124" s="1"/>
  <c r="U138" i="124"/>
  <c r="AA137" i="124"/>
  <c r="U137" i="124"/>
  <c r="AA133" i="124"/>
  <c r="AA132" i="124"/>
  <c r="Z132" i="124"/>
  <c r="Y132" i="124"/>
  <c r="Y133" i="124" s="1"/>
  <c r="W132" i="124"/>
  <c r="W133" i="124" s="1"/>
  <c r="V132" i="124"/>
  <c r="V133" i="124" s="1"/>
  <c r="U132" i="124"/>
  <c r="AB131" i="124"/>
  <c r="X131" i="124"/>
  <c r="AC131" i="124" s="1"/>
  <c r="Y130" i="124"/>
  <c r="V130" i="124"/>
  <c r="AA129" i="124"/>
  <c r="AA130" i="124" s="1"/>
  <c r="Z129" i="124"/>
  <c r="Z130" i="124" s="1"/>
  <c r="Y129" i="124"/>
  <c r="W129" i="124"/>
  <c r="W130" i="124" s="1"/>
  <c r="V129" i="124"/>
  <c r="U129" i="124"/>
  <c r="X129" i="124" s="1"/>
  <c r="AB128" i="124"/>
  <c r="X128" i="124"/>
  <c r="U127" i="124"/>
  <c r="AA126" i="124"/>
  <c r="AA127" i="124" s="1"/>
  <c r="Z126" i="124"/>
  <c r="Z127" i="124" s="1"/>
  <c r="Y126" i="124"/>
  <c r="AB126" i="124" s="1"/>
  <c r="W126" i="124"/>
  <c r="W127" i="124" s="1"/>
  <c r="V126" i="124"/>
  <c r="V127" i="124" s="1"/>
  <c r="U126" i="124"/>
  <c r="AB125" i="124"/>
  <c r="AC125" i="124" s="1"/>
  <c r="X125" i="124"/>
  <c r="AA121" i="124"/>
  <c r="AA120" i="124"/>
  <c r="Z120" i="124"/>
  <c r="Z121" i="124" s="1"/>
  <c r="Y120" i="124"/>
  <c r="AB120" i="124" s="1"/>
  <c r="W120" i="124"/>
  <c r="X120" i="124" s="1"/>
  <c r="V120" i="124"/>
  <c r="V121" i="124" s="1"/>
  <c r="U120" i="124"/>
  <c r="U121" i="124" s="1"/>
  <c r="AB119" i="124"/>
  <c r="AC119" i="124" s="1"/>
  <c r="X119" i="124"/>
  <c r="AB118" i="124"/>
  <c r="X118" i="124"/>
  <c r="AA117" i="124"/>
  <c r="Z117" i="124"/>
  <c r="Z113" i="124" s="1"/>
  <c r="Y117" i="124"/>
  <c r="AB117" i="124" s="1"/>
  <c r="W117" i="124"/>
  <c r="W113" i="124" s="1"/>
  <c r="V117" i="124"/>
  <c r="V113" i="124" s="1"/>
  <c r="U117" i="124"/>
  <c r="AA115" i="124"/>
  <c r="AA116" i="124" s="1"/>
  <c r="Z115" i="124"/>
  <c r="Z116" i="124" s="1"/>
  <c r="Y115" i="124"/>
  <c r="W115" i="124"/>
  <c r="W116" i="124" s="1"/>
  <c r="V115" i="124"/>
  <c r="V116" i="124" s="1"/>
  <c r="U115" i="124"/>
  <c r="U116" i="124" s="1"/>
  <c r="AB114" i="124"/>
  <c r="AC114" i="124" s="1"/>
  <c r="X114" i="124"/>
  <c r="AA113" i="124"/>
  <c r="U113" i="124"/>
  <c r="Z112" i="124"/>
  <c r="AA111" i="124"/>
  <c r="AA112" i="124" s="1"/>
  <c r="Z111" i="124"/>
  <c r="Y111" i="124"/>
  <c r="AB111" i="124" s="1"/>
  <c r="W111" i="124"/>
  <c r="W112" i="124" s="1"/>
  <c r="V111" i="124"/>
  <c r="V112" i="124" s="1"/>
  <c r="U111" i="124"/>
  <c r="U112" i="124" s="1"/>
  <c r="AB110" i="124"/>
  <c r="AC110" i="124" s="1"/>
  <c r="X110" i="124"/>
  <c r="Y109" i="124"/>
  <c r="AA108" i="124"/>
  <c r="AA109" i="124" s="1"/>
  <c r="Z108" i="124"/>
  <c r="Z109" i="124" s="1"/>
  <c r="Y108" i="124"/>
  <c r="AB108" i="124" s="1"/>
  <c r="W108" i="124"/>
  <c r="X108" i="124" s="1"/>
  <c r="V108" i="124"/>
  <c r="V109" i="124" s="1"/>
  <c r="U108" i="124"/>
  <c r="U109" i="124" s="1"/>
  <c r="AB107" i="124"/>
  <c r="AC107" i="124" s="1"/>
  <c r="X107" i="124"/>
  <c r="AA105" i="124"/>
  <c r="AA106" i="124" s="1"/>
  <c r="Z105" i="124"/>
  <c r="Z106" i="124" s="1"/>
  <c r="Y105" i="124"/>
  <c r="W105" i="124"/>
  <c r="X105" i="124" s="1"/>
  <c r="V105" i="124"/>
  <c r="V106" i="124" s="1"/>
  <c r="U105" i="124"/>
  <c r="U106" i="124" s="1"/>
  <c r="AB104" i="124"/>
  <c r="AC104" i="124" s="1"/>
  <c r="X104" i="124"/>
  <c r="AA103" i="124"/>
  <c r="AA102" i="124"/>
  <c r="Z102" i="124"/>
  <c r="Z103" i="124" s="1"/>
  <c r="Y102" i="124"/>
  <c r="Y103" i="124" s="1"/>
  <c r="W102" i="124"/>
  <c r="W103" i="124" s="1"/>
  <c r="V102" i="124"/>
  <c r="V103" i="124" s="1"/>
  <c r="U102" i="124"/>
  <c r="AB101" i="124"/>
  <c r="X101" i="124"/>
  <c r="Y100" i="124"/>
  <c r="AA99" i="124"/>
  <c r="AA100" i="124" s="1"/>
  <c r="Z99" i="124"/>
  <c r="Z100" i="124" s="1"/>
  <c r="Y99" i="124"/>
  <c r="W99" i="124"/>
  <c r="W100" i="124" s="1"/>
  <c r="V99" i="124"/>
  <c r="V100" i="124" s="1"/>
  <c r="U99" i="124"/>
  <c r="X99" i="124" s="1"/>
  <c r="AB98" i="124"/>
  <c r="X98" i="124"/>
  <c r="AA96" i="124"/>
  <c r="AA97" i="124" s="1"/>
  <c r="Z96" i="124"/>
  <c r="Y96" i="124"/>
  <c r="Y97" i="124" s="1"/>
  <c r="W96" i="124"/>
  <c r="X96" i="124" s="1"/>
  <c r="V96" i="124"/>
  <c r="V97" i="124" s="1"/>
  <c r="U96" i="124"/>
  <c r="U97" i="124" s="1"/>
  <c r="AB95" i="124"/>
  <c r="AC95" i="124" s="1"/>
  <c r="X95" i="124"/>
  <c r="AA94" i="124"/>
  <c r="AB93" i="124"/>
  <c r="AA93" i="124"/>
  <c r="Z93" i="124"/>
  <c r="Z94" i="124" s="1"/>
  <c r="Y93" i="124"/>
  <c r="Y94" i="124" s="1"/>
  <c r="W93" i="124"/>
  <c r="W94" i="124" s="1"/>
  <c r="V93" i="124"/>
  <c r="V94" i="124" s="1"/>
  <c r="U93" i="124"/>
  <c r="AB92" i="124"/>
  <c r="AC92" i="124" s="1"/>
  <c r="X92" i="124"/>
  <c r="AA90" i="124"/>
  <c r="AA91" i="124" s="1"/>
  <c r="Z90" i="124"/>
  <c r="Z91" i="124" s="1"/>
  <c r="Y90" i="124"/>
  <c r="Y91" i="124" s="1"/>
  <c r="AB91" i="124" s="1"/>
  <c r="W90" i="124"/>
  <c r="W91" i="124" s="1"/>
  <c r="V90" i="124"/>
  <c r="V91" i="124" s="1"/>
  <c r="U90" i="124"/>
  <c r="AB89" i="124"/>
  <c r="X89" i="124"/>
  <c r="AA87" i="124"/>
  <c r="AA88" i="124" s="1"/>
  <c r="Z87" i="124"/>
  <c r="Z88" i="124" s="1"/>
  <c r="Y87" i="124"/>
  <c r="W87" i="124"/>
  <c r="W88" i="124" s="1"/>
  <c r="V87" i="124"/>
  <c r="V88" i="124" s="1"/>
  <c r="U87" i="124"/>
  <c r="U88" i="124" s="1"/>
  <c r="AB86" i="124"/>
  <c r="AC86" i="124" s="1"/>
  <c r="X86" i="124"/>
  <c r="AA84" i="124"/>
  <c r="AA85" i="124" s="1"/>
  <c r="Z84" i="124"/>
  <c r="Z85" i="124" s="1"/>
  <c r="Y84" i="124"/>
  <c r="Y85" i="124" s="1"/>
  <c r="W84" i="124"/>
  <c r="W85" i="124" s="1"/>
  <c r="V84" i="124"/>
  <c r="X84" i="124" s="1"/>
  <c r="U84" i="124"/>
  <c r="U85" i="124" s="1"/>
  <c r="AB83" i="124"/>
  <c r="AC83" i="124" s="1"/>
  <c r="X83" i="124"/>
  <c r="AA81" i="124"/>
  <c r="AA82" i="124" s="1"/>
  <c r="Z81" i="124"/>
  <c r="Z82" i="124" s="1"/>
  <c r="Y81" i="124"/>
  <c r="W81" i="124"/>
  <c r="W82" i="124" s="1"/>
  <c r="V81" i="124"/>
  <c r="V82" i="124" s="1"/>
  <c r="U81" i="124"/>
  <c r="U82" i="124" s="1"/>
  <c r="AB80" i="124"/>
  <c r="AC80" i="124" s="1"/>
  <c r="X80" i="124"/>
  <c r="AA78" i="124"/>
  <c r="AA79" i="124" s="1"/>
  <c r="Z78" i="124"/>
  <c r="Z79" i="124" s="1"/>
  <c r="Y78" i="124"/>
  <c r="W78" i="124"/>
  <c r="W79" i="124" s="1"/>
  <c r="V78" i="124"/>
  <c r="V79" i="124" s="1"/>
  <c r="U78" i="124"/>
  <c r="X78" i="124" s="1"/>
  <c r="AB77" i="124"/>
  <c r="X77" i="124"/>
  <c r="AC77" i="124" s="1"/>
  <c r="AA75" i="124"/>
  <c r="AA76" i="124" s="1"/>
  <c r="Z75" i="124"/>
  <c r="Z76" i="124" s="1"/>
  <c r="Y75" i="124"/>
  <c r="AB75" i="124" s="1"/>
  <c r="W75" i="124"/>
  <c r="W76" i="124" s="1"/>
  <c r="V75" i="124"/>
  <c r="V76" i="124" s="1"/>
  <c r="U75" i="124"/>
  <c r="AB74" i="124"/>
  <c r="AC74" i="124" s="1"/>
  <c r="X74" i="124"/>
  <c r="AA72" i="124"/>
  <c r="AA73" i="124" s="1"/>
  <c r="Z72" i="124"/>
  <c r="Y72" i="124"/>
  <c r="Y73" i="124" s="1"/>
  <c r="W72" i="124"/>
  <c r="W73" i="124" s="1"/>
  <c r="V72" i="124"/>
  <c r="V73" i="124" s="1"/>
  <c r="U72" i="124"/>
  <c r="X72" i="124" s="1"/>
  <c r="AB71" i="124"/>
  <c r="X71" i="124"/>
  <c r="Z70" i="124"/>
  <c r="AB69" i="124"/>
  <c r="AA69" i="124"/>
  <c r="AA70" i="124" s="1"/>
  <c r="Z69" i="124"/>
  <c r="Y69" i="124"/>
  <c r="Y70" i="124" s="1"/>
  <c r="AB70" i="124" s="1"/>
  <c r="W69" i="124"/>
  <c r="W70" i="124" s="1"/>
  <c r="V69" i="124"/>
  <c r="V70" i="124" s="1"/>
  <c r="U69" i="124"/>
  <c r="AB68" i="124"/>
  <c r="X68" i="124"/>
  <c r="AC68" i="124" s="1"/>
  <c r="W67" i="124"/>
  <c r="AA66" i="124"/>
  <c r="AA67" i="124" s="1"/>
  <c r="Z66" i="124"/>
  <c r="Z67" i="124" s="1"/>
  <c r="Y66" i="124"/>
  <c r="Y67" i="124" s="1"/>
  <c r="W66" i="124"/>
  <c r="V66" i="124"/>
  <c r="V67" i="124" s="1"/>
  <c r="U66" i="124"/>
  <c r="X66" i="124" s="1"/>
  <c r="AB65" i="124"/>
  <c r="X65" i="124"/>
  <c r="AA63" i="124"/>
  <c r="AA64" i="124" s="1"/>
  <c r="Z63" i="124"/>
  <c r="Z64" i="124" s="1"/>
  <c r="Y63" i="124"/>
  <c r="AB63" i="124" s="1"/>
  <c r="W63" i="124"/>
  <c r="W64" i="124" s="1"/>
  <c r="V63" i="124"/>
  <c r="V64" i="124" s="1"/>
  <c r="U63" i="124"/>
  <c r="X63" i="124" s="1"/>
  <c r="AB62" i="124"/>
  <c r="X62" i="124"/>
  <c r="U61" i="124"/>
  <c r="AA60" i="124"/>
  <c r="AA61" i="124" s="1"/>
  <c r="Z60" i="124"/>
  <c r="Z61" i="124" s="1"/>
  <c r="Y60" i="124"/>
  <c r="Y61" i="124" s="1"/>
  <c r="W60" i="124"/>
  <c r="W61" i="124" s="1"/>
  <c r="V60" i="124"/>
  <c r="X60" i="124" s="1"/>
  <c r="U60" i="124"/>
  <c r="AB59" i="124"/>
  <c r="X59" i="124"/>
  <c r="AA58" i="124"/>
  <c r="Z58" i="124"/>
  <c r="Y58" i="124"/>
  <c r="W58" i="124"/>
  <c r="V58" i="124"/>
  <c r="U58" i="124"/>
  <c r="X58" i="124" s="1"/>
  <c r="Y56" i="124"/>
  <c r="AA55" i="124"/>
  <c r="Z55" i="124"/>
  <c r="Y55" i="124"/>
  <c r="Y57" i="124" s="1"/>
  <c r="W55" i="124"/>
  <c r="W56" i="124" s="1"/>
  <c r="V55" i="124"/>
  <c r="U55" i="124"/>
  <c r="AC52" i="124"/>
  <c r="AB52" i="124"/>
  <c r="X52" i="124"/>
  <c r="AA50" i="124"/>
  <c r="AA51" i="124" s="1"/>
  <c r="Z50" i="124"/>
  <c r="Z51" i="124" s="1"/>
  <c r="Y50" i="124"/>
  <c r="Y51" i="124" s="1"/>
  <c r="W50" i="124"/>
  <c r="W51" i="124" s="1"/>
  <c r="V50" i="124"/>
  <c r="V51" i="124" s="1"/>
  <c r="U50" i="124"/>
  <c r="AB49" i="124"/>
  <c r="X49" i="124"/>
  <c r="AC49" i="124" s="1"/>
  <c r="AA47" i="124"/>
  <c r="AA48" i="124" s="1"/>
  <c r="Z47" i="124"/>
  <c r="Z48" i="124" s="1"/>
  <c r="Y47" i="124"/>
  <c r="AB47" i="124" s="1"/>
  <c r="W47" i="124"/>
  <c r="V47" i="124"/>
  <c r="V48" i="124" s="1"/>
  <c r="U47" i="124"/>
  <c r="U48" i="124" s="1"/>
  <c r="AB46" i="124"/>
  <c r="X46" i="124"/>
  <c r="AA45" i="124"/>
  <c r="AA42" i="124" s="1"/>
  <c r="Z45" i="124"/>
  <c r="Y45" i="124"/>
  <c r="W45" i="124"/>
  <c r="V45" i="124"/>
  <c r="U45" i="124"/>
  <c r="X45" i="124" s="1"/>
  <c r="AB44" i="124"/>
  <c r="X44" i="124"/>
  <c r="AB43" i="124"/>
  <c r="AC43" i="124" s="1"/>
  <c r="X43" i="124"/>
  <c r="AA41" i="124"/>
  <c r="V41" i="124"/>
  <c r="U41" i="124"/>
  <c r="AA40" i="124"/>
  <c r="Z40" i="124"/>
  <c r="Y40" i="124"/>
  <c r="W40" i="124"/>
  <c r="V40" i="124"/>
  <c r="X40" i="124" s="1"/>
  <c r="U40" i="124"/>
  <c r="W39" i="124"/>
  <c r="AA38" i="124"/>
  <c r="AA39" i="124" s="1"/>
  <c r="Z38" i="124"/>
  <c r="Z39" i="124" s="1"/>
  <c r="Y38" i="124"/>
  <c r="W38" i="124"/>
  <c r="V38" i="124"/>
  <c r="V39" i="124" s="1"/>
  <c r="U38" i="124"/>
  <c r="X38" i="124" s="1"/>
  <c r="AC37" i="124"/>
  <c r="AB37" i="124"/>
  <c r="X37" i="124"/>
  <c r="AA36" i="124"/>
  <c r="Z36" i="124"/>
  <c r="Y36" i="124"/>
  <c r="W36" i="124"/>
  <c r="V36" i="124"/>
  <c r="U36" i="124"/>
  <c r="V35" i="124"/>
  <c r="AA34" i="124"/>
  <c r="AA35" i="124" s="1"/>
  <c r="Z34" i="124"/>
  <c r="Z35" i="124" s="1"/>
  <c r="Y34" i="124"/>
  <c r="AB34" i="124" s="1"/>
  <c r="W34" i="124"/>
  <c r="W35" i="124" s="1"/>
  <c r="V34" i="124"/>
  <c r="U34" i="124"/>
  <c r="U35" i="124" s="1"/>
  <c r="AB33" i="124"/>
  <c r="AC33" i="124" s="1"/>
  <c r="X33" i="124"/>
  <c r="AA32" i="124"/>
  <c r="Z32" i="124"/>
  <c r="AB32" i="124" s="1"/>
  <c r="Y32" i="124"/>
  <c r="W32" i="124"/>
  <c r="V32" i="124"/>
  <c r="U32" i="124"/>
  <c r="AB31" i="124"/>
  <c r="X31" i="124"/>
  <c r="AB30" i="124"/>
  <c r="AC30" i="124" s="1"/>
  <c r="X30" i="124"/>
  <c r="AA29" i="124"/>
  <c r="Z29" i="124"/>
  <c r="Y29" i="124"/>
  <c r="W29" i="124"/>
  <c r="W9" i="124" s="1"/>
  <c r="W8" i="124" s="1"/>
  <c r="V29" i="124"/>
  <c r="U29" i="124"/>
  <c r="V28" i="124"/>
  <c r="AA27" i="124"/>
  <c r="AA28" i="124" s="1"/>
  <c r="Z27" i="124"/>
  <c r="Z28" i="124" s="1"/>
  <c r="Y27" i="124"/>
  <c r="Y28" i="124" s="1"/>
  <c r="W27" i="124"/>
  <c r="W28" i="124" s="1"/>
  <c r="V27" i="124"/>
  <c r="U27" i="124"/>
  <c r="U28" i="124" s="1"/>
  <c r="AB26" i="124"/>
  <c r="AC26" i="124" s="1"/>
  <c r="X26" i="124"/>
  <c r="AA25" i="124"/>
  <c r="W25" i="124"/>
  <c r="AA24" i="124"/>
  <c r="Z24" i="124"/>
  <c r="Z25" i="124" s="1"/>
  <c r="Y24" i="124"/>
  <c r="Y25" i="124" s="1"/>
  <c r="W24" i="124"/>
  <c r="V24" i="124"/>
  <c r="V25" i="124" s="1"/>
  <c r="U24" i="124"/>
  <c r="AB23" i="124"/>
  <c r="AC23" i="124" s="1"/>
  <c r="X23" i="124"/>
  <c r="AA22" i="124"/>
  <c r="Z22" i="124"/>
  <c r="Y22" i="124"/>
  <c r="W22" i="124"/>
  <c r="V22" i="124"/>
  <c r="U22" i="124"/>
  <c r="AA20" i="124"/>
  <c r="Z20" i="124"/>
  <c r="Z21" i="124" s="1"/>
  <c r="AA19" i="124"/>
  <c r="Z19" i="124"/>
  <c r="Y19" i="124"/>
  <c r="Y20" i="124" s="1"/>
  <c r="W19" i="124"/>
  <c r="V19" i="124"/>
  <c r="V20" i="124" s="1"/>
  <c r="V21" i="124" s="1"/>
  <c r="U19" i="124"/>
  <c r="U20" i="124" s="1"/>
  <c r="AB18" i="124"/>
  <c r="AC18" i="124" s="1"/>
  <c r="X18" i="124"/>
  <c r="AA15" i="124"/>
  <c r="Z15" i="124"/>
  <c r="Z16" i="124" s="1"/>
  <c r="Z17" i="124" s="1"/>
  <c r="Y15" i="124"/>
  <c r="AB15" i="124" s="1"/>
  <c r="W15" i="124"/>
  <c r="W16" i="124" s="1"/>
  <c r="W17" i="124" s="1"/>
  <c r="V15" i="124"/>
  <c r="U15" i="124"/>
  <c r="U16" i="124" s="1"/>
  <c r="AB14" i="124"/>
  <c r="X14" i="124"/>
  <c r="Y13" i="124"/>
  <c r="W13" i="124"/>
  <c r="AA12" i="124"/>
  <c r="AA13" i="124" s="1"/>
  <c r="Z12" i="124"/>
  <c r="Y12" i="124"/>
  <c r="AB12" i="124" s="1"/>
  <c r="W12" i="124"/>
  <c r="V12" i="124"/>
  <c r="V13" i="124" s="1"/>
  <c r="U12" i="124"/>
  <c r="AB11" i="124"/>
  <c r="AC11" i="124" s="1"/>
  <c r="X11" i="124"/>
  <c r="AA10" i="124"/>
  <c r="Z10" i="124"/>
  <c r="Z9" i="124" s="1"/>
  <c r="Z8" i="124" s="1"/>
  <c r="Y10" i="124"/>
  <c r="W10" i="124"/>
  <c r="V10" i="124"/>
  <c r="V9" i="124" s="1"/>
  <c r="V8" i="124" s="1"/>
  <c r="U10" i="124"/>
  <c r="X10" i="124" s="1"/>
  <c r="AA9" i="124"/>
  <c r="AA8" i="124" s="1"/>
  <c r="AA122" i="124" s="1"/>
  <c r="AA134" i="124" s="1"/>
  <c r="R138" i="124"/>
  <c r="R137" i="124" s="1"/>
  <c r="R132" i="124"/>
  <c r="R133" i="124" s="1"/>
  <c r="R130" i="124"/>
  <c r="R129" i="124"/>
  <c r="R126" i="124"/>
  <c r="R127" i="124" s="1"/>
  <c r="R120" i="124"/>
  <c r="R121" i="124" s="1"/>
  <c r="R117" i="124"/>
  <c r="R113" i="124" s="1"/>
  <c r="R115" i="124"/>
  <c r="R116" i="124" s="1"/>
  <c r="R111" i="124"/>
  <c r="R112" i="124" s="1"/>
  <c r="R109" i="124"/>
  <c r="R108" i="124"/>
  <c r="R105" i="124"/>
  <c r="R106" i="124" s="1"/>
  <c r="R102" i="124"/>
  <c r="R103" i="124" s="1"/>
  <c r="R99" i="124"/>
  <c r="R100" i="124" s="1"/>
  <c r="R97" i="124"/>
  <c r="R96" i="124"/>
  <c r="R93" i="124"/>
  <c r="R94" i="124" s="1"/>
  <c r="R90" i="124"/>
  <c r="R91" i="124" s="1"/>
  <c r="R87" i="124"/>
  <c r="R88" i="124" s="1"/>
  <c r="R85" i="124"/>
  <c r="R84" i="124"/>
  <c r="R81" i="124"/>
  <c r="R82" i="124" s="1"/>
  <c r="R78" i="124"/>
  <c r="R79" i="124" s="1"/>
  <c r="R75" i="124"/>
  <c r="R76" i="124" s="1"/>
  <c r="R73" i="124"/>
  <c r="R72" i="124"/>
  <c r="R69" i="124"/>
  <c r="R70" i="124" s="1"/>
  <c r="R66" i="124"/>
  <c r="R67" i="124" s="1"/>
  <c r="R63" i="124"/>
  <c r="R64" i="124" s="1"/>
  <c r="R61" i="124"/>
  <c r="R60" i="124"/>
  <c r="R58" i="124"/>
  <c r="R55" i="124"/>
  <c r="R50" i="124"/>
  <c r="R51" i="124" s="1"/>
  <c r="R47" i="124"/>
  <c r="R48" i="124" s="1"/>
  <c r="R42" i="124" s="1"/>
  <c r="R45" i="124"/>
  <c r="R40" i="124"/>
  <c r="R38" i="124"/>
  <c r="R39" i="124" s="1"/>
  <c r="R36" i="124"/>
  <c r="R34" i="124"/>
  <c r="R35" i="124" s="1"/>
  <c r="R32" i="124"/>
  <c r="R29" i="124"/>
  <c r="R27" i="124"/>
  <c r="R28" i="124" s="1"/>
  <c r="R25" i="124"/>
  <c r="R24" i="124"/>
  <c r="R22" i="124"/>
  <c r="R19" i="124"/>
  <c r="R15" i="124"/>
  <c r="R16" i="124" s="1"/>
  <c r="R12" i="124"/>
  <c r="R13" i="124" s="1"/>
  <c r="R10" i="124"/>
  <c r="R9" i="124" s="1"/>
  <c r="R8" i="124" s="1"/>
  <c r="Q138" i="124"/>
  <c r="Q137" i="124" s="1"/>
  <c r="Q132" i="124"/>
  <c r="Q133" i="124" s="1"/>
  <c r="Q130" i="124"/>
  <c r="Q129" i="124"/>
  <c r="Q126" i="124"/>
  <c r="Q127" i="124" s="1"/>
  <c r="Q120" i="124"/>
  <c r="Q121" i="124" s="1"/>
  <c r="Q117" i="124"/>
  <c r="Q113" i="124" s="1"/>
  <c r="Q115" i="124"/>
  <c r="Q116" i="124" s="1"/>
  <c r="Q111" i="124"/>
  <c r="Q112" i="124" s="1"/>
  <c r="Q108" i="124"/>
  <c r="Q109" i="124" s="1"/>
  <c r="Q105" i="124"/>
  <c r="Q106" i="124" s="1"/>
  <c r="Q102" i="124"/>
  <c r="Q103" i="124" s="1"/>
  <c r="Q99" i="124"/>
  <c r="Q100" i="124" s="1"/>
  <c r="Q96" i="124"/>
  <c r="Q97" i="124" s="1"/>
  <c r="Q93" i="124"/>
  <c r="Q94" i="124" s="1"/>
  <c r="Q90" i="124"/>
  <c r="Q91" i="124" s="1"/>
  <c r="Q87" i="124"/>
  <c r="Q88" i="124" s="1"/>
  <c r="Q84" i="124"/>
  <c r="Q85" i="124" s="1"/>
  <c r="Q81" i="124"/>
  <c r="Q82" i="124" s="1"/>
  <c r="Q78" i="124"/>
  <c r="Q79" i="124" s="1"/>
  <c r="Q75" i="124"/>
  <c r="Q76" i="124" s="1"/>
  <c r="Q72" i="124"/>
  <c r="Q73" i="124" s="1"/>
  <c r="Q69" i="124"/>
  <c r="Q70" i="124" s="1"/>
  <c r="Q66" i="124"/>
  <c r="Q67" i="124" s="1"/>
  <c r="Q63" i="124"/>
  <c r="Q64" i="124" s="1"/>
  <c r="Q60" i="124"/>
  <c r="Q61" i="124" s="1"/>
  <c r="Q58" i="124"/>
  <c r="Q55" i="124"/>
  <c r="Q51" i="124"/>
  <c r="Q50" i="124"/>
  <c r="Q47" i="124"/>
  <c r="Q48" i="124" s="1"/>
  <c r="Q45" i="124"/>
  <c r="Q41" i="124"/>
  <c r="Q40" i="124"/>
  <c r="Q39" i="124"/>
  <c r="Q38" i="124"/>
  <c r="Q36" i="124"/>
  <c r="Q35" i="124"/>
  <c r="Q34" i="124"/>
  <c r="Q32" i="124"/>
  <c r="Q29" i="124"/>
  <c r="Q27" i="124"/>
  <c r="Q28" i="124" s="1"/>
  <c r="Q24" i="124"/>
  <c r="Q25" i="124" s="1"/>
  <c r="Q22" i="124"/>
  <c r="Q19" i="124"/>
  <c r="Q16" i="124"/>
  <c r="Q17" i="124" s="1"/>
  <c r="Q15" i="124"/>
  <c r="Q12" i="124"/>
  <c r="Q13" i="124" s="1"/>
  <c r="Q10" i="124"/>
  <c r="P138" i="124"/>
  <c r="P137" i="124" s="1"/>
  <c r="P132" i="124"/>
  <c r="P133" i="124" s="1"/>
  <c r="P130" i="124"/>
  <c r="P129" i="124"/>
  <c r="P126" i="124"/>
  <c r="P127" i="124" s="1"/>
  <c r="P120" i="124"/>
  <c r="P121" i="124" s="1"/>
  <c r="P117" i="124"/>
  <c r="P113" i="124" s="1"/>
  <c r="P115" i="124"/>
  <c r="P116" i="124" s="1"/>
  <c r="P111" i="124"/>
  <c r="P112" i="124" s="1"/>
  <c r="P108" i="124"/>
  <c r="P109" i="124" s="1"/>
  <c r="P105" i="124"/>
  <c r="P106" i="124" s="1"/>
  <c r="P102" i="124"/>
  <c r="P103" i="124" s="1"/>
  <c r="P99" i="124"/>
  <c r="P100" i="124" s="1"/>
  <c r="P96" i="124"/>
  <c r="P97" i="124" s="1"/>
  <c r="P93" i="124"/>
  <c r="P94" i="124" s="1"/>
  <c r="P90" i="124"/>
  <c r="P91" i="124" s="1"/>
  <c r="P87" i="124"/>
  <c r="P88" i="124" s="1"/>
  <c r="P84" i="124"/>
  <c r="P85" i="124" s="1"/>
  <c r="P81" i="124"/>
  <c r="P82" i="124" s="1"/>
  <c r="P78" i="124"/>
  <c r="P79" i="124" s="1"/>
  <c r="P75" i="124"/>
  <c r="P76" i="124" s="1"/>
  <c r="P72" i="124"/>
  <c r="P73" i="124" s="1"/>
  <c r="P69" i="124"/>
  <c r="P70" i="124" s="1"/>
  <c r="P66" i="124"/>
  <c r="P67" i="124" s="1"/>
  <c r="P63" i="124"/>
  <c r="P64" i="124" s="1"/>
  <c r="P60" i="124"/>
  <c r="P61" i="124" s="1"/>
  <c r="P58" i="124"/>
  <c r="P56" i="124"/>
  <c r="P53" i="124" s="1"/>
  <c r="P55" i="124"/>
  <c r="P50" i="124"/>
  <c r="P51" i="124" s="1"/>
  <c r="P48" i="124"/>
  <c r="P47" i="124"/>
  <c r="P41" i="124" s="1"/>
  <c r="P45" i="124"/>
  <c r="P40" i="124"/>
  <c r="P38" i="124"/>
  <c r="P39" i="124" s="1"/>
  <c r="P36" i="124"/>
  <c r="P34" i="124"/>
  <c r="P35" i="124" s="1"/>
  <c r="P32" i="124"/>
  <c r="P29" i="124"/>
  <c r="P27" i="124"/>
  <c r="P28" i="124" s="1"/>
  <c r="P24" i="124"/>
  <c r="P25" i="124" s="1"/>
  <c r="P22" i="124"/>
  <c r="P19" i="124"/>
  <c r="P15" i="124"/>
  <c r="P12" i="124"/>
  <c r="P13" i="124" s="1"/>
  <c r="P10" i="124"/>
  <c r="N138" i="124"/>
  <c r="N137" i="124" s="1"/>
  <c r="N132" i="124"/>
  <c r="N133" i="124" s="1"/>
  <c r="N129" i="124"/>
  <c r="N130" i="124" s="1"/>
  <c r="N126" i="124"/>
  <c r="N127" i="124" s="1"/>
  <c r="N120" i="124"/>
  <c r="N121" i="124" s="1"/>
  <c r="N117" i="124"/>
  <c r="N113" i="124" s="1"/>
  <c r="N115" i="124"/>
  <c r="N116" i="124" s="1"/>
  <c r="N111" i="124"/>
  <c r="N112" i="124" s="1"/>
  <c r="N108" i="124"/>
  <c r="N109" i="124" s="1"/>
  <c r="N106" i="124"/>
  <c r="N105" i="124"/>
  <c r="N102" i="124"/>
  <c r="N103" i="124" s="1"/>
  <c r="N99" i="124"/>
  <c r="N100" i="124" s="1"/>
  <c r="N96" i="124"/>
  <c r="N97" i="124" s="1"/>
  <c r="N94" i="124"/>
  <c r="N93" i="124"/>
  <c r="N90" i="124"/>
  <c r="N91" i="124" s="1"/>
  <c r="N87" i="124"/>
  <c r="N88" i="124" s="1"/>
  <c r="N84" i="124"/>
  <c r="N85" i="124" s="1"/>
  <c r="N82" i="124"/>
  <c r="N81" i="124"/>
  <c r="N78" i="124"/>
  <c r="N79" i="124" s="1"/>
  <c r="N75" i="124"/>
  <c r="N76" i="124" s="1"/>
  <c r="N72" i="124"/>
  <c r="N73" i="124" s="1"/>
  <c r="N70" i="124"/>
  <c r="N69" i="124"/>
  <c r="N66" i="124"/>
  <c r="N67" i="124" s="1"/>
  <c r="N63" i="124"/>
  <c r="N64" i="124" s="1"/>
  <c r="N60" i="124"/>
  <c r="N61" i="124" s="1"/>
  <c r="N58" i="124"/>
  <c r="N55" i="124"/>
  <c r="N50" i="124"/>
  <c r="N51" i="124" s="1"/>
  <c r="N47" i="124"/>
  <c r="N41" i="124" s="1"/>
  <c r="N45" i="124"/>
  <c r="N40" i="124"/>
  <c r="N38" i="124"/>
  <c r="N39" i="124" s="1"/>
  <c r="N36" i="124"/>
  <c r="N34" i="124"/>
  <c r="N35" i="124" s="1"/>
  <c r="N32" i="124"/>
  <c r="N29" i="124"/>
  <c r="N27" i="124"/>
  <c r="N28" i="124" s="1"/>
  <c r="N25" i="124"/>
  <c r="N24" i="124"/>
  <c r="N22" i="124"/>
  <c r="N19" i="124"/>
  <c r="N20" i="124" s="1"/>
  <c r="N21" i="124" s="1"/>
  <c r="N15" i="124"/>
  <c r="N12" i="124"/>
  <c r="N13" i="124" s="1"/>
  <c r="N10" i="124"/>
  <c r="M138" i="124"/>
  <c r="M137" i="124" s="1"/>
  <c r="M132" i="124"/>
  <c r="M133" i="124" s="1"/>
  <c r="M129" i="124"/>
  <c r="M130" i="124" s="1"/>
  <c r="M126" i="124"/>
  <c r="M127" i="124" s="1"/>
  <c r="M120" i="124"/>
  <c r="M121" i="124" s="1"/>
  <c r="M117" i="124"/>
  <c r="M113" i="124" s="1"/>
  <c r="M115" i="124"/>
  <c r="M116" i="124" s="1"/>
  <c r="M111" i="124"/>
  <c r="M112" i="124" s="1"/>
  <c r="M108" i="124"/>
  <c r="M109" i="124" s="1"/>
  <c r="M105" i="124"/>
  <c r="M106" i="124" s="1"/>
  <c r="M102" i="124"/>
  <c r="M103" i="124" s="1"/>
  <c r="M99" i="124"/>
  <c r="M100" i="124" s="1"/>
  <c r="M96" i="124"/>
  <c r="M97" i="124" s="1"/>
  <c r="M93" i="124"/>
  <c r="M94" i="124" s="1"/>
  <c r="M90" i="124"/>
  <c r="M91" i="124" s="1"/>
  <c r="M87" i="124"/>
  <c r="M88" i="124" s="1"/>
  <c r="M84" i="124"/>
  <c r="M85" i="124" s="1"/>
  <c r="M81" i="124"/>
  <c r="M82" i="124" s="1"/>
  <c r="M78" i="124"/>
  <c r="M79" i="124" s="1"/>
  <c r="M75" i="124"/>
  <c r="M76" i="124" s="1"/>
  <c r="M72" i="124"/>
  <c r="M73" i="124" s="1"/>
  <c r="M69" i="124"/>
  <c r="M70" i="124" s="1"/>
  <c r="M66" i="124"/>
  <c r="M67" i="124" s="1"/>
  <c r="M63" i="124"/>
  <c r="M64" i="124" s="1"/>
  <c r="M61" i="124"/>
  <c r="M60" i="124"/>
  <c r="M58" i="124"/>
  <c r="M55" i="124"/>
  <c r="M56" i="124" s="1"/>
  <c r="M50" i="124"/>
  <c r="M51" i="124" s="1"/>
  <c r="M47" i="124"/>
  <c r="M48" i="124" s="1"/>
  <c r="M45" i="124"/>
  <c r="M42" i="124" s="1"/>
  <c r="M40" i="124"/>
  <c r="M38" i="124"/>
  <c r="M39" i="124" s="1"/>
  <c r="M36" i="124"/>
  <c r="M34" i="124"/>
  <c r="M35" i="124" s="1"/>
  <c r="M32" i="124"/>
  <c r="M29" i="124"/>
  <c r="M27" i="124"/>
  <c r="M28" i="124" s="1"/>
  <c r="M24" i="124"/>
  <c r="M25" i="124" s="1"/>
  <c r="M22" i="124"/>
  <c r="M19" i="124"/>
  <c r="M15" i="124"/>
  <c r="M12" i="124"/>
  <c r="M13" i="124" s="1"/>
  <c r="M10" i="124"/>
  <c r="M9" i="124" s="1"/>
  <c r="L126" i="124"/>
  <c r="L115" i="124"/>
  <c r="L105" i="124"/>
  <c r="L27" i="124"/>
  <c r="L28" i="124" s="1"/>
  <c r="L24" i="124"/>
  <c r="L25" i="124" s="1"/>
  <c r="L19" i="124"/>
  <c r="L15" i="124"/>
  <c r="L16" i="124" s="1"/>
  <c r="K26" i="109"/>
  <c r="I26" i="109" s="1"/>
  <c r="C26" i="109"/>
  <c r="K25" i="109"/>
  <c r="I25" i="109" s="1"/>
  <c r="C25" i="109"/>
  <c r="K24" i="109"/>
  <c r="I24" i="109" s="1"/>
  <c r="C24" i="109"/>
  <c r="C22" i="109" s="1"/>
  <c r="K23" i="109"/>
  <c r="I23" i="109" s="1"/>
  <c r="C23" i="109"/>
  <c r="N22" i="109"/>
  <c r="M22" i="109"/>
  <c r="J22" i="109"/>
  <c r="H22" i="109"/>
  <c r="G22" i="109"/>
  <c r="F22" i="109"/>
  <c r="E22" i="109"/>
  <c r="D22" i="109"/>
  <c r="K21" i="109"/>
  <c r="I21" i="109" s="1"/>
  <c r="C21" i="109"/>
  <c r="C19" i="109" s="1"/>
  <c r="K20" i="109"/>
  <c r="I20" i="109" s="1"/>
  <c r="C20" i="109"/>
  <c r="N19" i="109"/>
  <c r="M19" i="109"/>
  <c r="J19" i="109"/>
  <c r="H19" i="109"/>
  <c r="G19" i="109"/>
  <c r="F19" i="109"/>
  <c r="E19" i="109"/>
  <c r="D19" i="109"/>
  <c r="K18" i="109"/>
  <c r="I18" i="109" s="1"/>
  <c r="C18" i="109"/>
  <c r="K17" i="109"/>
  <c r="I17" i="109" s="1"/>
  <c r="C17" i="109"/>
  <c r="N16" i="109"/>
  <c r="M16" i="109"/>
  <c r="J16" i="109"/>
  <c r="H16" i="109"/>
  <c r="G16" i="109"/>
  <c r="G15" i="109" s="1"/>
  <c r="F16" i="109"/>
  <c r="F15" i="109" s="1"/>
  <c r="E16" i="109"/>
  <c r="E15" i="109" s="1"/>
  <c r="D16" i="109"/>
  <c r="H15" i="109"/>
  <c r="AL34" i="103"/>
  <c r="AG34" i="103"/>
  <c r="X34" i="103"/>
  <c r="S34" i="103"/>
  <c r="AO33" i="103"/>
  <c r="AN33" i="103"/>
  <c r="AI33" i="103"/>
  <c r="Z33" i="103"/>
  <c r="U33" i="103"/>
  <c r="AA33" i="103" s="1"/>
  <c r="J33" i="103"/>
  <c r="L33" i="103" s="1"/>
  <c r="E33" i="103"/>
  <c r="G33" i="103" s="1"/>
  <c r="M33" i="103" s="1"/>
  <c r="AN32" i="103"/>
  <c r="AI32" i="103"/>
  <c r="AO32" i="103" s="1"/>
  <c r="Z32" i="103"/>
  <c r="U32" i="103"/>
  <c r="U29" i="103" s="1"/>
  <c r="L32" i="103"/>
  <c r="J32" i="103"/>
  <c r="G32" i="103"/>
  <c r="M32" i="103" s="1"/>
  <c r="E32" i="103"/>
  <c r="AN31" i="103"/>
  <c r="AI31" i="103"/>
  <c r="AO31" i="103" s="1"/>
  <c r="Z31" i="103"/>
  <c r="AA31" i="103" s="1"/>
  <c r="U31" i="103"/>
  <c r="L31" i="103"/>
  <c r="J31" i="103"/>
  <c r="E31" i="103"/>
  <c r="G31" i="103" s="1"/>
  <c r="M31" i="103" s="1"/>
  <c r="AN30" i="103"/>
  <c r="AO30" i="103" s="1"/>
  <c r="AI30" i="103"/>
  <c r="AA30" i="103"/>
  <c r="Z30" i="103"/>
  <c r="U30" i="103"/>
  <c r="L30" i="103"/>
  <c r="L29" i="103" s="1"/>
  <c r="L34" i="103" s="1"/>
  <c r="J30" i="103"/>
  <c r="G30" i="103"/>
  <c r="G29" i="103" s="1"/>
  <c r="E30" i="103"/>
  <c r="Z29" i="103"/>
  <c r="Z34" i="103" s="1"/>
  <c r="J29" i="103"/>
  <c r="J34" i="103" s="1"/>
  <c r="E29" i="103"/>
  <c r="E34" i="103" s="1"/>
  <c r="AL25" i="103"/>
  <c r="AG25" i="103"/>
  <c r="X25" i="103"/>
  <c r="S25" i="103"/>
  <c r="AN24" i="103"/>
  <c r="AI24" i="103"/>
  <c r="AI20" i="103" s="1"/>
  <c r="Z24" i="103"/>
  <c r="AA24" i="103" s="1"/>
  <c r="U24" i="103"/>
  <c r="L24" i="103"/>
  <c r="J24" i="103"/>
  <c r="E24" i="103"/>
  <c r="G24" i="103" s="1"/>
  <c r="M24" i="103" s="1"/>
  <c r="AN23" i="103"/>
  <c r="AO23" i="103" s="1"/>
  <c r="AI23" i="103"/>
  <c r="AA23" i="103"/>
  <c r="Z23" i="103"/>
  <c r="U23" i="103"/>
  <c r="L23" i="103"/>
  <c r="J23" i="103"/>
  <c r="G23" i="103"/>
  <c r="M23" i="103" s="1"/>
  <c r="E23" i="103"/>
  <c r="AO22" i="103"/>
  <c r="AN22" i="103"/>
  <c r="AI22" i="103"/>
  <c r="Z22" i="103"/>
  <c r="Z20" i="103" s="1"/>
  <c r="Z25" i="103" s="1"/>
  <c r="U22" i="103"/>
  <c r="AA22" i="103" s="1"/>
  <c r="J22" i="103"/>
  <c r="L22" i="103" s="1"/>
  <c r="G22" i="103"/>
  <c r="E22" i="103"/>
  <c r="AN21" i="103"/>
  <c r="AN20" i="103" s="1"/>
  <c r="AN25" i="103" s="1"/>
  <c r="AI21" i="103"/>
  <c r="AO21" i="103" s="1"/>
  <c r="AA21" i="103"/>
  <c r="Z21" i="103"/>
  <c r="U21" i="103"/>
  <c r="U20" i="103" s="1"/>
  <c r="L21" i="103"/>
  <c r="J21" i="103"/>
  <c r="G21" i="103"/>
  <c r="E21" i="103"/>
  <c r="J20" i="103"/>
  <c r="J25" i="103" s="1"/>
  <c r="E20" i="103"/>
  <c r="E25" i="103" s="1"/>
  <c r="AL16" i="103"/>
  <c r="AI16" i="103"/>
  <c r="AG16" i="103"/>
  <c r="X16" i="103"/>
  <c r="S16" i="103"/>
  <c r="AO15" i="103"/>
  <c r="AN15" i="103"/>
  <c r="AI15" i="103"/>
  <c r="Z15" i="103"/>
  <c r="Z11" i="103" s="1"/>
  <c r="Z16" i="103" s="1"/>
  <c r="U15" i="103"/>
  <c r="AA15" i="103" s="1"/>
  <c r="J15" i="103"/>
  <c r="L15" i="103" s="1"/>
  <c r="M15" i="103" s="1"/>
  <c r="G15" i="103"/>
  <c r="E15" i="103"/>
  <c r="AN14" i="103"/>
  <c r="AN11" i="103" s="1"/>
  <c r="AI14" i="103"/>
  <c r="AO14" i="103" s="1"/>
  <c r="AA14" i="103"/>
  <c r="Z14" i="103"/>
  <c r="U14" i="103"/>
  <c r="L14" i="103"/>
  <c r="J14" i="103"/>
  <c r="G14" i="103"/>
  <c r="M14" i="103" s="1"/>
  <c r="E14" i="103"/>
  <c r="AO13" i="103"/>
  <c r="AN13" i="103"/>
  <c r="AI13" i="103"/>
  <c r="AA13" i="103"/>
  <c r="Z13" i="103"/>
  <c r="U13" i="103"/>
  <c r="J13" i="103"/>
  <c r="L13" i="103" s="1"/>
  <c r="E13" i="103"/>
  <c r="G13" i="103" s="1"/>
  <c r="AO12" i="103"/>
  <c r="AN12" i="103"/>
  <c r="AI12" i="103"/>
  <c r="AA12" i="103"/>
  <c r="Z12" i="103"/>
  <c r="U12" i="103"/>
  <c r="U11" i="103" s="1"/>
  <c r="L12" i="103"/>
  <c r="J12" i="103"/>
  <c r="G12" i="103"/>
  <c r="M12" i="103" s="1"/>
  <c r="E12" i="103"/>
  <c r="AI11" i="103"/>
  <c r="J11" i="103"/>
  <c r="J16" i="103" s="1"/>
  <c r="E11" i="103"/>
  <c r="E16" i="103" s="1"/>
  <c r="AS53" i="100"/>
  <c r="AS54" i="100" s="1"/>
  <c r="AR53" i="100"/>
  <c r="AR54" i="100" s="1"/>
  <c r="AT52" i="100"/>
  <c r="AX52" i="100" s="1"/>
  <c r="AT51" i="100"/>
  <c r="AX51" i="100" s="1"/>
  <c r="AO51" i="100"/>
  <c r="AX50" i="100"/>
  <c r="AT50" i="100"/>
  <c r="AO50" i="100"/>
  <c r="AT49" i="100"/>
  <c r="AT53" i="100" s="1"/>
  <c r="AT54" i="100" s="1"/>
  <c r="AO49" i="100"/>
  <c r="AS47" i="100"/>
  <c r="AR47" i="100"/>
  <c r="AT46" i="100"/>
  <c r="AX46" i="100" s="1"/>
  <c r="AX45" i="100"/>
  <c r="AT45" i="100"/>
  <c r="AO45" i="100"/>
  <c r="AT44" i="100"/>
  <c r="AX44" i="100" s="1"/>
  <c r="AO44" i="100"/>
  <c r="AT43" i="100"/>
  <c r="AT47" i="100" s="1"/>
  <c r="AO43" i="100"/>
  <c r="AS41" i="100"/>
  <c r="AR41" i="100"/>
  <c r="AT40" i="100"/>
  <c r="AX40" i="100" s="1"/>
  <c r="AT39" i="100"/>
  <c r="AX39" i="100" s="1"/>
  <c r="AO39" i="100"/>
  <c r="AT38" i="100"/>
  <c r="AX38" i="100" s="1"/>
  <c r="AO38" i="100"/>
  <c r="AT37" i="100"/>
  <c r="AT41" i="100" s="1"/>
  <c r="AO37" i="100"/>
  <c r="AG53" i="100"/>
  <c r="AG54" i="100" s="1"/>
  <c r="AF53" i="100"/>
  <c r="AF54" i="100" s="1"/>
  <c r="AL52" i="100"/>
  <c r="AH52" i="100"/>
  <c r="AH51" i="100"/>
  <c r="AL51" i="100" s="1"/>
  <c r="AC51" i="100"/>
  <c r="AH50" i="100"/>
  <c r="AL50" i="100" s="1"/>
  <c r="AC50" i="100"/>
  <c r="AL49" i="100"/>
  <c r="AL53" i="100" s="1"/>
  <c r="AH49" i="100"/>
  <c r="AH53" i="100" s="1"/>
  <c r="AH54" i="100" s="1"/>
  <c r="AC49" i="100"/>
  <c r="AG47" i="100"/>
  <c r="AF47" i="100"/>
  <c r="AL46" i="100"/>
  <c r="AH46" i="100"/>
  <c r="AH45" i="100"/>
  <c r="AL45" i="100" s="1"/>
  <c r="AC45" i="100"/>
  <c r="AL44" i="100"/>
  <c r="AH44" i="100"/>
  <c r="AC44" i="100"/>
  <c r="AL43" i="100"/>
  <c r="AH43" i="100"/>
  <c r="AH47" i="100" s="1"/>
  <c r="AC43" i="100"/>
  <c r="AG41" i="100"/>
  <c r="AF41" i="100"/>
  <c r="AH40" i="100"/>
  <c r="AL40" i="100" s="1"/>
  <c r="AL39" i="100"/>
  <c r="AH39" i="100"/>
  <c r="AC39" i="100"/>
  <c r="AH38" i="100"/>
  <c r="AL38" i="100" s="1"/>
  <c r="AC38" i="100"/>
  <c r="AH37" i="100"/>
  <c r="AH41" i="100" s="1"/>
  <c r="AC37" i="100"/>
  <c r="R54" i="100"/>
  <c r="S53" i="100"/>
  <c r="S54" i="100" s="1"/>
  <c r="R53" i="100"/>
  <c r="T52" i="100"/>
  <c r="X52" i="100" s="1"/>
  <c r="T51" i="100"/>
  <c r="X51" i="100" s="1"/>
  <c r="O51" i="100"/>
  <c r="T50" i="100"/>
  <c r="X50" i="100" s="1"/>
  <c r="O50" i="100"/>
  <c r="T49" i="100"/>
  <c r="T53" i="100" s="1"/>
  <c r="T54" i="100" s="1"/>
  <c r="O49" i="100"/>
  <c r="T47" i="100"/>
  <c r="S47" i="100"/>
  <c r="R47" i="100"/>
  <c r="T46" i="100"/>
  <c r="X46" i="100" s="1"/>
  <c r="X45" i="100"/>
  <c r="T45" i="100"/>
  <c r="O45" i="100"/>
  <c r="X44" i="100"/>
  <c r="T44" i="100"/>
  <c r="O44" i="100"/>
  <c r="T43" i="100"/>
  <c r="X43" i="100" s="1"/>
  <c r="O43" i="100"/>
  <c r="S41" i="100"/>
  <c r="R41" i="100"/>
  <c r="T40" i="100"/>
  <c r="X40" i="100" s="1"/>
  <c r="T39" i="100"/>
  <c r="X39" i="100" s="1"/>
  <c r="O39" i="100"/>
  <c r="T38" i="100"/>
  <c r="T41" i="100" s="1"/>
  <c r="O38" i="100"/>
  <c r="T37" i="100"/>
  <c r="X37" i="100" s="1"/>
  <c r="O37" i="100"/>
  <c r="Z10" i="100"/>
  <c r="Y10" i="100"/>
  <c r="X10" i="100"/>
  <c r="G44" i="97"/>
  <c r="F44" i="97"/>
  <c r="D44" i="97"/>
  <c r="C44" i="97"/>
  <c r="B44" i="97"/>
  <c r="E43" i="97"/>
  <c r="H43" i="97" s="1"/>
  <c r="H42" i="97"/>
  <c r="E42" i="97"/>
  <c r="E41" i="97"/>
  <c r="H41" i="97" s="1"/>
  <c r="E40" i="97"/>
  <c r="H40" i="97" s="1"/>
  <c r="E39" i="97"/>
  <c r="H39" i="97" s="1"/>
  <c r="H38" i="97"/>
  <c r="E38" i="97"/>
  <c r="E37" i="97"/>
  <c r="H37" i="97" s="1"/>
  <c r="E36" i="97"/>
  <c r="H36" i="97" s="1"/>
  <c r="E35" i="97"/>
  <c r="H35" i="97" s="1"/>
  <c r="H34" i="97"/>
  <c r="E34" i="97"/>
  <c r="E33" i="97"/>
  <c r="H33" i="97" s="1"/>
  <c r="E32" i="97"/>
  <c r="H32" i="97" s="1"/>
  <c r="E31" i="97"/>
  <c r="H31" i="97" s="1"/>
  <c r="H30" i="97"/>
  <c r="E30" i="97"/>
  <c r="E29" i="97"/>
  <c r="H29" i="97" s="1"/>
  <c r="E28" i="97"/>
  <c r="H28" i="97" s="1"/>
  <c r="E27" i="97"/>
  <c r="H27" i="97" s="1"/>
  <c r="H26" i="97"/>
  <c r="E26" i="97"/>
  <c r="E25" i="97"/>
  <c r="H25" i="97" s="1"/>
  <c r="E24" i="97"/>
  <c r="H24" i="97" s="1"/>
  <c r="E23" i="97"/>
  <c r="H23" i="97" s="1"/>
  <c r="H22" i="97"/>
  <c r="E22" i="97"/>
  <c r="E21" i="97"/>
  <c r="H21" i="97" s="1"/>
  <c r="E20" i="97"/>
  <c r="H20" i="97" s="1"/>
  <c r="E19" i="97"/>
  <c r="H19" i="97" s="1"/>
  <c r="H18" i="97"/>
  <c r="E18" i="97"/>
  <c r="E17" i="97"/>
  <c r="H17" i="97" s="1"/>
  <c r="E16" i="97"/>
  <c r="H16" i="97" s="1"/>
  <c r="E15" i="97"/>
  <c r="H15" i="97" s="1"/>
  <c r="H14" i="97"/>
  <c r="E14" i="97"/>
  <c r="E13" i="97"/>
  <c r="H13" i="97" s="1"/>
  <c r="E12" i="97"/>
  <c r="H12" i="97" s="1"/>
  <c r="E11" i="97"/>
  <c r="H11" i="97" s="1"/>
  <c r="H10" i="97"/>
  <c r="E10" i="97"/>
  <c r="E9" i="97"/>
  <c r="E44" i="97" s="1"/>
  <c r="E8" i="97"/>
  <c r="H8" i="97" s="1"/>
  <c r="H44" i="96"/>
  <c r="G44" i="96"/>
  <c r="F44" i="96"/>
  <c r="D44" i="96"/>
  <c r="C44" i="96"/>
  <c r="B44" i="96"/>
  <c r="H43" i="96"/>
  <c r="E43" i="96"/>
  <c r="E42" i="96"/>
  <c r="H42" i="96" s="1"/>
  <c r="E41" i="96"/>
  <c r="H41" i="96" s="1"/>
  <c r="E40" i="96"/>
  <c r="H40" i="96" s="1"/>
  <c r="H39" i="96"/>
  <c r="E39" i="96"/>
  <c r="E38" i="96"/>
  <c r="H38" i="96" s="1"/>
  <c r="E37" i="96"/>
  <c r="H37" i="96" s="1"/>
  <c r="E36" i="96"/>
  <c r="H36" i="96" s="1"/>
  <c r="H35" i="96"/>
  <c r="E35" i="96"/>
  <c r="E34" i="96"/>
  <c r="H34" i="96" s="1"/>
  <c r="E33" i="96"/>
  <c r="H33" i="96" s="1"/>
  <c r="E32" i="96"/>
  <c r="H32" i="96" s="1"/>
  <c r="H31" i="96"/>
  <c r="E31" i="96"/>
  <c r="E30" i="96"/>
  <c r="H30" i="96" s="1"/>
  <c r="E29" i="96"/>
  <c r="H29" i="96" s="1"/>
  <c r="E28" i="96"/>
  <c r="H28" i="96" s="1"/>
  <c r="H27" i="96"/>
  <c r="E27" i="96"/>
  <c r="E26" i="96"/>
  <c r="H26" i="96" s="1"/>
  <c r="E25" i="96"/>
  <c r="H25" i="96" s="1"/>
  <c r="E24" i="96"/>
  <c r="H24" i="96" s="1"/>
  <c r="H23" i="96"/>
  <c r="E23" i="96"/>
  <c r="E22" i="96"/>
  <c r="H22" i="96" s="1"/>
  <c r="E21" i="96"/>
  <c r="H21" i="96" s="1"/>
  <c r="E20" i="96"/>
  <c r="H20" i="96" s="1"/>
  <c r="H19" i="96"/>
  <c r="E19" i="96"/>
  <c r="E18" i="96"/>
  <c r="H18" i="96" s="1"/>
  <c r="E17" i="96"/>
  <c r="H17" i="96" s="1"/>
  <c r="E16" i="96"/>
  <c r="H16" i="96" s="1"/>
  <c r="H15" i="96"/>
  <c r="E15" i="96"/>
  <c r="E14" i="96"/>
  <c r="H14" i="96" s="1"/>
  <c r="E13" i="96"/>
  <c r="H13" i="96" s="1"/>
  <c r="E12" i="96"/>
  <c r="H12" i="96" s="1"/>
  <c r="H11" i="96"/>
  <c r="E11" i="96"/>
  <c r="E10" i="96"/>
  <c r="H10" i="96" s="1"/>
  <c r="E9" i="96"/>
  <c r="H9" i="96" s="1"/>
  <c r="E8" i="96"/>
  <c r="H8" i="96" s="1"/>
  <c r="G44" i="95"/>
  <c r="F44" i="95"/>
  <c r="D44" i="95"/>
  <c r="C44" i="95"/>
  <c r="B44" i="95"/>
  <c r="E43" i="95"/>
  <c r="H43" i="95" s="1"/>
  <c r="E42" i="95"/>
  <c r="H42" i="95" s="1"/>
  <c r="H41" i="95"/>
  <c r="E41" i="95"/>
  <c r="E40" i="95"/>
  <c r="H40" i="95" s="1"/>
  <c r="E39" i="95"/>
  <c r="H39" i="95" s="1"/>
  <c r="E38" i="95"/>
  <c r="H38" i="95" s="1"/>
  <c r="H37" i="95"/>
  <c r="E37" i="95"/>
  <c r="E36" i="95"/>
  <c r="H36" i="95" s="1"/>
  <c r="E35" i="95"/>
  <c r="H35" i="95" s="1"/>
  <c r="E34" i="95"/>
  <c r="H34" i="95" s="1"/>
  <c r="H33" i="95"/>
  <c r="E33" i="95"/>
  <c r="E32" i="95"/>
  <c r="H32" i="95" s="1"/>
  <c r="E31" i="95"/>
  <c r="H31" i="95" s="1"/>
  <c r="E30" i="95"/>
  <c r="H30" i="95" s="1"/>
  <c r="H29" i="95"/>
  <c r="E29" i="95"/>
  <c r="E28" i="95"/>
  <c r="H28" i="95" s="1"/>
  <c r="E27" i="95"/>
  <c r="H27" i="95" s="1"/>
  <c r="E26" i="95"/>
  <c r="H26" i="95" s="1"/>
  <c r="H25" i="95"/>
  <c r="E25" i="95"/>
  <c r="E24" i="95"/>
  <c r="H24" i="95" s="1"/>
  <c r="E23" i="95"/>
  <c r="H23" i="95" s="1"/>
  <c r="E22" i="95"/>
  <c r="H22" i="95" s="1"/>
  <c r="H21" i="95"/>
  <c r="E21" i="95"/>
  <c r="E20" i="95"/>
  <c r="H20" i="95" s="1"/>
  <c r="E19" i="95"/>
  <c r="H19" i="95" s="1"/>
  <c r="E18" i="95"/>
  <c r="H18" i="95" s="1"/>
  <c r="H17" i="95"/>
  <c r="E17" i="95"/>
  <c r="E16" i="95"/>
  <c r="H16" i="95" s="1"/>
  <c r="E15" i="95"/>
  <c r="H15" i="95" s="1"/>
  <c r="E14" i="95"/>
  <c r="H14" i="95" s="1"/>
  <c r="H13" i="95"/>
  <c r="E13" i="95"/>
  <c r="E12" i="95"/>
  <c r="H12" i="95" s="1"/>
  <c r="E11" i="95"/>
  <c r="H11" i="95" s="1"/>
  <c r="E10" i="95"/>
  <c r="H10" i="95" s="1"/>
  <c r="H9" i="95"/>
  <c r="E9" i="95"/>
  <c r="E8" i="95"/>
  <c r="E44" i="95" s="1"/>
  <c r="H10" i="94"/>
  <c r="C42" i="94"/>
  <c r="D42" i="94"/>
  <c r="F42" i="94"/>
  <c r="G42" i="94"/>
  <c r="L40" i="94"/>
  <c r="L41" i="94" s="1"/>
  <c r="H38" i="94" s="1"/>
  <c r="O39" i="94"/>
  <c r="O35" i="94"/>
  <c r="L36" i="94" s="1"/>
  <c r="L37" i="94" s="1"/>
  <c r="H34" i="94" s="1"/>
  <c r="L32" i="94"/>
  <c r="L33" i="94" s="1"/>
  <c r="H30" i="94" s="1"/>
  <c r="O31" i="94"/>
  <c r="O27" i="94"/>
  <c r="L28" i="94" s="1"/>
  <c r="L29" i="94" s="1"/>
  <c r="H26" i="94" s="1"/>
  <c r="O23" i="94"/>
  <c r="L24" i="94" s="1"/>
  <c r="L25" i="94" s="1"/>
  <c r="H22" i="94" s="1"/>
  <c r="O19" i="94"/>
  <c r="L20" i="94" s="1"/>
  <c r="L21" i="94" s="1"/>
  <c r="H18" i="94" s="1"/>
  <c r="O15" i="94"/>
  <c r="L16" i="94" s="1"/>
  <c r="L17" i="94" s="1"/>
  <c r="H14" i="94" s="1"/>
  <c r="O11" i="94"/>
  <c r="L12" i="94" s="1"/>
  <c r="L13" i="94" s="1"/>
  <c r="G44" i="93"/>
  <c r="F44" i="93"/>
  <c r="D44" i="93"/>
  <c r="C44" i="93"/>
  <c r="B44" i="93"/>
  <c r="H43" i="93"/>
  <c r="E43" i="93"/>
  <c r="E42" i="93"/>
  <c r="H42" i="93" s="1"/>
  <c r="E41" i="93"/>
  <c r="H41" i="93" s="1"/>
  <c r="H40" i="93"/>
  <c r="E40" i="93"/>
  <c r="H39" i="93"/>
  <c r="E39" i="93"/>
  <c r="E38" i="93"/>
  <c r="H38" i="93" s="1"/>
  <c r="E37" i="93"/>
  <c r="H37" i="93" s="1"/>
  <c r="H36" i="93"/>
  <c r="E36" i="93"/>
  <c r="H35" i="93"/>
  <c r="E35" i="93"/>
  <c r="E34" i="93"/>
  <c r="H34" i="93" s="1"/>
  <c r="E33" i="93"/>
  <c r="H33" i="93" s="1"/>
  <c r="H32" i="93"/>
  <c r="E32" i="93"/>
  <c r="H31" i="93"/>
  <c r="E31" i="93"/>
  <c r="E30" i="93"/>
  <c r="H30" i="93" s="1"/>
  <c r="E29" i="93"/>
  <c r="H29" i="93" s="1"/>
  <c r="H28" i="93"/>
  <c r="E28" i="93"/>
  <c r="H27" i="93"/>
  <c r="E27" i="93"/>
  <c r="E26" i="93"/>
  <c r="H26" i="93" s="1"/>
  <c r="E25" i="93"/>
  <c r="H25" i="93" s="1"/>
  <c r="H24" i="93"/>
  <c r="E24" i="93"/>
  <c r="H23" i="93"/>
  <c r="E23" i="93"/>
  <c r="E22" i="93"/>
  <c r="H22" i="93" s="1"/>
  <c r="E21" i="93"/>
  <c r="H21" i="93" s="1"/>
  <c r="H20" i="93"/>
  <c r="E20" i="93"/>
  <c r="H19" i="93"/>
  <c r="E19" i="93"/>
  <c r="E18" i="93"/>
  <c r="H18" i="93" s="1"/>
  <c r="E17" i="93"/>
  <c r="H17" i="93" s="1"/>
  <c r="H16" i="93"/>
  <c r="E16" i="93"/>
  <c r="H15" i="93"/>
  <c r="E15" i="93"/>
  <c r="E14" i="93"/>
  <c r="H14" i="93" s="1"/>
  <c r="E13" i="93"/>
  <c r="H13" i="93" s="1"/>
  <c r="H12" i="93"/>
  <c r="E12" i="93"/>
  <c r="H11" i="93"/>
  <c r="E11" i="93"/>
  <c r="E10" i="93"/>
  <c r="H10" i="93" s="1"/>
  <c r="E9" i="93"/>
  <c r="H9" i="93" s="1"/>
  <c r="E8" i="93"/>
  <c r="H8" i="93" s="1"/>
  <c r="H42" i="94" l="1"/>
  <c r="AB103" i="124"/>
  <c r="AC101" i="124"/>
  <c r="K135" i="119"/>
  <c r="K136" i="119"/>
  <c r="E135" i="119"/>
  <c r="E136" i="119" s="1"/>
  <c r="G135" i="119"/>
  <c r="G136" i="119" s="1"/>
  <c r="H135" i="119"/>
  <c r="H136" i="119" s="1"/>
  <c r="F135" i="119"/>
  <c r="I135" i="119" s="1"/>
  <c r="F136" i="119"/>
  <c r="I136" i="119" s="1"/>
  <c r="C136" i="119"/>
  <c r="C135" i="119"/>
  <c r="AB156" i="124"/>
  <c r="AC154" i="124"/>
  <c r="X149" i="124"/>
  <c r="O149" i="124"/>
  <c r="C149" i="124"/>
  <c r="T153" i="124"/>
  <c r="K153" i="124" s="1"/>
  <c r="S156" i="124"/>
  <c r="X82" i="124"/>
  <c r="AC108" i="124"/>
  <c r="Q57" i="124"/>
  <c r="Q54" i="124" s="1"/>
  <c r="K152" i="124"/>
  <c r="V17" i="124"/>
  <c r="V16" i="124"/>
  <c r="W106" i="124"/>
  <c r="W109" i="124"/>
  <c r="X109" i="124" s="1"/>
  <c r="Y121" i="124"/>
  <c r="AB121" i="124" s="1"/>
  <c r="AB20" i="124"/>
  <c r="AC31" i="124"/>
  <c r="Y35" i="124"/>
  <c r="AC59" i="124"/>
  <c r="AC71" i="124"/>
  <c r="AB72" i="124"/>
  <c r="Z73" i="124"/>
  <c r="AB73" i="124" s="1"/>
  <c r="AC73" i="124" s="1"/>
  <c r="AC98" i="124"/>
  <c r="X113" i="124"/>
  <c r="N48" i="124"/>
  <c r="N42" i="124" s="1"/>
  <c r="P57" i="124"/>
  <c r="P54" i="124" s="1"/>
  <c r="Q157" i="124"/>
  <c r="X15" i="124"/>
  <c r="AC15" i="124" s="1"/>
  <c r="X22" i="124"/>
  <c r="X27" i="124"/>
  <c r="AB40" i="124"/>
  <c r="AC40" i="124" s="1"/>
  <c r="X55" i="124"/>
  <c r="U56" i="124"/>
  <c r="U53" i="124" s="1"/>
  <c r="AB60" i="124"/>
  <c r="AC60" i="124" s="1"/>
  <c r="AC62" i="124"/>
  <c r="U79" i="124"/>
  <c r="X79" i="124" s="1"/>
  <c r="AB87" i="124"/>
  <c r="X90" i="124"/>
  <c r="AB96" i="124"/>
  <c r="Y113" i="124"/>
  <c r="AB113" i="124" s="1"/>
  <c r="AC113" i="124" s="1"/>
  <c r="Y127" i="124"/>
  <c r="AB127" i="124" s="1"/>
  <c r="AB132" i="124"/>
  <c r="Y137" i="124"/>
  <c r="AC140" i="124"/>
  <c r="X156" i="124"/>
  <c r="AC156" i="124" s="1"/>
  <c r="K155" i="124"/>
  <c r="E149" i="124"/>
  <c r="X116" i="124"/>
  <c r="M16" i="124"/>
  <c r="M17" i="124" s="1"/>
  <c r="Q9" i="124"/>
  <c r="Q8" i="124" s="1"/>
  <c r="R20" i="124"/>
  <c r="R21" i="124" s="1"/>
  <c r="AB25" i="124"/>
  <c r="AB28" i="124"/>
  <c r="U64" i="124"/>
  <c r="U73" i="124"/>
  <c r="AB94" i="124"/>
  <c r="X115" i="124"/>
  <c r="AB129" i="124"/>
  <c r="AC129" i="124" s="1"/>
  <c r="AA157" i="124"/>
  <c r="AC146" i="124"/>
  <c r="N9" i="124"/>
  <c r="N8" i="124" s="1"/>
  <c r="N57" i="124"/>
  <c r="N54" i="124" s="1"/>
  <c r="P20" i="124"/>
  <c r="P21" i="124" s="1"/>
  <c r="P42" i="124"/>
  <c r="Q56" i="124"/>
  <c r="Q53" i="124" s="1"/>
  <c r="R41" i="124"/>
  <c r="AC14" i="124"/>
  <c r="X29" i="124"/>
  <c r="X32" i="124"/>
  <c r="AC32" i="124" s="1"/>
  <c r="X36" i="124"/>
  <c r="AB45" i="124"/>
  <c r="AC45" i="124" s="1"/>
  <c r="AB58" i="124"/>
  <c r="V61" i="124"/>
  <c r="X61" i="124" s="1"/>
  <c r="Y64" i="124"/>
  <c r="AB64" i="124" s="1"/>
  <c r="AB67" i="124"/>
  <c r="X75" i="124"/>
  <c r="AC75" i="124" s="1"/>
  <c r="U76" i="124"/>
  <c r="X81" i="124"/>
  <c r="X106" i="124"/>
  <c r="X117" i="124"/>
  <c r="X132" i="124"/>
  <c r="E156" i="124"/>
  <c r="K144" i="124"/>
  <c r="O156" i="124"/>
  <c r="AC155" i="124"/>
  <c r="AC147" i="124"/>
  <c r="K147" i="124" s="1"/>
  <c r="D149" i="124"/>
  <c r="R17" i="124"/>
  <c r="AC149" i="124"/>
  <c r="L17" i="124"/>
  <c r="N56" i="124"/>
  <c r="N53" i="124" s="1"/>
  <c r="P9" i="124"/>
  <c r="P8" i="124" s="1"/>
  <c r="Y9" i="124"/>
  <c r="AB9" i="124" s="1"/>
  <c r="U123" i="124"/>
  <c r="AA21" i="124"/>
  <c r="X24" i="124"/>
  <c r="AB24" i="124"/>
  <c r="AC24" i="124" s="1"/>
  <c r="X28" i="124"/>
  <c r="Y41" i="124"/>
  <c r="Z42" i="124"/>
  <c r="Y48" i="124"/>
  <c r="Y42" i="124" s="1"/>
  <c r="AB42" i="124" s="1"/>
  <c r="AB51" i="124"/>
  <c r="AB55" i="124"/>
  <c r="AC55" i="124" s="1"/>
  <c r="AC65" i="124"/>
  <c r="Y76" i="124"/>
  <c r="AB78" i="124"/>
  <c r="AC78" i="124" s="1"/>
  <c r="AB90" i="124"/>
  <c r="AC90" i="124" s="1"/>
  <c r="W97" i="124"/>
  <c r="AB102" i="124"/>
  <c r="AC152" i="124"/>
  <c r="K146" i="124"/>
  <c r="J154" i="124"/>
  <c r="J149" i="124"/>
  <c r="T149" i="124"/>
  <c r="K149" i="124" s="1"/>
  <c r="F145" i="124"/>
  <c r="J145" i="124"/>
  <c r="T145" i="124"/>
  <c r="F148" i="124"/>
  <c r="F146" i="124"/>
  <c r="G156" i="124"/>
  <c r="H149" i="124"/>
  <c r="J156" i="124"/>
  <c r="AC148" i="124"/>
  <c r="K148" i="124" s="1"/>
  <c r="F154" i="124"/>
  <c r="T154" i="124"/>
  <c r="AC145" i="124"/>
  <c r="I149" i="124"/>
  <c r="H156" i="124"/>
  <c r="C156" i="124"/>
  <c r="F149" i="124"/>
  <c r="U135" i="124"/>
  <c r="U158" i="124" s="1"/>
  <c r="V122" i="124"/>
  <c r="V134" i="124" s="1"/>
  <c r="V157" i="124" s="1"/>
  <c r="V7" i="124"/>
  <c r="W122" i="124"/>
  <c r="W134" i="124" s="1"/>
  <c r="W157" i="124" s="1"/>
  <c r="W7" i="124"/>
  <c r="Z122" i="124"/>
  <c r="Z134" i="124" s="1"/>
  <c r="Z157" i="124" s="1"/>
  <c r="Z7" i="124"/>
  <c r="U17" i="124"/>
  <c r="X16" i="124"/>
  <c r="AC25" i="124"/>
  <c r="AB105" i="124"/>
  <c r="AC105" i="124" s="1"/>
  <c r="Y106" i="124"/>
  <c r="AB106" i="124" s="1"/>
  <c r="AC106" i="124" s="1"/>
  <c r="W121" i="124"/>
  <c r="X50" i="124"/>
  <c r="U51" i="124"/>
  <c r="X51" i="124" s="1"/>
  <c r="AC51" i="124" s="1"/>
  <c r="X69" i="124"/>
  <c r="AC69" i="124" s="1"/>
  <c r="U70" i="124"/>
  <c r="X70" i="124" s="1"/>
  <c r="AC70" i="124" s="1"/>
  <c r="AC89" i="124"/>
  <c r="X97" i="124"/>
  <c r="X126" i="124"/>
  <c r="AC126" i="124" s="1"/>
  <c r="Y16" i="124"/>
  <c r="AB19" i="124"/>
  <c r="U21" i="124"/>
  <c r="U39" i="124"/>
  <c r="X39" i="124" s="1"/>
  <c r="Z41" i="124"/>
  <c r="AB41" i="124" s="1"/>
  <c r="AA56" i="124"/>
  <c r="AA53" i="124" s="1"/>
  <c r="AA123" i="124" s="1"/>
  <c r="AA135" i="124" s="1"/>
  <c r="AA158" i="124" s="1"/>
  <c r="AB84" i="124"/>
  <c r="AC84" i="124" s="1"/>
  <c r="AB100" i="124"/>
  <c r="AB109" i="124"/>
  <c r="AC118" i="124"/>
  <c r="X138" i="124"/>
  <c r="AC138" i="124" s="1"/>
  <c r="U9" i="124"/>
  <c r="AB10" i="124"/>
  <c r="AC10" i="124" s="1"/>
  <c r="X12" i="124"/>
  <c r="AC12" i="124" s="1"/>
  <c r="U25" i="124"/>
  <c r="X25" i="124" s="1"/>
  <c r="AB27" i="124"/>
  <c r="AC27" i="124" s="1"/>
  <c r="AB61" i="124"/>
  <c r="AC63" i="124"/>
  <c r="AB81" i="124"/>
  <c r="Y82" i="124"/>
  <c r="AB82" i="124" s="1"/>
  <c r="AC82" i="124" s="1"/>
  <c r="Y123" i="124"/>
  <c r="AA16" i="124"/>
  <c r="AA17" i="124" s="1"/>
  <c r="Y21" i="124"/>
  <c r="AB21" i="124" s="1"/>
  <c r="AB22" i="124"/>
  <c r="AB29" i="124"/>
  <c r="AC29" i="124" s="1"/>
  <c r="X35" i="124"/>
  <c r="AB36" i="124"/>
  <c r="AC36" i="124" s="1"/>
  <c r="U42" i="124"/>
  <c r="AC44" i="124"/>
  <c r="AC46" i="124"/>
  <c r="AB50" i="124"/>
  <c r="Y53" i="124"/>
  <c r="AB56" i="124"/>
  <c r="X76" i="124"/>
  <c r="AB115" i="124"/>
  <c r="AC115" i="124" s="1"/>
  <c r="Y116" i="124"/>
  <c r="AB116" i="124" s="1"/>
  <c r="AC116" i="124" s="1"/>
  <c r="AC128" i="124"/>
  <c r="AB130" i="124"/>
  <c r="X137" i="124"/>
  <c r="Z123" i="124"/>
  <c r="Z135" i="124" s="1"/>
  <c r="Z158" i="124" s="1"/>
  <c r="W20" i="124"/>
  <c r="X47" i="124"/>
  <c r="AC47" i="124" s="1"/>
  <c r="AB48" i="124"/>
  <c r="Z56" i="124"/>
  <c r="Z53" i="124" s="1"/>
  <c r="AC58" i="124"/>
  <c r="AC72" i="124"/>
  <c r="AB76" i="124"/>
  <c r="AC76" i="124" s="1"/>
  <c r="X88" i="124"/>
  <c r="X93" i="124"/>
  <c r="AC93" i="124" s="1"/>
  <c r="U94" i="124"/>
  <c r="X94" i="124" s="1"/>
  <c r="AC94" i="124" s="1"/>
  <c r="X112" i="124"/>
  <c r="AC120" i="124"/>
  <c r="AB137" i="124"/>
  <c r="U13" i="124"/>
  <c r="Z13" i="124"/>
  <c r="X19" i="124"/>
  <c r="X34" i="124"/>
  <c r="AC34" i="124" s="1"/>
  <c r="AB35" i="124"/>
  <c r="AC35" i="124" s="1"/>
  <c r="AB38" i="124"/>
  <c r="AC38" i="124" s="1"/>
  <c r="Y39" i="124"/>
  <c r="AB39" i="124" s="1"/>
  <c r="V42" i="124"/>
  <c r="X64" i="124"/>
  <c r="AC64" i="124" s="1"/>
  <c r="AC96" i="124"/>
  <c r="X102" i="124"/>
  <c r="AC102" i="124" s="1"/>
  <c r="U103" i="124"/>
  <c r="X103" i="124" s="1"/>
  <c r="AC117" i="124"/>
  <c r="X121" i="124"/>
  <c r="AC121" i="124" s="1"/>
  <c r="X127" i="124"/>
  <c r="AC28" i="124"/>
  <c r="AA7" i="124"/>
  <c r="W42" i="124"/>
  <c r="W41" i="124"/>
  <c r="X41" i="124" s="1"/>
  <c r="W48" i="124"/>
  <c r="X48" i="124" s="1"/>
  <c r="W57" i="124"/>
  <c r="W54" i="124" s="1"/>
  <c r="W53" i="124"/>
  <c r="Y54" i="124"/>
  <c r="AB66" i="124"/>
  <c r="AC66" i="124" s="1"/>
  <c r="X73" i="124"/>
  <c r="AB85" i="124"/>
  <c r="X87" i="124"/>
  <c r="AC87" i="124" s="1"/>
  <c r="AB99" i="124"/>
  <c r="AC99" i="124" s="1"/>
  <c r="X111" i="124"/>
  <c r="AC111" i="124" s="1"/>
  <c r="U133" i="124"/>
  <c r="X133" i="124" s="1"/>
  <c r="V85" i="124"/>
  <c r="X85" i="124" s="1"/>
  <c r="Y88" i="124"/>
  <c r="AB88" i="124" s="1"/>
  <c r="Z97" i="124"/>
  <c r="AB97" i="124" s="1"/>
  <c r="AC97" i="124" s="1"/>
  <c r="U100" i="124"/>
  <c r="X100" i="124" s="1"/>
  <c r="Y112" i="124"/>
  <c r="AB112" i="124" s="1"/>
  <c r="U130" i="124"/>
  <c r="X130" i="124" s="1"/>
  <c r="V56" i="124"/>
  <c r="V53" i="124" s="1"/>
  <c r="V123" i="124" s="1"/>
  <c r="U57" i="124"/>
  <c r="U67" i="124"/>
  <c r="X67" i="124" s="1"/>
  <c r="AC67" i="124" s="1"/>
  <c r="Y79" i="124"/>
  <c r="AB79" i="124" s="1"/>
  <c r="AC79" i="124" s="1"/>
  <c r="U91" i="124"/>
  <c r="X91" i="124" s="1"/>
  <c r="AC91" i="124" s="1"/>
  <c r="Z133" i="124"/>
  <c r="AB133" i="124" s="1"/>
  <c r="R122" i="124"/>
  <c r="R134" i="124" s="1"/>
  <c r="R157" i="124" s="1"/>
  <c r="I157" i="124" s="1"/>
  <c r="R7" i="124"/>
  <c r="R56" i="124"/>
  <c r="R53" i="124" s="1"/>
  <c r="R123" i="124" s="1"/>
  <c r="R135" i="124" s="1"/>
  <c r="R158" i="124" s="1"/>
  <c r="Q21" i="124"/>
  <c r="Q122" i="124"/>
  <c r="Q134" i="124" s="1"/>
  <c r="Q7" i="124"/>
  <c r="Q42" i="124"/>
  <c r="Q123" i="124"/>
  <c r="Q135" i="124" s="1"/>
  <c r="Q158" i="124" s="1"/>
  <c r="Q124" i="124"/>
  <c r="Q136" i="124" s="1"/>
  <c r="Q159" i="124" s="1"/>
  <c r="P122" i="124"/>
  <c r="P134" i="124" s="1"/>
  <c r="P157" i="124" s="1"/>
  <c r="P7" i="124"/>
  <c r="P123" i="124"/>
  <c r="P135" i="124" s="1"/>
  <c r="P16" i="124"/>
  <c r="P124" i="124" s="1"/>
  <c r="P136" i="124" s="1"/>
  <c r="P159" i="124" s="1"/>
  <c r="P160" i="124" s="1"/>
  <c r="N122" i="124"/>
  <c r="N134" i="124" s="1"/>
  <c r="N157" i="124" s="1"/>
  <c r="E157" i="124" s="1"/>
  <c r="N7" i="124"/>
  <c r="N16" i="124"/>
  <c r="N17" i="124" s="1"/>
  <c r="N123" i="124"/>
  <c r="N135" i="124" s="1"/>
  <c r="N158" i="124" s="1"/>
  <c r="M57" i="124"/>
  <c r="M54" i="124" s="1"/>
  <c r="M53" i="124"/>
  <c r="M8" i="124"/>
  <c r="M41" i="124"/>
  <c r="M123" i="124"/>
  <c r="M135" i="124" s="1"/>
  <c r="M158" i="124" s="1"/>
  <c r="M20" i="124"/>
  <c r="M21" i="124" s="1"/>
  <c r="L20" i="124"/>
  <c r="L21" i="124" s="1"/>
  <c r="K19" i="109"/>
  <c r="I19" i="109" s="1"/>
  <c r="K22" i="109"/>
  <c r="I22" i="109" s="1"/>
  <c r="N15" i="109"/>
  <c r="C16" i="109"/>
  <c r="K16" i="109"/>
  <c r="I16" i="109" s="1"/>
  <c r="J15" i="109"/>
  <c r="D15" i="109"/>
  <c r="C15" i="109" s="1"/>
  <c r="M15" i="109"/>
  <c r="K15" i="109" s="1"/>
  <c r="AA20" i="103"/>
  <c r="AA25" i="103" s="1"/>
  <c r="U25" i="103"/>
  <c r="U34" i="103"/>
  <c r="AA29" i="103"/>
  <c r="AA34" i="103" s="1"/>
  <c r="L20" i="103"/>
  <c r="L25" i="103" s="1"/>
  <c r="M22" i="103"/>
  <c r="AA11" i="103"/>
  <c r="AA16" i="103" s="1"/>
  <c r="U16" i="103"/>
  <c r="AI25" i="103"/>
  <c r="AO20" i="103"/>
  <c r="G11" i="103"/>
  <c r="M13" i="103"/>
  <c r="AN16" i="103"/>
  <c r="AO11" i="103"/>
  <c r="AO16" i="103" s="1"/>
  <c r="L11" i="103"/>
  <c r="L16" i="103" s="1"/>
  <c r="G20" i="103"/>
  <c r="M29" i="103"/>
  <c r="M34" i="103" s="1"/>
  <c r="G34" i="103"/>
  <c r="M30" i="103"/>
  <c r="AO24" i="103"/>
  <c r="AI29" i="103"/>
  <c r="AA32" i="103"/>
  <c r="M21" i="103"/>
  <c r="AN29" i="103"/>
  <c r="AN34" i="103" s="1"/>
  <c r="AX49" i="100"/>
  <c r="AX53" i="100" s="1"/>
  <c r="AX54" i="100" s="1"/>
  <c r="AX43" i="100"/>
  <c r="AX47" i="100" s="1"/>
  <c r="AX37" i="100"/>
  <c r="AX41" i="100" s="1"/>
  <c r="AL47" i="100"/>
  <c r="AL54" i="100" s="1"/>
  <c r="AL37" i="100"/>
  <c r="AL41" i="100" s="1"/>
  <c r="X41" i="100"/>
  <c r="X47" i="100"/>
  <c r="X49" i="100"/>
  <c r="X53" i="100" s="1"/>
  <c r="X38" i="100"/>
  <c r="H9" i="97"/>
  <c r="H44" i="97" s="1"/>
  <c r="E44" i="96"/>
  <c r="H8" i="95"/>
  <c r="H44" i="95" s="1"/>
  <c r="H44" i="93"/>
  <c r="E44" i="93"/>
  <c r="E25" i="92"/>
  <c r="H25" i="92" s="1"/>
  <c r="E26" i="92"/>
  <c r="H26" i="92" s="1"/>
  <c r="E27" i="92"/>
  <c r="H27" i="92" s="1"/>
  <c r="E28" i="92"/>
  <c r="H28" i="92"/>
  <c r="E29" i="92"/>
  <c r="H29" i="92" s="1"/>
  <c r="E30" i="92"/>
  <c r="H30" i="92" s="1"/>
  <c r="E31" i="92"/>
  <c r="H31" i="92"/>
  <c r="E32" i="92"/>
  <c r="H32" i="92" s="1"/>
  <c r="E33" i="92"/>
  <c r="H33" i="92"/>
  <c r="E34" i="92"/>
  <c r="H34" i="92" s="1"/>
  <c r="E35" i="92"/>
  <c r="H35" i="92" s="1"/>
  <c r="E36" i="92"/>
  <c r="H36" i="92"/>
  <c r="B44" i="92"/>
  <c r="C44" i="92"/>
  <c r="D44" i="92"/>
  <c r="F44" i="92"/>
  <c r="G44" i="92"/>
  <c r="E14" i="92"/>
  <c r="H14" i="92" s="1"/>
  <c r="E15" i="92"/>
  <c r="H15" i="92" s="1"/>
  <c r="E16" i="92"/>
  <c r="H16" i="92" s="1"/>
  <c r="E17" i="92"/>
  <c r="H17" i="92" s="1"/>
  <c r="E18" i="92"/>
  <c r="H18" i="92" s="1"/>
  <c r="E19" i="92"/>
  <c r="H19" i="92" s="1"/>
  <c r="E20" i="92"/>
  <c r="H20" i="92" s="1"/>
  <c r="E21" i="92"/>
  <c r="H21" i="92" s="1"/>
  <c r="E22" i="92"/>
  <c r="H22" i="92" s="1"/>
  <c r="E23" i="92"/>
  <c r="H23" i="92" s="1"/>
  <c r="E24" i="92"/>
  <c r="H24" i="92" s="1"/>
  <c r="E37" i="92"/>
  <c r="H37" i="92" s="1"/>
  <c r="E38" i="92"/>
  <c r="H38" i="92" s="1"/>
  <c r="E39" i="92"/>
  <c r="H39" i="92" s="1"/>
  <c r="E40" i="92"/>
  <c r="H40" i="92"/>
  <c r="E41" i="92"/>
  <c r="H41" i="92" s="1"/>
  <c r="E42" i="92"/>
  <c r="H42" i="92" s="1"/>
  <c r="E43" i="92"/>
  <c r="H43" i="92"/>
  <c r="E9" i="92"/>
  <c r="E10" i="92"/>
  <c r="E11" i="92"/>
  <c r="E12" i="92"/>
  <c r="E13" i="92"/>
  <c r="E8" i="92"/>
  <c r="E44" i="92" s="1"/>
  <c r="G10" i="123"/>
  <c r="G9" i="123"/>
  <c r="G8" i="123" s="1"/>
  <c r="H8" i="123" s="1"/>
  <c r="AC103" i="124" l="1"/>
  <c r="F156" i="124"/>
  <c r="K154" i="124"/>
  <c r="I158" i="124"/>
  <c r="S157" i="124"/>
  <c r="S159" i="124"/>
  <c r="S160" i="124" s="1"/>
  <c r="AC61" i="124"/>
  <c r="H157" i="124"/>
  <c r="N124" i="124"/>
  <c r="N136" i="124" s="1"/>
  <c r="N159" i="124" s="1"/>
  <c r="AC112" i="124"/>
  <c r="AC39" i="124"/>
  <c r="Y8" i="124"/>
  <c r="Y7" i="124" s="1"/>
  <c r="AB7" i="124" s="1"/>
  <c r="T156" i="124"/>
  <c r="K156" i="124" s="1"/>
  <c r="Y124" i="124"/>
  <c r="Y136" i="124" s="1"/>
  <c r="Y159" i="124" s="1"/>
  <c r="Y160" i="124" s="1"/>
  <c r="G160" i="124" s="1"/>
  <c r="AA57" i="124"/>
  <c r="AA54" i="124" s="1"/>
  <c r="H158" i="124"/>
  <c r="AC127" i="124"/>
  <c r="AC81" i="124"/>
  <c r="Y17" i="124"/>
  <c r="AC109" i="124"/>
  <c r="AC41" i="124"/>
  <c r="X17" i="124"/>
  <c r="V57" i="124"/>
  <c r="V54" i="124" s="1"/>
  <c r="V124" i="124" s="1"/>
  <c r="V136" i="124" s="1"/>
  <c r="V159" i="124" s="1"/>
  <c r="W124" i="124"/>
  <c r="W136" i="124" s="1"/>
  <c r="W159" i="124" s="1"/>
  <c r="AC22" i="124"/>
  <c r="AC132" i="124"/>
  <c r="AC137" i="124"/>
  <c r="E159" i="124"/>
  <c r="N160" i="124"/>
  <c r="R160" i="124"/>
  <c r="Q160" i="124"/>
  <c r="P161" i="124"/>
  <c r="K145" i="124"/>
  <c r="V135" i="124"/>
  <c r="V158" i="124" s="1"/>
  <c r="D158" i="124" s="1"/>
  <c r="X123" i="124"/>
  <c r="W123" i="124"/>
  <c r="W135" i="124" s="1"/>
  <c r="W158" i="124" s="1"/>
  <c r="E158" i="124" s="1"/>
  <c r="AC133" i="124"/>
  <c r="W21" i="124"/>
  <c r="AB53" i="124"/>
  <c r="AC53" i="124" s="1"/>
  <c r="X53" i="124"/>
  <c r="X20" i="124"/>
  <c r="AC20" i="124" s="1"/>
  <c r="AC130" i="124"/>
  <c r="AC50" i="124"/>
  <c r="X56" i="124"/>
  <c r="AC56" i="124" s="1"/>
  <c r="AA124" i="124"/>
  <c r="AA136" i="124" s="1"/>
  <c r="AA159" i="124" s="1"/>
  <c r="AA160" i="124" s="1"/>
  <c r="AA161" i="124" s="1"/>
  <c r="X9" i="124"/>
  <c r="U8" i="124"/>
  <c r="AC85" i="124"/>
  <c r="Y135" i="124"/>
  <c r="Y158" i="124" s="1"/>
  <c r="G158" i="124" s="1"/>
  <c r="AB123" i="124"/>
  <c r="AC123" i="124" s="1"/>
  <c r="U54" i="124"/>
  <c r="X54" i="124" s="1"/>
  <c r="X57" i="124"/>
  <c r="AC48" i="124"/>
  <c r="X42" i="124"/>
  <c r="AC42" i="124" s="1"/>
  <c r="AC100" i="124"/>
  <c r="X21" i="124"/>
  <c r="AC21" i="124" s="1"/>
  <c r="Z57" i="124"/>
  <c r="AC88" i="124"/>
  <c r="AB13" i="124"/>
  <c r="X13" i="124"/>
  <c r="AC19" i="124"/>
  <c r="X135" i="124"/>
  <c r="X158" i="124" s="1"/>
  <c r="AB17" i="124"/>
  <c r="AC17" i="124" s="1"/>
  <c r="AB16" i="124"/>
  <c r="AC16" i="124" s="1"/>
  <c r="AC9" i="124"/>
  <c r="R57" i="124"/>
  <c r="R54" i="124" s="1"/>
  <c r="R124" i="124" s="1"/>
  <c r="R136" i="124" s="1"/>
  <c r="R159" i="124" s="1"/>
  <c r="P17" i="124"/>
  <c r="M122" i="124"/>
  <c r="M134" i="124" s="1"/>
  <c r="M157" i="124" s="1"/>
  <c r="D157" i="124" s="1"/>
  <c r="M7" i="124"/>
  <c r="M124" i="124"/>
  <c r="M136" i="124" s="1"/>
  <c r="M159" i="124" s="1"/>
  <c r="I15" i="109"/>
  <c r="G25" i="103"/>
  <c r="M20" i="103"/>
  <c r="M25" i="103" s="1"/>
  <c r="AI34" i="103"/>
  <c r="AO29" i="103"/>
  <c r="AO34" i="103" s="1"/>
  <c r="G16" i="103"/>
  <c r="M11" i="103"/>
  <c r="M16" i="103" s="1"/>
  <c r="AO25" i="103"/>
  <c r="X54" i="100"/>
  <c r="H8" i="92"/>
  <c r="I159" i="124" l="1"/>
  <c r="N161" i="124"/>
  <c r="M160" i="124"/>
  <c r="D159" i="124"/>
  <c r="Y122" i="124"/>
  <c r="AB122" i="124" s="1"/>
  <c r="Y161" i="124"/>
  <c r="G161" i="124" s="1"/>
  <c r="V161" i="124"/>
  <c r="V160" i="124"/>
  <c r="G159" i="124"/>
  <c r="Q161" i="124"/>
  <c r="AB8" i="124"/>
  <c r="I160" i="124"/>
  <c r="W161" i="124"/>
  <c r="E161" i="124" s="1"/>
  <c r="W160" i="124"/>
  <c r="E160" i="124" s="1"/>
  <c r="R161" i="124"/>
  <c r="I161" i="124" s="1"/>
  <c r="U124" i="124"/>
  <c r="AB135" i="124"/>
  <c r="AB158" i="124" s="1"/>
  <c r="AC158" i="124" s="1"/>
  <c r="AC13" i="124"/>
  <c r="X8" i="124"/>
  <c r="U7" i="124"/>
  <c r="X7" i="124" s="1"/>
  <c r="U122" i="124"/>
  <c r="AC7" i="124"/>
  <c r="Z54" i="124"/>
  <c r="AB57" i="124"/>
  <c r="AC57" i="124" s="1"/>
  <c r="C23" i="107"/>
  <c r="L19" i="107"/>
  <c r="J19" i="107"/>
  <c r="K22" i="107"/>
  <c r="K21" i="107"/>
  <c r="I22" i="107"/>
  <c r="I19" i="107" s="1"/>
  <c r="I21" i="107"/>
  <c r="D19" i="107"/>
  <c r="E19" i="107"/>
  <c r="F19" i="107"/>
  <c r="G19" i="107"/>
  <c r="H19" i="107"/>
  <c r="K19" i="107"/>
  <c r="M19" i="107"/>
  <c r="N19" i="107"/>
  <c r="C19" i="107"/>
  <c r="C22" i="107"/>
  <c r="C21" i="107"/>
  <c r="AA16" i="102"/>
  <c r="AA15" i="102"/>
  <c r="Z16" i="102"/>
  <c r="X16" i="102"/>
  <c r="U16" i="102"/>
  <c r="S16" i="102"/>
  <c r="G16" i="102"/>
  <c r="E16" i="102"/>
  <c r="O19" i="124"/>
  <c r="C115" i="119"/>
  <c r="M154" i="119"/>
  <c r="M151" i="119"/>
  <c r="M146" i="119"/>
  <c r="M142" i="119"/>
  <c r="M110" i="119"/>
  <c r="M111" i="119" s="1"/>
  <c r="M107" i="119"/>
  <c r="M108" i="119" s="1"/>
  <c r="M104" i="119"/>
  <c r="M105" i="119" s="1"/>
  <c r="M98" i="119"/>
  <c r="M95" i="119"/>
  <c r="M93" i="119"/>
  <c r="M94" i="119" s="1"/>
  <c r="M89" i="119"/>
  <c r="M90" i="119" s="1"/>
  <c r="M87" i="119"/>
  <c r="M86" i="119"/>
  <c r="M83" i="119"/>
  <c r="M84" i="119" s="1"/>
  <c r="M80" i="119"/>
  <c r="M81" i="119" s="1"/>
  <c r="M77" i="119"/>
  <c r="M78" i="119" s="1"/>
  <c r="M74" i="119"/>
  <c r="M75" i="119" s="1"/>
  <c r="M71" i="119"/>
  <c r="M72" i="119" s="1"/>
  <c r="M68" i="119"/>
  <c r="M69" i="119" s="1"/>
  <c r="M66" i="119"/>
  <c r="M65" i="119"/>
  <c r="M62" i="119"/>
  <c r="M63" i="119" s="1"/>
  <c r="M59" i="119"/>
  <c r="M60" i="119" s="1"/>
  <c r="M56" i="119"/>
  <c r="M57" i="119" s="1"/>
  <c r="M53" i="119"/>
  <c r="M54" i="119" s="1"/>
  <c r="M50" i="119"/>
  <c r="M51" i="119" s="1"/>
  <c r="M47" i="119"/>
  <c r="M48" i="119" s="1"/>
  <c r="M44" i="119"/>
  <c r="M45" i="119" s="1"/>
  <c r="M40" i="119"/>
  <c r="M36" i="119"/>
  <c r="M33" i="119"/>
  <c r="M34" i="119" s="1"/>
  <c r="M30" i="119"/>
  <c r="M31" i="119" s="1"/>
  <c r="M26" i="119"/>
  <c r="M24" i="119"/>
  <c r="M25" i="119" s="1"/>
  <c r="M20" i="119"/>
  <c r="M21" i="119" s="1"/>
  <c r="M22" i="119" s="1"/>
  <c r="M16" i="119"/>
  <c r="M17" i="119" s="1"/>
  <c r="M13" i="119"/>
  <c r="M14" i="119" s="1"/>
  <c r="M11" i="119"/>
  <c r="Y134" i="124" l="1"/>
  <c r="Y157" i="124" s="1"/>
  <c r="AC8" i="124"/>
  <c r="S161" i="124"/>
  <c r="AB157" i="124"/>
  <c r="G157" i="124"/>
  <c r="D160" i="124"/>
  <c r="M161" i="124"/>
  <c r="D161" i="124" s="1"/>
  <c r="X122" i="124"/>
  <c r="AC122" i="124" s="1"/>
  <c r="U134" i="124"/>
  <c r="U157" i="124" s="1"/>
  <c r="X157" i="124" s="1"/>
  <c r="AB134" i="124"/>
  <c r="Z124" i="124"/>
  <c r="AB54" i="124"/>
  <c r="AC54" i="124" s="1"/>
  <c r="AC135" i="124"/>
  <c r="X124" i="124"/>
  <c r="U136" i="124"/>
  <c r="U159" i="124" s="1"/>
  <c r="H20" i="124"/>
  <c r="I20" i="124"/>
  <c r="E21" i="124"/>
  <c r="E20" i="124"/>
  <c r="G19" i="124"/>
  <c r="D20" i="124"/>
  <c r="S20" i="124"/>
  <c r="C20" i="124"/>
  <c r="H19" i="124"/>
  <c r="F19" i="124"/>
  <c r="C19" i="124"/>
  <c r="I19" i="124"/>
  <c r="S19" i="124"/>
  <c r="D19" i="124"/>
  <c r="E19" i="124"/>
  <c r="E17" i="124"/>
  <c r="O17" i="124"/>
  <c r="O16" i="124"/>
  <c r="H17" i="124"/>
  <c r="I17" i="124"/>
  <c r="M10" i="119"/>
  <c r="M9" i="119" s="1"/>
  <c r="M100" i="119"/>
  <c r="M8" i="119"/>
  <c r="M41" i="119"/>
  <c r="M42" i="119" s="1"/>
  <c r="M18" i="119"/>
  <c r="M37" i="119"/>
  <c r="M38" i="119" s="1"/>
  <c r="M99" i="119"/>
  <c r="AC157" i="124" l="1"/>
  <c r="J157" i="124"/>
  <c r="U160" i="124"/>
  <c r="U161" i="124" s="1"/>
  <c r="X161" i="124" s="1"/>
  <c r="X159" i="124"/>
  <c r="X160" i="124" s="1"/>
  <c r="X136" i="124"/>
  <c r="Z136" i="124"/>
  <c r="Z159" i="124" s="1"/>
  <c r="AB124" i="124"/>
  <c r="AC124" i="124" s="1"/>
  <c r="X134" i="124"/>
  <c r="AC134" i="124" s="1"/>
  <c r="G20" i="124"/>
  <c r="D17" i="124"/>
  <c r="I21" i="124"/>
  <c r="T17" i="124"/>
  <c r="H21" i="124"/>
  <c r="F17" i="124"/>
  <c r="G17" i="124"/>
  <c r="S17" i="124"/>
  <c r="C21" i="124"/>
  <c r="J20" i="124"/>
  <c r="T19" i="124"/>
  <c r="J19" i="124"/>
  <c r="G21" i="124"/>
  <c r="O20" i="124"/>
  <c r="F20" i="124" s="1"/>
  <c r="S21" i="124"/>
  <c r="M101" i="119"/>
  <c r="M113" i="119" s="1"/>
  <c r="M102" i="119"/>
  <c r="M114" i="119" s="1"/>
  <c r="M158" i="119" s="1"/>
  <c r="M159" i="119" s="1"/>
  <c r="M112" i="119"/>
  <c r="R76" i="120"/>
  <c r="R75" i="120"/>
  <c r="E74" i="120"/>
  <c r="R74" i="120" s="1"/>
  <c r="E73" i="120"/>
  <c r="R73" i="120" s="1"/>
  <c r="Q72" i="120"/>
  <c r="N72" i="120"/>
  <c r="K72" i="120"/>
  <c r="H72" i="120"/>
  <c r="E72" i="120"/>
  <c r="R72" i="120" s="1"/>
  <c r="Q71" i="120"/>
  <c r="P71" i="120"/>
  <c r="O71" i="120"/>
  <c r="N71" i="120"/>
  <c r="M71" i="120"/>
  <c r="L71" i="120"/>
  <c r="K71" i="120"/>
  <c r="J71" i="120"/>
  <c r="I71" i="120"/>
  <c r="H71" i="120"/>
  <c r="G71" i="120"/>
  <c r="F71" i="120"/>
  <c r="E71" i="120"/>
  <c r="D71" i="120"/>
  <c r="C71" i="120"/>
  <c r="R71" i="120" s="1"/>
  <c r="Q70" i="120"/>
  <c r="Q77" i="120" s="1"/>
  <c r="P70" i="120"/>
  <c r="O70" i="120"/>
  <c r="N70" i="120"/>
  <c r="M70" i="120"/>
  <c r="L70" i="120"/>
  <c r="L77" i="120" s="1"/>
  <c r="L78" i="120" s="1"/>
  <c r="K70" i="120"/>
  <c r="K77" i="120" s="1"/>
  <c r="J70" i="120"/>
  <c r="J77" i="120" s="1"/>
  <c r="I70" i="120"/>
  <c r="H70" i="120"/>
  <c r="G70" i="120"/>
  <c r="F70" i="120"/>
  <c r="F77" i="120" s="1"/>
  <c r="E70" i="120"/>
  <c r="D70" i="120"/>
  <c r="D77" i="120" s="1"/>
  <c r="D78" i="120" s="1"/>
  <c r="C70" i="120"/>
  <c r="Q68" i="120"/>
  <c r="P68" i="120"/>
  <c r="O68" i="120"/>
  <c r="N68" i="120"/>
  <c r="M68" i="120"/>
  <c r="L68" i="120"/>
  <c r="K68" i="120"/>
  <c r="J68" i="120"/>
  <c r="I68" i="120"/>
  <c r="H68" i="120"/>
  <c r="G68" i="120"/>
  <c r="F68" i="120"/>
  <c r="E68" i="120"/>
  <c r="D68" i="120"/>
  <c r="C68" i="120"/>
  <c r="R48" i="120"/>
  <c r="R47" i="120"/>
  <c r="E46" i="120"/>
  <c r="R46" i="120" s="1"/>
  <c r="E45" i="120"/>
  <c r="Q44" i="120"/>
  <c r="N44" i="120"/>
  <c r="K44" i="120"/>
  <c r="H44" i="120"/>
  <c r="E44" i="120"/>
  <c r="R44" i="120" s="1"/>
  <c r="Q43" i="120"/>
  <c r="P43" i="120"/>
  <c r="O43" i="120"/>
  <c r="N43" i="120"/>
  <c r="M43" i="120"/>
  <c r="L43" i="120"/>
  <c r="K43" i="120"/>
  <c r="J43" i="120"/>
  <c r="I43" i="120"/>
  <c r="H43" i="120"/>
  <c r="G43" i="120"/>
  <c r="F43" i="120"/>
  <c r="E43" i="120"/>
  <c r="D43" i="120"/>
  <c r="C43" i="120"/>
  <c r="Q42" i="120"/>
  <c r="P42" i="120"/>
  <c r="O42" i="120"/>
  <c r="N42" i="120"/>
  <c r="M42" i="120"/>
  <c r="L42" i="120"/>
  <c r="K42" i="120"/>
  <c r="K49" i="120" s="1"/>
  <c r="K50" i="120" s="1"/>
  <c r="J42" i="120"/>
  <c r="J49" i="120" s="1"/>
  <c r="I42" i="120"/>
  <c r="H42" i="120"/>
  <c r="G42" i="120"/>
  <c r="G49" i="120" s="1"/>
  <c r="F42" i="120"/>
  <c r="F49" i="120" s="1"/>
  <c r="E42" i="120"/>
  <c r="D42" i="120"/>
  <c r="C42" i="120"/>
  <c r="Q40" i="120"/>
  <c r="P40" i="120"/>
  <c r="O40" i="120"/>
  <c r="N40" i="120"/>
  <c r="M40" i="120"/>
  <c r="L40" i="120"/>
  <c r="K40" i="120"/>
  <c r="J40" i="120"/>
  <c r="J50" i="120" s="1"/>
  <c r="I40" i="120"/>
  <c r="H40" i="120"/>
  <c r="G40" i="120"/>
  <c r="F40" i="120"/>
  <c r="E40" i="120"/>
  <c r="D40" i="120"/>
  <c r="C40" i="120"/>
  <c r="C10" i="120"/>
  <c r="L44" i="122"/>
  <c r="R66" i="122"/>
  <c r="R65" i="122"/>
  <c r="E64" i="122"/>
  <c r="R64" i="122" s="1"/>
  <c r="E63" i="122"/>
  <c r="R63" i="122" s="1"/>
  <c r="Q62" i="122"/>
  <c r="N62" i="122"/>
  <c r="K62" i="122"/>
  <c r="H62" i="122"/>
  <c r="E62" i="122"/>
  <c r="Q61" i="122"/>
  <c r="P61" i="122"/>
  <c r="O61" i="122"/>
  <c r="N61" i="122"/>
  <c r="M61" i="122"/>
  <c r="L61" i="122"/>
  <c r="K61" i="122"/>
  <c r="J61" i="122"/>
  <c r="I61" i="122"/>
  <c r="H61" i="122"/>
  <c r="G61" i="122"/>
  <c r="F61" i="122"/>
  <c r="E61" i="122"/>
  <c r="D61" i="122"/>
  <c r="C61" i="122"/>
  <c r="Q60" i="122"/>
  <c r="Q67" i="122" s="1"/>
  <c r="P60" i="122"/>
  <c r="O60" i="122"/>
  <c r="O67" i="122" s="1"/>
  <c r="N60" i="122"/>
  <c r="N67" i="122" s="1"/>
  <c r="M60" i="122"/>
  <c r="M67" i="122" s="1"/>
  <c r="L60" i="122"/>
  <c r="L67" i="122" s="1"/>
  <c r="K60" i="122"/>
  <c r="J60" i="122"/>
  <c r="I60" i="122"/>
  <c r="I67" i="122" s="1"/>
  <c r="H60" i="122"/>
  <c r="H67" i="122" s="1"/>
  <c r="G60" i="122"/>
  <c r="G67" i="122" s="1"/>
  <c r="F60" i="122"/>
  <c r="F67" i="122" s="1"/>
  <c r="E60" i="122"/>
  <c r="D60" i="122"/>
  <c r="C60" i="122"/>
  <c r="C67" i="122" s="1"/>
  <c r="Q58" i="122"/>
  <c r="P58" i="122"/>
  <c r="O58" i="122"/>
  <c r="N58" i="122"/>
  <c r="M58" i="122"/>
  <c r="L58" i="122"/>
  <c r="K58" i="122"/>
  <c r="J58" i="122"/>
  <c r="I58" i="122"/>
  <c r="H58" i="122"/>
  <c r="G58" i="122"/>
  <c r="F58" i="122"/>
  <c r="E58" i="122"/>
  <c r="D58" i="122"/>
  <c r="C58" i="122"/>
  <c r="R43" i="122"/>
  <c r="R42" i="122"/>
  <c r="E41" i="122"/>
  <c r="R41" i="122" s="1"/>
  <c r="E40" i="122"/>
  <c r="R40" i="122" s="1"/>
  <c r="Q39" i="122"/>
  <c r="N39" i="122"/>
  <c r="K39" i="122"/>
  <c r="H39" i="122"/>
  <c r="E39" i="122"/>
  <c r="Q38" i="122"/>
  <c r="P38" i="122"/>
  <c r="O38" i="122"/>
  <c r="N38" i="122"/>
  <c r="M38" i="122"/>
  <c r="L38" i="122"/>
  <c r="K38" i="122"/>
  <c r="J38" i="122"/>
  <c r="I38" i="122"/>
  <c r="H38" i="122"/>
  <c r="G38" i="122"/>
  <c r="F38" i="122"/>
  <c r="E38" i="122"/>
  <c r="D38" i="122"/>
  <c r="C38" i="122"/>
  <c r="Q37" i="122"/>
  <c r="P37" i="122"/>
  <c r="P44" i="122" s="1"/>
  <c r="O37" i="122"/>
  <c r="O44" i="122" s="1"/>
  <c r="N37" i="122"/>
  <c r="N44" i="122" s="1"/>
  <c r="M37" i="122"/>
  <c r="M44" i="122" s="1"/>
  <c r="L37" i="122"/>
  <c r="K37" i="122"/>
  <c r="J37" i="122"/>
  <c r="I37" i="122"/>
  <c r="I44" i="122" s="1"/>
  <c r="H37" i="122"/>
  <c r="H44" i="122" s="1"/>
  <c r="G37" i="122"/>
  <c r="G44" i="122" s="1"/>
  <c r="F37" i="122"/>
  <c r="F44" i="122" s="1"/>
  <c r="E37" i="122"/>
  <c r="D37" i="122"/>
  <c r="C37" i="122"/>
  <c r="Q35" i="122"/>
  <c r="P35" i="122"/>
  <c r="O35" i="122"/>
  <c r="N35" i="122"/>
  <c r="M35" i="122"/>
  <c r="L35" i="122"/>
  <c r="K35" i="122"/>
  <c r="J35" i="122"/>
  <c r="I35" i="122"/>
  <c r="H35" i="122"/>
  <c r="G35" i="122"/>
  <c r="F35" i="122"/>
  <c r="E35" i="122"/>
  <c r="D35" i="122"/>
  <c r="C35" i="122"/>
  <c r="C10" i="122"/>
  <c r="Z160" i="124" l="1"/>
  <c r="H159" i="124"/>
  <c r="AB159" i="124"/>
  <c r="AB136" i="124"/>
  <c r="AC136" i="124" s="1"/>
  <c r="K17" i="124"/>
  <c r="T20" i="124"/>
  <c r="K20" i="124" s="1"/>
  <c r="J17" i="124"/>
  <c r="D44" i="122"/>
  <c r="D45" i="122" s="1"/>
  <c r="D46" i="122" s="1"/>
  <c r="D47" i="122" s="1"/>
  <c r="D48" i="122" s="1"/>
  <c r="J21" i="124"/>
  <c r="D21" i="124"/>
  <c r="O21" i="124"/>
  <c r="F21" i="124" s="1"/>
  <c r="K19" i="124"/>
  <c r="C17" i="124"/>
  <c r="I78" i="120"/>
  <c r="I80" i="120" s="1"/>
  <c r="M77" i="120"/>
  <c r="J44" i="122"/>
  <c r="D67" i="122"/>
  <c r="J67" i="122"/>
  <c r="J68" i="122" s="1"/>
  <c r="P67" i="122"/>
  <c r="P68" i="122" s="1"/>
  <c r="R62" i="122"/>
  <c r="Q78" i="120"/>
  <c r="N77" i="120"/>
  <c r="E44" i="122"/>
  <c r="E45" i="122" s="1"/>
  <c r="K44" i="122"/>
  <c r="Q44" i="122"/>
  <c r="E67" i="122"/>
  <c r="E68" i="122" s="1"/>
  <c r="K67" i="122"/>
  <c r="K68" i="122" s="1"/>
  <c r="F50" i="120"/>
  <c r="R42" i="120"/>
  <c r="O49" i="120"/>
  <c r="I77" i="120"/>
  <c r="R61" i="122"/>
  <c r="M49" i="120"/>
  <c r="M78" i="120"/>
  <c r="H49" i="120"/>
  <c r="H50" i="120" s="1"/>
  <c r="P49" i="120"/>
  <c r="F78" i="120"/>
  <c r="R70" i="120"/>
  <c r="O77" i="120"/>
  <c r="O78" i="120" s="1"/>
  <c r="R37" i="122"/>
  <c r="R58" i="122"/>
  <c r="I49" i="120"/>
  <c r="Q49" i="120"/>
  <c r="R68" i="120"/>
  <c r="H77" i="120"/>
  <c r="H78" i="120" s="1"/>
  <c r="P77" i="120"/>
  <c r="P78" i="120" s="1"/>
  <c r="R38" i="122"/>
  <c r="R60" i="122"/>
  <c r="R40" i="120"/>
  <c r="D49" i="120"/>
  <c r="L49" i="120"/>
  <c r="L50" i="120" s="1"/>
  <c r="N78" i="120"/>
  <c r="G77" i="120"/>
  <c r="C77" i="120"/>
  <c r="R35" i="122"/>
  <c r="C44" i="122"/>
  <c r="I50" i="120"/>
  <c r="Q50" i="120"/>
  <c r="N49" i="120"/>
  <c r="N50" i="120" s="1"/>
  <c r="N51" i="120" s="1"/>
  <c r="N59" i="120" s="1"/>
  <c r="N60" i="120" s="1"/>
  <c r="R43" i="120"/>
  <c r="E49" i="120"/>
  <c r="E50" i="120" s="1"/>
  <c r="C49" i="120"/>
  <c r="C50" i="120" s="1"/>
  <c r="E77" i="120"/>
  <c r="E78" i="120" s="1"/>
  <c r="E79" i="120" s="1"/>
  <c r="E87" i="120" s="1"/>
  <c r="E88" i="120" s="1"/>
  <c r="G78" i="120"/>
  <c r="Q79" i="120"/>
  <c r="Q87" i="120" s="1"/>
  <c r="Q88" i="120" s="1"/>
  <c r="J78" i="120"/>
  <c r="D79" i="120"/>
  <c r="D87" i="120" s="1"/>
  <c r="D88" i="120" s="1"/>
  <c r="N79" i="120"/>
  <c r="N87" i="120" s="1"/>
  <c r="N88" i="120" s="1"/>
  <c r="F79" i="120"/>
  <c r="F87" i="120" s="1"/>
  <c r="F88" i="120" s="1"/>
  <c r="I79" i="120"/>
  <c r="I87" i="120" s="1"/>
  <c r="I88" i="120" s="1"/>
  <c r="M79" i="120"/>
  <c r="M87" i="120" s="1"/>
  <c r="M88" i="120" s="1"/>
  <c r="L80" i="120"/>
  <c r="L79" i="120"/>
  <c r="L87" i="120" s="1"/>
  <c r="L88" i="120" s="1"/>
  <c r="K78" i="120"/>
  <c r="C78" i="120"/>
  <c r="D50" i="120"/>
  <c r="P50" i="120"/>
  <c r="I51" i="120"/>
  <c r="I59" i="120" s="1"/>
  <c r="I60" i="120" s="1"/>
  <c r="Q51" i="120"/>
  <c r="Q59" i="120" s="1"/>
  <c r="Q60" i="120" s="1"/>
  <c r="G50" i="120"/>
  <c r="O50" i="120"/>
  <c r="J51" i="120"/>
  <c r="J59" i="120" s="1"/>
  <c r="J60" i="120" s="1"/>
  <c r="K51" i="120"/>
  <c r="K59" i="120" s="1"/>
  <c r="K60" i="120" s="1"/>
  <c r="M50" i="120"/>
  <c r="R45" i="120"/>
  <c r="K69" i="122"/>
  <c r="K72" i="122" s="1"/>
  <c r="K73" i="122" s="1"/>
  <c r="D68" i="122"/>
  <c r="L68" i="122"/>
  <c r="C68" i="122"/>
  <c r="F68" i="122"/>
  <c r="F69" i="122" s="1"/>
  <c r="N68" i="122"/>
  <c r="M68" i="122"/>
  <c r="G68" i="122"/>
  <c r="O68" i="122"/>
  <c r="H68" i="122"/>
  <c r="I68" i="122"/>
  <c r="Q68" i="122"/>
  <c r="K45" i="122"/>
  <c r="M45" i="122"/>
  <c r="C45" i="122"/>
  <c r="F45" i="122"/>
  <c r="N45" i="122"/>
  <c r="L45" i="122"/>
  <c r="G45" i="122"/>
  <c r="O45" i="122"/>
  <c r="H45" i="122"/>
  <c r="P45" i="122"/>
  <c r="I45" i="122"/>
  <c r="Q45" i="122"/>
  <c r="J45" i="122"/>
  <c r="R39" i="122"/>
  <c r="J159" i="124" l="1"/>
  <c r="AC159" i="124"/>
  <c r="AC160" i="124" s="1"/>
  <c r="AB160" i="124"/>
  <c r="J160" i="124" s="1"/>
  <c r="Z161" i="124"/>
  <c r="H160" i="124"/>
  <c r="R44" i="122"/>
  <c r="T21" i="124"/>
  <c r="K21" i="124" s="1"/>
  <c r="F51" i="120"/>
  <c r="F59" i="120" s="1"/>
  <c r="F60" i="120" s="1"/>
  <c r="R49" i="120"/>
  <c r="Q80" i="120"/>
  <c r="R67" i="122"/>
  <c r="R77" i="120"/>
  <c r="J52" i="120"/>
  <c r="N80" i="120"/>
  <c r="N81" i="120" s="1"/>
  <c r="N85" i="120" s="1"/>
  <c r="N86" i="120" s="1"/>
  <c r="G79" i="120"/>
  <c r="F80" i="120"/>
  <c r="D80" i="120"/>
  <c r="M80" i="120"/>
  <c r="K79" i="120"/>
  <c r="P79" i="120"/>
  <c r="Q81" i="120"/>
  <c r="Q85" i="120" s="1"/>
  <c r="Q86" i="120" s="1"/>
  <c r="E80" i="120"/>
  <c r="J79" i="120"/>
  <c r="H79" i="120"/>
  <c r="H80" i="120" s="1"/>
  <c r="R78" i="120"/>
  <c r="C79" i="120"/>
  <c r="O79" i="120"/>
  <c r="O80" i="120" s="1"/>
  <c r="L81" i="120"/>
  <c r="L85" i="120" s="1"/>
  <c r="L86" i="120" s="1"/>
  <c r="I81" i="120"/>
  <c r="I83" i="120" s="1"/>
  <c r="I84" i="120" s="1"/>
  <c r="K52" i="120"/>
  <c r="E51" i="120"/>
  <c r="Q52" i="120"/>
  <c r="M51" i="120"/>
  <c r="M52" i="120" s="1"/>
  <c r="L51" i="120"/>
  <c r="R50" i="120"/>
  <c r="C51" i="120"/>
  <c r="C52" i="120" s="1"/>
  <c r="G51" i="120"/>
  <c r="D51" i="120"/>
  <c r="D52" i="120" s="1"/>
  <c r="H51" i="120"/>
  <c r="J53" i="120"/>
  <c r="J57" i="120" s="1"/>
  <c r="J58" i="120" s="1"/>
  <c r="P51" i="120"/>
  <c r="O51" i="120"/>
  <c r="I52" i="120"/>
  <c r="N52" i="120"/>
  <c r="G69" i="122"/>
  <c r="G72" i="122" s="1"/>
  <c r="G73" i="122" s="1"/>
  <c r="M69" i="122"/>
  <c r="M72" i="122" s="1"/>
  <c r="M73" i="122" s="1"/>
  <c r="Q69" i="122"/>
  <c r="Q72" i="122" s="1"/>
  <c r="Q73" i="122" s="1"/>
  <c r="N69" i="122"/>
  <c r="N72" i="122" s="1"/>
  <c r="N73" i="122" s="1"/>
  <c r="J69" i="122"/>
  <c r="J72" i="122" s="1"/>
  <c r="J73" i="122" s="1"/>
  <c r="I69" i="122"/>
  <c r="I72" i="122" s="1"/>
  <c r="I73" i="122" s="1"/>
  <c r="F72" i="122"/>
  <c r="F73" i="122" s="1"/>
  <c r="R68" i="122"/>
  <c r="C69" i="122"/>
  <c r="H69" i="122"/>
  <c r="H72" i="122" s="1"/>
  <c r="H73" i="122" s="1"/>
  <c r="L69" i="122"/>
  <c r="L72" i="122" s="1"/>
  <c r="L73" i="122" s="1"/>
  <c r="K70" i="122"/>
  <c r="K71" i="122" s="1"/>
  <c r="P69" i="122"/>
  <c r="P72" i="122" s="1"/>
  <c r="P73" i="122" s="1"/>
  <c r="E69" i="122"/>
  <c r="E72" i="122" s="1"/>
  <c r="E73" i="122" s="1"/>
  <c r="D69" i="122"/>
  <c r="D72" i="122" s="1"/>
  <c r="D73" i="122" s="1"/>
  <c r="O69" i="122"/>
  <c r="O72" i="122" s="1"/>
  <c r="O73" i="122" s="1"/>
  <c r="O46" i="122"/>
  <c r="O49" i="122" s="1"/>
  <c r="O50" i="122" s="1"/>
  <c r="G46" i="122"/>
  <c r="G49" i="122" s="1"/>
  <c r="G50" i="122" s="1"/>
  <c r="K46" i="122"/>
  <c r="K49" i="122" s="1"/>
  <c r="K50" i="122" s="1"/>
  <c r="K47" i="122"/>
  <c r="K48" i="122" s="1"/>
  <c r="E46" i="122"/>
  <c r="E49" i="122" s="1"/>
  <c r="E50" i="122" s="1"/>
  <c r="J46" i="122"/>
  <c r="J49" i="122" s="1"/>
  <c r="J50" i="122" s="1"/>
  <c r="L46" i="122"/>
  <c r="L49" i="122" s="1"/>
  <c r="L50" i="122" s="1"/>
  <c r="Q46" i="122"/>
  <c r="Q49" i="122" s="1"/>
  <c r="Q50" i="122" s="1"/>
  <c r="I46" i="122"/>
  <c r="I49" i="122" s="1"/>
  <c r="I50" i="122" s="1"/>
  <c r="N46" i="122"/>
  <c r="N49" i="122" s="1"/>
  <c r="N50" i="122" s="1"/>
  <c r="F46" i="122"/>
  <c r="F49" i="122" s="1"/>
  <c r="F50" i="122" s="1"/>
  <c r="H46" i="122"/>
  <c r="H49" i="122" s="1"/>
  <c r="H50" i="122" s="1"/>
  <c r="R45" i="122"/>
  <c r="C46" i="122"/>
  <c r="P46" i="122"/>
  <c r="P49" i="122" s="1"/>
  <c r="P50" i="122" s="1"/>
  <c r="D49" i="122"/>
  <c r="D50" i="122" s="1"/>
  <c r="M46" i="122"/>
  <c r="M49" i="122" s="1"/>
  <c r="M50" i="122" s="1"/>
  <c r="AB161" i="124" l="1"/>
  <c r="H161" i="124"/>
  <c r="L70" i="122"/>
  <c r="L71" i="122" s="1"/>
  <c r="J70" i="122"/>
  <c r="J71" i="122" s="1"/>
  <c r="L83" i="120"/>
  <c r="L84" i="120" s="1"/>
  <c r="I85" i="120"/>
  <c r="I86" i="120" s="1"/>
  <c r="F52" i="120"/>
  <c r="N83" i="120"/>
  <c r="N84" i="120" s="1"/>
  <c r="H70" i="122"/>
  <c r="H71" i="122" s="1"/>
  <c r="G70" i="122"/>
  <c r="G71" i="122" s="1"/>
  <c r="P47" i="122"/>
  <c r="P48" i="122" s="1"/>
  <c r="H81" i="120"/>
  <c r="H83" i="120" s="1"/>
  <c r="H84" i="120" s="1"/>
  <c r="O87" i="120"/>
  <c r="O88" i="120" s="1"/>
  <c r="Q83" i="120"/>
  <c r="Q84" i="120" s="1"/>
  <c r="M81" i="120"/>
  <c r="M85" i="120" s="1"/>
  <c r="M86" i="120" s="1"/>
  <c r="O81" i="120"/>
  <c r="O83" i="120" s="1"/>
  <c r="O84" i="120" s="1"/>
  <c r="J87" i="120"/>
  <c r="J88" i="120" s="1"/>
  <c r="P87" i="120"/>
  <c r="P88" i="120" s="1"/>
  <c r="H87" i="120"/>
  <c r="H88" i="120" s="1"/>
  <c r="H85" i="120"/>
  <c r="H86" i="120" s="1"/>
  <c r="R79" i="120"/>
  <c r="C87" i="120"/>
  <c r="J80" i="120"/>
  <c r="P80" i="120"/>
  <c r="D81" i="120"/>
  <c r="D85" i="120" s="1"/>
  <c r="D86" i="120" s="1"/>
  <c r="C80" i="120"/>
  <c r="F81" i="120"/>
  <c r="F85" i="120" s="1"/>
  <c r="F86" i="120" s="1"/>
  <c r="E81" i="120"/>
  <c r="E85" i="120" s="1"/>
  <c r="E86" i="120" s="1"/>
  <c r="K87" i="120"/>
  <c r="K88" i="120" s="1"/>
  <c r="G87" i="120"/>
  <c r="G88" i="120" s="1"/>
  <c r="K80" i="120"/>
  <c r="G80" i="120"/>
  <c r="C53" i="120"/>
  <c r="M53" i="120"/>
  <c r="M57" i="120" s="1"/>
  <c r="M58" i="120" s="1"/>
  <c r="J55" i="120"/>
  <c r="J56" i="120" s="1"/>
  <c r="G59" i="120"/>
  <c r="G60" i="120" s="1"/>
  <c r="M59" i="120"/>
  <c r="M60" i="120" s="1"/>
  <c r="N53" i="120"/>
  <c r="N57" i="120" s="1"/>
  <c r="N58" i="120" s="1"/>
  <c r="G52" i="120"/>
  <c r="O59" i="120"/>
  <c r="O60" i="120" s="1"/>
  <c r="O52" i="120"/>
  <c r="H59" i="120"/>
  <c r="H60" i="120" s="1"/>
  <c r="E59" i="120"/>
  <c r="E60" i="120" s="1"/>
  <c r="D53" i="120"/>
  <c r="D55" i="120" s="1"/>
  <c r="D56" i="120" s="1"/>
  <c r="I53" i="120"/>
  <c r="I57" i="120" s="1"/>
  <c r="I58" i="120" s="1"/>
  <c r="Q53" i="120"/>
  <c r="Q57" i="120" s="1"/>
  <c r="Q58" i="120" s="1"/>
  <c r="P59" i="120"/>
  <c r="P60" i="120" s="1"/>
  <c r="H52" i="120"/>
  <c r="L59" i="120"/>
  <c r="L60" i="120" s="1"/>
  <c r="E52" i="120"/>
  <c r="R52" i="120" s="1"/>
  <c r="R51" i="120"/>
  <c r="C59" i="120"/>
  <c r="C57" i="120"/>
  <c r="P52" i="120"/>
  <c r="D59" i="120"/>
  <c r="D60" i="120" s="1"/>
  <c r="L52" i="120"/>
  <c r="K53" i="120"/>
  <c r="K57" i="120" s="1"/>
  <c r="K58" i="120" s="1"/>
  <c r="P70" i="122"/>
  <c r="P71" i="122" s="1"/>
  <c r="N70" i="122"/>
  <c r="N71" i="122" s="1"/>
  <c r="O70" i="122"/>
  <c r="O71" i="122" s="1"/>
  <c r="F70" i="122"/>
  <c r="F71" i="122" s="1"/>
  <c r="Q70" i="122"/>
  <c r="Q71" i="122" s="1"/>
  <c r="R69" i="122"/>
  <c r="C72" i="122"/>
  <c r="D70" i="122"/>
  <c r="D71" i="122" s="1"/>
  <c r="I70" i="122"/>
  <c r="I71" i="122" s="1"/>
  <c r="M70" i="122"/>
  <c r="M71" i="122" s="1"/>
  <c r="E70" i="122"/>
  <c r="E71" i="122" s="1"/>
  <c r="C70" i="122"/>
  <c r="R46" i="122"/>
  <c r="C49" i="122"/>
  <c r="I47" i="122"/>
  <c r="I48" i="122" s="1"/>
  <c r="E47" i="122"/>
  <c r="E48" i="122" s="1"/>
  <c r="M47" i="122"/>
  <c r="M48" i="122" s="1"/>
  <c r="H47" i="122"/>
  <c r="H48" i="122" s="1"/>
  <c r="Q47" i="122"/>
  <c r="Q48" i="122" s="1"/>
  <c r="F47" i="122"/>
  <c r="F48" i="122" s="1"/>
  <c r="L47" i="122"/>
  <c r="L48" i="122" s="1"/>
  <c r="G47" i="122"/>
  <c r="G48" i="122" s="1"/>
  <c r="C47" i="122"/>
  <c r="N47" i="122"/>
  <c r="N48" i="122" s="1"/>
  <c r="J47" i="122"/>
  <c r="J48" i="122" s="1"/>
  <c r="O47" i="122"/>
  <c r="O48" i="122" s="1"/>
  <c r="AC161" i="124" l="1"/>
  <c r="J161" i="124"/>
  <c r="F55" i="120"/>
  <c r="F56" i="120" s="1"/>
  <c r="F53" i="120"/>
  <c r="F57" i="120" s="1"/>
  <c r="F58" i="120" s="1"/>
  <c r="Q55" i="120"/>
  <c r="Q56" i="120" s="1"/>
  <c r="D57" i="120"/>
  <c r="D58" i="120" s="1"/>
  <c r="M55" i="120"/>
  <c r="M56" i="120" s="1"/>
  <c r="O85" i="120"/>
  <c r="O86" i="120" s="1"/>
  <c r="F83" i="120"/>
  <c r="F84" i="120" s="1"/>
  <c r="M83" i="120"/>
  <c r="M84" i="120" s="1"/>
  <c r="K81" i="120"/>
  <c r="K85" i="120" s="1"/>
  <c r="K86" i="120" s="1"/>
  <c r="R80" i="120"/>
  <c r="C81" i="120"/>
  <c r="C83" i="120"/>
  <c r="D83" i="120"/>
  <c r="D84" i="120" s="1"/>
  <c r="P81" i="120"/>
  <c r="P85" i="120" s="1"/>
  <c r="P86" i="120" s="1"/>
  <c r="J81" i="120"/>
  <c r="J85" i="120" s="1"/>
  <c r="J86" i="120" s="1"/>
  <c r="E83" i="120"/>
  <c r="E84" i="120" s="1"/>
  <c r="G81" i="120"/>
  <c r="G85" i="120" s="1"/>
  <c r="G86" i="120" s="1"/>
  <c r="R87" i="120"/>
  <c r="R88" i="120" s="1"/>
  <c r="C88" i="120"/>
  <c r="K55" i="120"/>
  <c r="K56" i="120" s="1"/>
  <c r="E53" i="120"/>
  <c r="E57" i="120" s="1"/>
  <c r="E58" i="120" s="1"/>
  <c r="H53" i="120"/>
  <c r="H57" i="120" s="1"/>
  <c r="H58" i="120" s="1"/>
  <c r="G53" i="120"/>
  <c r="G57" i="120" s="1"/>
  <c r="G58" i="120" s="1"/>
  <c r="O53" i="120"/>
  <c r="O57" i="120" s="1"/>
  <c r="O58" i="120" s="1"/>
  <c r="C58" i="120"/>
  <c r="N55" i="120"/>
  <c r="N56" i="120" s="1"/>
  <c r="L53" i="120"/>
  <c r="L57" i="120" s="1"/>
  <c r="L58" i="120" s="1"/>
  <c r="I55" i="120"/>
  <c r="I56" i="120" s="1"/>
  <c r="P53" i="120"/>
  <c r="P57" i="120" s="1"/>
  <c r="P58" i="120" s="1"/>
  <c r="R59" i="120"/>
  <c r="R60" i="120" s="1"/>
  <c r="C60" i="120"/>
  <c r="C55" i="120"/>
  <c r="R72" i="122"/>
  <c r="R73" i="122" s="1"/>
  <c r="C73" i="122"/>
  <c r="R70" i="122"/>
  <c r="R71" i="122" s="1"/>
  <c r="C71" i="122"/>
  <c r="R47" i="122"/>
  <c r="R48" i="122" s="1"/>
  <c r="C48" i="122"/>
  <c r="R49" i="122"/>
  <c r="R50" i="122" s="1"/>
  <c r="C50" i="122"/>
  <c r="P55" i="120" l="1"/>
  <c r="P56" i="120" s="1"/>
  <c r="H55" i="120"/>
  <c r="H56" i="120" s="1"/>
  <c r="O55" i="120"/>
  <c r="O56" i="120" s="1"/>
  <c r="P83" i="120"/>
  <c r="P84" i="120" s="1"/>
  <c r="C84" i="120"/>
  <c r="G83" i="120"/>
  <c r="G84" i="120" s="1"/>
  <c r="R81" i="120"/>
  <c r="C85" i="120"/>
  <c r="J83" i="120"/>
  <c r="J84" i="120" s="1"/>
  <c r="K83" i="120"/>
  <c r="K84" i="120" s="1"/>
  <c r="L55" i="120"/>
  <c r="L56" i="120" s="1"/>
  <c r="G55" i="120"/>
  <c r="G56" i="120" s="1"/>
  <c r="C56" i="120"/>
  <c r="R53" i="120"/>
  <c r="R57" i="120"/>
  <c r="R58" i="120" s="1"/>
  <c r="E55" i="120"/>
  <c r="E56" i="120" s="1"/>
  <c r="R85" i="120" l="1"/>
  <c r="R86" i="120" s="1"/>
  <c r="C86" i="120"/>
  <c r="R83" i="120"/>
  <c r="R84" i="120" s="1"/>
  <c r="R55" i="120"/>
  <c r="R56" i="120" s="1"/>
  <c r="K50" i="107" l="1"/>
  <c r="I50" i="107" s="1"/>
  <c r="C50" i="107"/>
  <c r="K49" i="107"/>
  <c r="I49" i="107" s="1"/>
  <c r="C49" i="107"/>
  <c r="K48" i="107"/>
  <c r="I48" i="107"/>
  <c r="C48" i="107"/>
  <c r="K47" i="107"/>
  <c r="I47" i="107"/>
  <c r="C47" i="107"/>
  <c r="N46" i="107"/>
  <c r="M46" i="107"/>
  <c r="J46" i="107"/>
  <c r="H46" i="107"/>
  <c r="G46" i="107"/>
  <c r="F46" i="107"/>
  <c r="E46" i="107"/>
  <c r="D46" i="107"/>
  <c r="K45" i="107"/>
  <c r="I45" i="107" s="1"/>
  <c r="C45" i="107"/>
  <c r="K44" i="107"/>
  <c r="I44" i="107"/>
  <c r="C44" i="107"/>
  <c r="C43" i="107" s="1"/>
  <c r="N43" i="107"/>
  <c r="M43" i="107"/>
  <c r="K43" i="107" s="1"/>
  <c r="I43" i="107" s="1"/>
  <c r="J43" i="107"/>
  <c r="H43" i="107"/>
  <c r="G43" i="107"/>
  <c r="F43" i="107"/>
  <c r="E43" i="107"/>
  <c r="D43" i="107"/>
  <c r="K42" i="107"/>
  <c r="I42" i="107" s="1"/>
  <c r="C42" i="107"/>
  <c r="K41" i="107"/>
  <c r="I41" i="107" s="1"/>
  <c r="C41" i="107"/>
  <c r="N40" i="107"/>
  <c r="M40" i="107"/>
  <c r="J40" i="107"/>
  <c r="H40" i="107"/>
  <c r="G40" i="107"/>
  <c r="G39" i="107" s="1"/>
  <c r="F40" i="107"/>
  <c r="E40" i="107"/>
  <c r="D40" i="107"/>
  <c r="C40" i="107" s="1"/>
  <c r="J11" i="106"/>
  <c r="K11" i="106"/>
  <c r="L11" i="106"/>
  <c r="M11" i="106"/>
  <c r="N11" i="106"/>
  <c r="O11" i="106"/>
  <c r="J12" i="106"/>
  <c r="K12" i="106"/>
  <c r="L12" i="106"/>
  <c r="M12" i="106"/>
  <c r="N12" i="106"/>
  <c r="O12" i="106"/>
  <c r="J13" i="106"/>
  <c r="K13" i="106"/>
  <c r="L13" i="106"/>
  <c r="M13" i="106"/>
  <c r="N13" i="106"/>
  <c r="O13" i="106"/>
  <c r="J14" i="106"/>
  <c r="K14" i="106"/>
  <c r="L14" i="106"/>
  <c r="M14" i="106"/>
  <c r="N14" i="106"/>
  <c r="O14" i="106"/>
  <c r="J15" i="106"/>
  <c r="K15" i="106"/>
  <c r="L15" i="106"/>
  <c r="M15" i="106"/>
  <c r="N15" i="106"/>
  <c r="O15" i="106"/>
  <c r="J16" i="106"/>
  <c r="K16" i="106"/>
  <c r="L16" i="106"/>
  <c r="M16" i="106"/>
  <c r="N16" i="106"/>
  <c r="O16" i="106"/>
  <c r="J17" i="106"/>
  <c r="K17" i="106"/>
  <c r="L17" i="106"/>
  <c r="M17" i="106"/>
  <c r="N17" i="106"/>
  <c r="O17" i="106"/>
  <c r="J18" i="106"/>
  <c r="K18" i="106"/>
  <c r="L18" i="106"/>
  <c r="M18" i="106"/>
  <c r="N18" i="106"/>
  <c r="O18" i="106"/>
  <c r="J19" i="106"/>
  <c r="K19" i="106"/>
  <c r="L19" i="106"/>
  <c r="M19" i="106"/>
  <c r="N19" i="106"/>
  <c r="O19" i="106"/>
  <c r="J20" i="106"/>
  <c r="K20" i="106"/>
  <c r="L20" i="106"/>
  <c r="M20" i="106"/>
  <c r="N20" i="106"/>
  <c r="O20" i="106"/>
  <c r="J21" i="106"/>
  <c r="K21" i="106"/>
  <c r="L21" i="106"/>
  <c r="M21" i="106"/>
  <c r="N21" i="106"/>
  <c r="O21" i="106"/>
  <c r="J22" i="106"/>
  <c r="K22" i="106"/>
  <c r="L22" i="106"/>
  <c r="M22" i="106"/>
  <c r="N22" i="106"/>
  <c r="O22" i="106"/>
  <c r="L23" i="106"/>
  <c r="J24" i="106"/>
  <c r="K24" i="106"/>
  <c r="L24" i="106"/>
  <c r="M24" i="106"/>
  <c r="N24" i="106"/>
  <c r="O24" i="106"/>
  <c r="J25" i="106"/>
  <c r="K25" i="106"/>
  <c r="L25" i="106"/>
  <c r="M25" i="106"/>
  <c r="N25" i="106"/>
  <c r="O25" i="106"/>
  <c r="J26" i="106"/>
  <c r="K26" i="106"/>
  <c r="L26" i="106"/>
  <c r="M26" i="106"/>
  <c r="N26" i="106"/>
  <c r="O26" i="106"/>
  <c r="J27" i="106"/>
  <c r="K27" i="106"/>
  <c r="L27" i="106"/>
  <c r="M27" i="106"/>
  <c r="N27" i="106"/>
  <c r="O27" i="106"/>
  <c r="J28" i="106"/>
  <c r="K28" i="106"/>
  <c r="L28" i="106"/>
  <c r="M28" i="106"/>
  <c r="N28" i="106"/>
  <c r="O28" i="106"/>
  <c r="J29" i="106"/>
  <c r="K29" i="106"/>
  <c r="L29" i="106"/>
  <c r="M29" i="106"/>
  <c r="N29" i="106"/>
  <c r="O29" i="106"/>
  <c r="J30" i="106"/>
  <c r="K30" i="106"/>
  <c r="L30" i="106"/>
  <c r="M30" i="106"/>
  <c r="N30" i="106"/>
  <c r="O30" i="106"/>
  <c r="J31" i="106"/>
  <c r="K31" i="106"/>
  <c r="L31" i="106"/>
  <c r="M31" i="106"/>
  <c r="N31" i="106"/>
  <c r="O31" i="106"/>
  <c r="J32" i="106"/>
  <c r="K32" i="106"/>
  <c r="L32" i="106"/>
  <c r="M32" i="106"/>
  <c r="N32" i="106"/>
  <c r="O32" i="106"/>
  <c r="J33" i="106"/>
  <c r="K33" i="106"/>
  <c r="L33" i="106"/>
  <c r="M33" i="106"/>
  <c r="N33" i="106"/>
  <c r="O33" i="106"/>
  <c r="K10" i="106"/>
  <c r="L10" i="106"/>
  <c r="M10" i="106"/>
  <c r="N10" i="106"/>
  <c r="O10" i="106"/>
  <c r="J10" i="106"/>
  <c r="AG23" i="106"/>
  <c r="AF23" i="106"/>
  <c r="AE23" i="106"/>
  <c r="AD23" i="106"/>
  <c r="AC23" i="106"/>
  <c r="AB23" i="106"/>
  <c r="AA23" i="106"/>
  <c r="Z23" i="106"/>
  <c r="X23" i="106"/>
  <c r="O23" i="106" s="1"/>
  <c r="W23" i="106"/>
  <c r="N23" i="106" s="1"/>
  <c r="V23" i="106"/>
  <c r="M23" i="106" s="1"/>
  <c r="U23" i="106"/>
  <c r="T23" i="106"/>
  <c r="K23" i="106" s="1"/>
  <c r="S23" i="106"/>
  <c r="J23" i="106" s="1"/>
  <c r="R23" i="106"/>
  <c r="Q23" i="106"/>
  <c r="E8" i="116"/>
  <c r="B9" i="116"/>
  <c r="B8" i="116"/>
  <c r="H23" i="116"/>
  <c r="G23" i="116"/>
  <c r="F23" i="116"/>
  <c r="E23" i="116"/>
  <c r="D23" i="116"/>
  <c r="H22" i="116"/>
  <c r="H24" i="116" s="1"/>
  <c r="G22" i="116"/>
  <c r="G24" i="116" s="1"/>
  <c r="F22" i="116"/>
  <c r="E22" i="116"/>
  <c r="D22" i="116"/>
  <c r="D24" i="116" s="1"/>
  <c r="H16" i="116"/>
  <c r="H9" i="116" s="1"/>
  <c r="G16" i="116"/>
  <c r="G9" i="116" s="1"/>
  <c r="F16" i="116"/>
  <c r="E16" i="116"/>
  <c r="D16" i="116"/>
  <c r="D9" i="116" s="1"/>
  <c r="H15" i="116"/>
  <c r="H17" i="116" s="1"/>
  <c r="G15" i="116"/>
  <c r="G17" i="116" s="1"/>
  <c r="F15" i="116"/>
  <c r="E15" i="116"/>
  <c r="D15" i="116"/>
  <c r="J33" i="102"/>
  <c r="L33" i="102" s="1"/>
  <c r="E33" i="102"/>
  <c r="G33" i="102" s="1"/>
  <c r="J32" i="102"/>
  <c r="L32" i="102" s="1"/>
  <c r="E32" i="102"/>
  <c r="G32" i="102" s="1"/>
  <c r="J31" i="102"/>
  <c r="L31" i="102" s="1"/>
  <c r="E31" i="102"/>
  <c r="G31" i="102" s="1"/>
  <c r="J30" i="102"/>
  <c r="L30" i="102" s="1"/>
  <c r="E30" i="102"/>
  <c r="G30" i="102" s="1"/>
  <c r="J29" i="102"/>
  <c r="E29" i="102"/>
  <c r="J24" i="102"/>
  <c r="L24" i="102" s="1"/>
  <c r="E24" i="102"/>
  <c r="G24" i="102" s="1"/>
  <c r="J23" i="102"/>
  <c r="L23" i="102" s="1"/>
  <c r="G23" i="102"/>
  <c r="E23" i="102"/>
  <c r="J22" i="102"/>
  <c r="L22" i="102" s="1"/>
  <c r="E22" i="102"/>
  <c r="G22" i="102" s="1"/>
  <c r="M22" i="102" s="1"/>
  <c r="J21" i="102"/>
  <c r="L21" i="102" s="1"/>
  <c r="E21" i="102"/>
  <c r="G21" i="102" s="1"/>
  <c r="J20" i="102"/>
  <c r="E20" i="102"/>
  <c r="J12" i="102"/>
  <c r="J13" i="102"/>
  <c r="J14" i="102"/>
  <c r="J15" i="102"/>
  <c r="J11" i="102"/>
  <c r="E12" i="102"/>
  <c r="E13" i="102"/>
  <c r="E14" i="102"/>
  <c r="E15" i="102"/>
  <c r="E11" i="102"/>
  <c r="AL34" i="102"/>
  <c r="AG34" i="102"/>
  <c r="AN33" i="102"/>
  <c r="AI33" i="102"/>
  <c r="AO33" i="102" s="1"/>
  <c r="AN32" i="102"/>
  <c r="AI32" i="102"/>
  <c r="AO32" i="102" s="1"/>
  <c r="AN31" i="102"/>
  <c r="AO31" i="102" s="1"/>
  <c r="AI31" i="102"/>
  <c r="AN30" i="102"/>
  <c r="AI30" i="102"/>
  <c r="AI29" i="102" s="1"/>
  <c r="AI34" i="102" s="1"/>
  <c r="AL25" i="102"/>
  <c r="AG25" i="102"/>
  <c r="AN24" i="102"/>
  <c r="AI24" i="102"/>
  <c r="AO24" i="102" s="1"/>
  <c r="AN23" i="102"/>
  <c r="AI23" i="102"/>
  <c r="AN22" i="102"/>
  <c r="AO22" i="102" s="1"/>
  <c r="AI22" i="102"/>
  <c r="AN21" i="102"/>
  <c r="AI21" i="102"/>
  <c r="AI20" i="102"/>
  <c r="AI25" i="102" s="1"/>
  <c r="AL16" i="102"/>
  <c r="AG16" i="102"/>
  <c r="AN15" i="102"/>
  <c r="AI15" i="102"/>
  <c r="AN14" i="102"/>
  <c r="AI14" i="102"/>
  <c r="AO14" i="102" s="1"/>
  <c r="AN13" i="102"/>
  <c r="AI13" i="102"/>
  <c r="AI11" i="102" s="1"/>
  <c r="AI16" i="102" s="1"/>
  <c r="AN12" i="102"/>
  <c r="AI12" i="102"/>
  <c r="X34" i="102"/>
  <c r="S34" i="102"/>
  <c r="Z33" i="102"/>
  <c r="U33" i="102"/>
  <c r="Z32" i="102"/>
  <c r="U32" i="102"/>
  <c r="Z31" i="102"/>
  <c r="AA31" i="102" s="1"/>
  <c r="U31" i="102"/>
  <c r="Z30" i="102"/>
  <c r="U30" i="102"/>
  <c r="U29" i="102" s="1"/>
  <c r="X25" i="102"/>
  <c r="S25" i="102"/>
  <c r="Z24" i="102"/>
  <c r="U24" i="102"/>
  <c r="AA24" i="102" s="1"/>
  <c r="Z23" i="102"/>
  <c r="U23" i="102"/>
  <c r="Z22" i="102"/>
  <c r="U22" i="102"/>
  <c r="AA22" i="102" s="1"/>
  <c r="Z21" i="102"/>
  <c r="Z20" i="102" s="1"/>
  <c r="Z25" i="102" s="1"/>
  <c r="U21" i="102"/>
  <c r="Z15" i="102"/>
  <c r="U15" i="102"/>
  <c r="Z14" i="102"/>
  <c r="U14" i="102"/>
  <c r="Z13" i="102"/>
  <c r="U13" i="102"/>
  <c r="Z12" i="102"/>
  <c r="U12" i="102"/>
  <c r="C9" i="122"/>
  <c r="R56" i="122"/>
  <c r="R55" i="122"/>
  <c r="R33" i="122"/>
  <c r="R32" i="122"/>
  <c r="R20" i="122"/>
  <c r="R19" i="122"/>
  <c r="Q10" i="122"/>
  <c r="Q9" i="122"/>
  <c r="N10" i="122"/>
  <c r="N9" i="122"/>
  <c r="K10" i="122"/>
  <c r="K9" i="122"/>
  <c r="K15" i="122" s="1"/>
  <c r="H10" i="122"/>
  <c r="H9" i="122"/>
  <c r="E10" i="122"/>
  <c r="E9" i="122"/>
  <c r="P14" i="122"/>
  <c r="P21" i="122" s="1"/>
  <c r="P10" i="122"/>
  <c r="O10" i="122"/>
  <c r="P9" i="122"/>
  <c r="P15" i="122" s="1"/>
  <c r="O9" i="122"/>
  <c r="D9" i="122"/>
  <c r="F9" i="122"/>
  <c r="G9" i="122"/>
  <c r="I9" i="122"/>
  <c r="J9" i="122"/>
  <c r="L9" i="122"/>
  <c r="M9" i="122"/>
  <c r="D10" i="122"/>
  <c r="F10" i="122"/>
  <c r="G10" i="122"/>
  <c r="I10" i="122"/>
  <c r="J10" i="122"/>
  <c r="L10" i="122"/>
  <c r="M10" i="122"/>
  <c r="D9" i="120"/>
  <c r="E9" i="120"/>
  <c r="F9" i="120"/>
  <c r="G9" i="120"/>
  <c r="H9" i="120"/>
  <c r="H16" i="120" s="1"/>
  <c r="I9" i="120"/>
  <c r="I12" i="120" s="1"/>
  <c r="J9" i="120"/>
  <c r="K9" i="120"/>
  <c r="L9" i="120"/>
  <c r="L15" i="120" s="1"/>
  <c r="M9" i="120"/>
  <c r="N9" i="120"/>
  <c r="O9" i="120"/>
  <c r="P9" i="120"/>
  <c r="P15" i="120" s="1"/>
  <c r="Q9" i="120"/>
  <c r="D10" i="120"/>
  <c r="E10" i="120"/>
  <c r="F10" i="120"/>
  <c r="G10" i="120"/>
  <c r="H10" i="120"/>
  <c r="I10" i="120"/>
  <c r="J10" i="120"/>
  <c r="K10" i="120"/>
  <c r="L10" i="120"/>
  <c r="M10" i="120"/>
  <c r="N10" i="120"/>
  <c r="O10" i="120"/>
  <c r="P10" i="120"/>
  <c r="Q10" i="120"/>
  <c r="C9" i="120"/>
  <c r="C12" i="120" s="1"/>
  <c r="R66" i="120"/>
  <c r="R65" i="120"/>
  <c r="R38" i="120"/>
  <c r="R10" i="120" s="1"/>
  <c r="R37" i="120"/>
  <c r="R9" i="120" s="1"/>
  <c r="P14" i="120"/>
  <c r="P21" i="120" s="1"/>
  <c r="P12" i="120"/>
  <c r="R19" i="120"/>
  <c r="R20" i="120"/>
  <c r="N15" i="120"/>
  <c r="M14" i="120"/>
  <c r="L14" i="120"/>
  <c r="L12" i="120"/>
  <c r="K14" i="120"/>
  <c r="H15" i="120"/>
  <c r="F15" i="120"/>
  <c r="H14" i="120"/>
  <c r="H12" i="120"/>
  <c r="E15" i="120"/>
  <c r="AY49" i="100"/>
  <c r="AY48" i="100"/>
  <c r="AY46" i="100"/>
  <c r="AY42" i="100"/>
  <c r="AY36" i="100"/>
  <c r="P21" i="100"/>
  <c r="O21" i="100"/>
  <c r="N21" i="100"/>
  <c r="M21" i="100"/>
  <c r="P20" i="100"/>
  <c r="O20" i="100"/>
  <c r="N20" i="100"/>
  <c r="M20" i="100"/>
  <c r="P19" i="100"/>
  <c r="O19" i="100"/>
  <c r="N19" i="100"/>
  <c r="M19" i="100"/>
  <c r="I21" i="100"/>
  <c r="H21" i="100"/>
  <c r="G21" i="100"/>
  <c r="F21" i="100"/>
  <c r="I20" i="100"/>
  <c r="H20" i="100"/>
  <c r="G20" i="100"/>
  <c r="F20" i="100"/>
  <c r="I19" i="100"/>
  <c r="H19" i="100"/>
  <c r="G19" i="100"/>
  <c r="F19" i="100"/>
  <c r="M12" i="100"/>
  <c r="N12" i="100"/>
  <c r="O12" i="100"/>
  <c r="P12" i="100"/>
  <c r="M13" i="100"/>
  <c r="N13" i="100"/>
  <c r="O13" i="100"/>
  <c r="P13" i="100"/>
  <c r="M14" i="100"/>
  <c r="N14" i="100"/>
  <c r="O14" i="100"/>
  <c r="P14" i="100"/>
  <c r="M15" i="100"/>
  <c r="N15" i="100"/>
  <c r="O15" i="100"/>
  <c r="P15" i="100"/>
  <c r="M16" i="100"/>
  <c r="N16" i="100"/>
  <c r="O16" i="100"/>
  <c r="P16" i="100"/>
  <c r="M17" i="100"/>
  <c r="N17" i="100"/>
  <c r="O17" i="100"/>
  <c r="P17" i="100"/>
  <c r="P11" i="100"/>
  <c r="M11" i="100"/>
  <c r="N11" i="100"/>
  <c r="O11" i="100"/>
  <c r="F12" i="100"/>
  <c r="G12" i="100"/>
  <c r="H12" i="100"/>
  <c r="I12" i="100"/>
  <c r="F13" i="100"/>
  <c r="G13" i="100"/>
  <c r="H13" i="100"/>
  <c r="I13" i="100"/>
  <c r="F14" i="100"/>
  <c r="G14" i="100"/>
  <c r="H14" i="100"/>
  <c r="I14" i="100"/>
  <c r="F15" i="100"/>
  <c r="G15" i="100"/>
  <c r="H15" i="100"/>
  <c r="I15" i="100"/>
  <c r="F16" i="100"/>
  <c r="G16" i="100"/>
  <c r="H16" i="100"/>
  <c r="I16" i="100"/>
  <c r="F17" i="100"/>
  <c r="G17" i="100"/>
  <c r="H17" i="100"/>
  <c r="I17" i="100"/>
  <c r="G11" i="100"/>
  <c r="H11" i="100"/>
  <c r="I11" i="100"/>
  <c r="F11" i="100"/>
  <c r="AK97" i="99"/>
  <c r="AJ97" i="99"/>
  <c r="AI97" i="99"/>
  <c r="AH97" i="99"/>
  <c r="AG97" i="99"/>
  <c r="AF97" i="99"/>
  <c r="AE97" i="99"/>
  <c r="AD97" i="99"/>
  <c r="AC97" i="99"/>
  <c r="AB97" i="99"/>
  <c r="AA97" i="99"/>
  <c r="Y97" i="99"/>
  <c r="X97" i="99"/>
  <c r="W97" i="99"/>
  <c r="V97" i="99"/>
  <c r="U97" i="99"/>
  <c r="T97" i="99"/>
  <c r="S97" i="99"/>
  <c r="R97" i="99"/>
  <c r="Q97" i="99"/>
  <c r="P97" i="99"/>
  <c r="O97" i="99"/>
  <c r="D97" i="99"/>
  <c r="E97" i="99"/>
  <c r="F97" i="99"/>
  <c r="G97" i="99"/>
  <c r="H97" i="99"/>
  <c r="I97" i="99"/>
  <c r="J97" i="99"/>
  <c r="K97" i="99"/>
  <c r="L97" i="99"/>
  <c r="M97" i="99"/>
  <c r="C97" i="99"/>
  <c r="AK71" i="99"/>
  <c r="AJ71" i="99"/>
  <c r="AI71" i="99"/>
  <c r="AH71" i="99"/>
  <c r="AG71" i="99"/>
  <c r="AF71" i="99"/>
  <c r="AE71" i="99"/>
  <c r="AD71" i="99"/>
  <c r="AC71" i="99"/>
  <c r="AB71" i="99"/>
  <c r="AA71" i="99"/>
  <c r="Y71" i="99"/>
  <c r="X71" i="99"/>
  <c r="W71" i="99"/>
  <c r="V71" i="99"/>
  <c r="U71" i="99"/>
  <c r="T71" i="99"/>
  <c r="S71" i="99"/>
  <c r="R71" i="99"/>
  <c r="Q71" i="99"/>
  <c r="P71" i="99"/>
  <c r="O71" i="99"/>
  <c r="AK43" i="99"/>
  <c r="AJ43" i="99"/>
  <c r="AI43" i="99"/>
  <c r="AH43" i="99"/>
  <c r="AG43" i="99"/>
  <c r="AF43" i="99"/>
  <c r="AE43" i="99"/>
  <c r="AD43" i="99"/>
  <c r="AC43" i="99"/>
  <c r="AB43" i="99"/>
  <c r="AA43" i="99"/>
  <c r="Y43" i="99"/>
  <c r="X43" i="99"/>
  <c r="W43" i="99"/>
  <c r="V43" i="99"/>
  <c r="U43" i="99"/>
  <c r="T43" i="99"/>
  <c r="S43" i="99"/>
  <c r="R43" i="99"/>
  <c r="Q43" i="99"/>
  <c r="P43" i="99"/>
  <c r="O43" i="99"/>
  <c r="AK15" i="99"/>
  <c r="AJ15" i="99"/>
  <c r="AI15" i="99"/>
  <c r="AH15" i="99"/>
  <c r="AG15" i="99"/>
  <c r="AF15" i="99"/>
  <c r="AE15" i="99"/>
  <c r="AD15" i="99"/>
  <c r="AC15" i="99"/>
  <c r="AB15" i="99"/>
  <c r="AA15" i="99"/>
  <c r="Y15" i="99"/>
  <c r="X15" i="99"/>
  <c r="W15" i="99"/>
  <c r="V15" i="99"/>
  <c r="U15" i="99"/>
  <c r="T15" i="99"/>
  <c r="S15" i="99"/>
  <c r="R15" i="99"/>
  <c r="Q15" i="99"/>
  <c r="P15" i="99"/>
  <c r="O15" i="99"/>
  <c r="C95" i="99"/>
  <c r="D95" i="99"/>
  <c r="E95" i="99"/>
  <c r="F95" i="99"/>
  <c r="G95" i="99"/>
  <c r="H95" i="99"/>
  <c r="I95" i="99"/>
  <c r="J95" i="99"/>
  <c r="K95" i="99"/>
  <c r="L95" i="99"/>
  <c r="M95" i="99"/>
  <c r="M94" i="99"/>
  <c r="L94" i="99"/>
  <c r="K94" i="99"/>
  <c r="J94" i="99"/>
  <c r="I94" i="99"/>
  <c r="H94" i="99"/>
  <c r="G94" i="99"/>
  <c r="F94" i="99"/>
  <c r="E94" i="99"/>
  <c r="D94" i="99"/>
  <c r="C94" i="99"/>
  <c r="M93" i="99"/>
  <c r="L93" i="99"/>
  <c r="K93" i="99"/>
  <c r="J93" i="99"/>
  <c r="I93" i="99"/>
  <c r="H93" i="99"/>
  <c r="G93" i="99"/>
  <c r="F93" i="99"/>
  <c r="E93" i="99"/>
  <c r="D93" i="99"/>
  <c r="C93" i="99"/>
  <c r="M92" i="99"/>
  <c r="L92" i="99"/>
  <c r="K92" i="99"/>
  <c r="J92" i="99"/>
  <c r="I92" i="99"/>
  <c r="H92" i="99"/>
  <c r="G92" i="99"/>
  <c r="F92" i="99"/>
  <c r="E92" i="99"/>
  <c r="D92" i="99"/>
  <c r="C92" i="99"/>
  <c r="M91" i="99"/>
  <c r="L91" i="99"/>
  <c r="K91" i="99"/>
  <c r="J91" i="99"/>
  <c r="I91" i="99"/>
  <c r="H91" i="99"/>
  <c r="G91" i="99"/>
  <c r="F91" i="99"/>
  <c r="E91" i="99"/>
  <c r="D91" i="99"/>
  <c r="C91" i="99"/>
  <c r="M90" i="99"/>
  <c r="L90" i="99"/>
  <c r="K90" i="99"/>
  <c r="J90" i="99"/>
  <c r="I90" i="99"/>
  <c r="H90" i="99"/>
  <c r="G90" i="99"/>
  <c r="F90" i="99"/>
  <c r="E90" i="99"/>
  <c r="D90" i="99"/>
  <c r="C90" i="99"/>
  <c r="M89" i="99"/>
  <c r="L89" i="99"/>
  <c r="K89" i="99"/>
  <c r="J89" i="99"/>
  <c r="I89" i="99"/>
  <c r="H89" i="99"/>
  <c r="G89" i="99"/>
  <c r="F89" i="99"/>
  <c r="E89" i="99"/>
  <c r="D89" i="99"/>
  <c r="C89" i="99"/>
  <c r="M88" i="99"/>
  <c r="L88" i="99"/>
  <c r="K88" i="99"/>
  <c r="J88" i="99"/>
  <c r="I88" i="99"/>
  <c r="H88" i="99"/>
  <c r="G88" i="99"/>
  <c r="F88" i="99"/>
  <c r="E88" i="99"/>
  <c r="D88" i="99"/>
  <c r="C88" i="99"/>
  <c r="M87" i="99"/>
  <c r="L87" i="99"/>
  <c r="K87" i="99"/>
  <c r="J87" i="99"/>
  <c r="I87" i="99"/>
  <c r="H87" i="99"/>
  <c r="G87" i="99"/>
  <c r="F87" i="99"/>
  <c r="E87" i="99"/>
  <c r="D87" i="99"/>
  <c r="C87" i="99"/>
  <c r="M86" i="99"/>
  <c r="L86" i="99"/>
  <c r="K86" i="99"/>
  <c r="J86" i="99"/>
  <c r="I86" i="99"/>
  <c r="H86" i="99"/>
  <c r="G86" i="99"/>
  <c r="F86" i="99"/>
  <c r="E86" i="99"/>
  <c r="D86" i="99"/>
  <c r="C86" i="99"/>
  <c r="M85" i="99"/>
  <c r="L85" i="99"/>
  <c r="K85" i="99"/>
  <c r="J85" i="99"/>
  <c r="I85" i="99"/>
  <c r="H85" i="99"/>
  <c r="G85" i="99"/>
  <c r="F85" i="99"/>
  <c r="E85" i="99"/>
  <c r="D85" i="99"/>
  <c r="C85" i="99"/>
  <c r="M84" i="99"/>
  <c r="L84" i="99"/>
  <c r="K84" i="99"/>
  <c r="J84" i="99"/>
  <c r="I84" i="99"/>
  <c r="H84" i="99"/>
  <c r="G84" i="99"/>
  <c r="F84" i="99"/>
  <c r="E84" i="99"/>
  <c r="D84" i="99"/>
  <c r="C84" i="99"/>
  <c r="M83" i="99"/>
  <c r="L83" i="99"/>
  <c r="K83" i="99"/>
  <c r="J83" i="99"/>
  <c r="I83" i="99"/>
  <c r="H83" i="99"/>
  <c r="G83" i="99"/>
  <c r="F83" i="99"/>
  <c r="E83" i="99"/>
  <c r="D83" i="99"/>
  <c r="C83" i="99"/>
  <c r="M82" i="99"/>
  <c r="L82" i="99"/>
  <c r="K82" i="99"/>
  <c r="J82" i="99"/>
  <c r="I82" i="99"/>
  <c r="H82" i="99"/>
  <c r="G82" i="99"/>
  <c r="F82" i="99"/>
  <c r="E82" i="99"/>
  <c r="D82" i="99"/>
  <c r="C82" i="99"/>
  <c r="M81" i="99"/>
  <c r="L81" i="99"/>
  <c r="K81" i="99"/>
  <c r="J81" i="99"/>
  <c r="I81" i="99"/>
  <c r="H81" i="99"/>
  <c r="G81" i="99"/>
  <c r="F81" i="99"/>
  <c r="E81" i="99"/>
  <c r="D81" i="99"/>
  <c r="C81" i="99"/>
  <c r="M80" i="99"/>
  <c r="L80" i="99"/>
  <c r="K80" i="99"/>
  <c r="J80" i="99"/>
  <c r="I80" i="99"/>
  <c r="H80" i="99"/>
  <c r="G80" i="99"/>
  <c r="F80" i="99"/>
  <c r="E80" i="99"/>
  <c r="D80" i="99"/>
  <c r="C80" i="99"/>
  <c r="M79" i="99"/>
  <c r="L79" i="99"/>
  <c r="K79" i="99"/>
  <c r="J79" i="99"/>
  <c r="I79" i="99"/>
  <c r="H79" i="99"/>
  <c r="G79" i="99"/>
  <c r="F79" i="99"/>
  <c r="E79" i="99"/>
  <c r="D79" i="99"/>
  <c r="C79" i="99"/>
  <c r="M78" i="99"/>
  <c r="L78" i="99"/>
  <c r="K78" i="99"/>
  <c r="J78" i="99"/>
  <c r="I78" i="99"/>
  <c r="H78" i="99"/>
  <c r="G78" i="99"/>
  <c r="F78" i="99"/>
  <c r="E78" i="99"/>
  <c r="D78" i="99"/>
  <c r="C78" i="99"/>
  <c r="M77" i="99"/>
  <c r="L77" i="99"/>
  <c r="K77" i="99"/>
  <c r="J77" i="99"/>
  <c r="I77" i="99"/>
  <c r="H77" i="99"/>
  <c r="G77" i="99"/>
  <c r="F77" i="99"/>
  <c r="E77" i="99"/>
  <c r="D77" i="99"/>
  <c r="C77" i="99"/>
  <c r="M76" i="99"/>
  <c r="L76" i="99"/>
  <c r="K76" i="99"/>
  <c r="J76" i="99"/>
  <c r="I76" i="99"/>
  <c r="H76" i="99"/>
  <c r="G76" i="99"/>
  <c r="F76" i="99"/>
  <c r="E76" i="99"/>
  <c r="D76" i="99"/>
  <c r="C76" i="99"/>
  <c r="M75" i="99"/>
  <c r="L75" i="99"/>
  <c r="K75" i="99"/>
  <c r="J75" i="99"/>
  <c r="I75" i="99"/>
  <c r="H75" i="99"/>
  <c r="G75" i="99"/>
  <c r="F75" i="99"/>
  <c r="E75" i="99"/>
  <c r="D75" i="99"/>
  <c r="C75" i="99"/>
  <c r="M74" i="99"/>
  <c r="L74" i="99"/>
  <c r="K74" i="99"/>
  <c r="J74" i="99"/>
  <c r="I74" i="99"/>
  <c r="H74" i="99"/>
  <c r="G74" i="99"/>
  <c r="F74" i="99"/>
  <c r="E74" i="99"/>
  <c r="D74" i="99"/>
  <c r="C74" i="99"/>
  <c r="M73" i="99"/>
  <c r="L73" i="99"/>
  <c r="K73" i="99"/>
  <c r="J73" i="99"/>
  <c r="I73" i="99"/>
  <c r="H73" i="99"/>
  <c r="G73" i="99"/>
  <c r="F73" i="99"/>
  <c r="E73" i="99"/>
  <c r="D73" i="99"/>
  <c r="C73" i="99"/>
  <c r="M72" i="99"/>
  <c r="L72" i="99"/>
  <c r="K72" i="99"/>
  <c r="J72" i="99"/>
  <c r="I72" i="99"/>
  <c r="H72" i="99"/>
  <c r="G72" i="99"/>
  <c r="F72" i="99"/>
  <c r="E72" i="99"/>
  <c r="D72" i="99"/>
  <c r="C72" i="99"/>
  <c r="M66" i="99"/>
  <c r="L66" i="99"/>
  <c r="K66" i="99"/>
  <c r="J66" i="99"/>
  <c r="I66" i="99"/>
  <c r="H66" i="99"/>
  <c r="G66" i="99"/>
  <c r="F66" i="99"/>
  <c r="E66" i="99"/>
  <c r="D66" i="99"/>
  <c r="C66" i="99"/>
  <c r="M65" i="99"/>
  <c r="L65" i="99"/>
  <c r="K65" i="99"/>
  <c r="J65" i="99"/>
  <c r="I65" i="99"/>
  <c r="H65" i="99"/>
  <c r="G65" i="99"/>
  <c r="F65" i="99"/>
  <c r="E65" i="99"/>
  <c r="D65" i="99"/>
  <c r="C65" i="99"/>
  <c r="M64" i="99"/>
  <c r="L64" i="99"/>
  <c r="K64" i="99"/>
  <c r="J64" i="99"/>
  <c r="I64" i="99"/>
  <c r="H64" i="99"/>
  <c r="G64" i="99"/>
  <c r="F64" i="99"/>
  <c r="E64" i="99"/>
  <c r="D64" i="99"/>
  <c r="C64" i="99"/>
  <c r="M63" i="99"/>
  <c r="L63" i="99"/>
  <c r="K63" i="99"/>
  <c r="J63" i="99"/>
  <c r="I63" i="99"/>
  <c r="H63" i="99"/>
  <c r="G63" i="99"/>
  <c r="F63" i="99"/>
  <c r="E63" i="99"/>
  <c r="D63" i="99"/>
  <c r="C63" i="99"/>
  <c r="M62" i="99"/>
  <c r="L62" i="99"/>
  <c r="K62" i="99"/>
  <c r="J62" i="99"/>
  <c r="I62" i="99"/>
  <c r="H62" i="99"/>
  <c r="G62" i="99"/>
  <c r="F62" i="99"/>
  <c r="E62" i="99"/>
  <c r="D62" i="99"/>
  <c r="C62" i="99"/>
  <c r="M61" i="99"/>
  <c r="L61" i="99"/>
  <c r="K61" i="99"/>
  <c r="J61" i="99"/>
  <c r="I61" i="99"/>
  <c r="H61" i="99"/>
  <c r="G61" i="99"/>
  <c r="F61" i="99"/>
  <c r="E61" i="99"/>
  <c r="D61" i="99"/>
  <c r="C61" i="99"/>
  <c r="M60" i="99"/>
  <c r="L60" i="99"/>
  <c r="K60" i="99"/>
  <c r="J60" i="99"/>
  <c r="I60" i="99"/>
  <c r="H60" i="99"/>
  <c r="G60" i="99"/>
  <c r="F60" i="99"/>
  <c r="E60" i="99"/>
  <c r="D60" i="99"/>
  <c r="C60" i="99"/>
  <c r="M59" i="99"/>
  <c r="L59" i="99"/>
  <c r="K59" i="99"/>
  <c r="J59" i="99"/>
  <c r="I59" i="99"/>
  <c r="H59" i="99"/>
  <c r="G59" i="99"/>
  <c r="F59" i="99"/>
  <c r="E59" i="99"/>
  <c r="D59" i="99"/>
  <c r="C59" i="99"/>
  <c r="M58" i="99"/>
  <c r="L58" i="99"/>
  <c r="K58" i="99"/>
  <c r="J58" i="99"/>
  <c r="I58" i="99"/>
  <c r="H58" i="99"/>
  <c r="G58" i="99"/>
  <c r="F58" i="99"/>
  <c r="E58" i="99"/>
  <c r="D58" i="99"/>
  <c r="C58" i="99"/>
  <c r="M57" i="99"/>
  <c r="L57" i="99"/>
  <c r="K57" i="99"/>
  <c r="J57" i="99"/>
  <c r="I57" i="99"/>
  <c r="H57" i="99"/>
  <c r="G57" i="99"/>
  <c r="F57" i="99"/>
  <c r="E57" i="99"/>
  <c r="D57" i="99"/>
  <c r="C57" i="99"/>
  <c r="M56" i="99"/>
  <c r="L56" i="99"/>
  <c r="K56" i="99"/>
  <c r="J56" i="99"/>
  <c r="I56" i="99"/>
  <c r="H56" i="99"/>
  <c r="G56" i="99"/>
  <c r="F56" i="99"/>
  <c r="E56" i="99"/>
  <c r="D56" i="99"/>
  <c r="C56" i="99"/>
  <c r="M55" i="99"/>
  <c r="L55" i="99"/>
  <c r="K55" i="99"/>
  <c r="J55" i="99"/>
  <c r="I55" i="99"/>
  <c r="H55" i="99"/>
  <c r="G55" i="99"/>
  <c r="F55" i="99"/>
  <c r="E55" i="99"/>
  <c r="D55" i="99"/>
  <c r="C55" i="99"/>
  <c r="M54" i="99"/>
  <c r="L54" i="99"/>
  <c r="K54" i="99"/>
  <c r="J54" i="99"/>
  <c r="I54" i="99"/>
  <c r="H54" i="99"/>
  <c r="G54" i="99"/>
  <c r="F54" i="99"/>
  <c r="E54" i="99"/>
  <c r="D54" i="99"/>
  <c r="C54" i="99"/>
  <c r="M53" i="99"/>
  <c r="L53" i="99"/>
  <c r="K53" i="99"/>
  <c r="J53" i="99"/>
  <c r="I53" i="99"/>
  <c r="H53" i="99"/>
  <c r="G53" i="99"/>
  <c r="F53" i="99"/>
  <c r="E53" i="99"/>
  <c r="D53" i="99"/>
  <c r="C53" i="99"/>
  <c r="M52" i="99"/>
  <c r="L52" i="99"/>
  <c r="K52" i="99"/>
  <c r="J52" i="99"/>
  <c r="I52" i="99"/>
  <c r="H52" i="99"/>
  <c r="G52" i="99"/>
  <c r="F52" i="99"/>
  <c r="E52" i="99"/>
  <c r="D52" i="99"/>
  <c r="C52" i="99"/>
  <c r="M51" i="99"/>
  <c r="L51" i="99"/>
  <c r="K51" i="99"/>
  <c r="J51" i="99"/>
  <c r="I51" i="99"/>
  <c r="H51" i="99"/>
  <c r="G51" i="99"/>
  <c r="F51" i="99"/>
  <c r="E51" i="99"/>
  <c r="D51" i="99"/>
  <c r="C51" i="99"/>
  <c r="M50" i="99"/>
  <c r="L50" i="99"/>
  <c r="K50" i="99"/>
  <c r="J50" i="99"/>
  <c r="I50" i="99"/>
  <c r="H50" i="99"/>
  <c r="G50" i="99"/>
  <c r="F50" i="99"/>
  <c r="E50" i="99"/>
  <c r="D50" i="99"/>
  <c r="C50" i="99"/>
  <c r="M49" i="99"/>
  <c r="L49" i="99"/>
  <c r="K49" i="99"/>
  <c r="J49" i="99"/>
  <c r="I49" i="99"/>
  <c r="H49" i="99"/>
  <c r="G49" i="99"/>
  <c r="F49" i="99"/>
  <c r="E49" i="99"/>
  <c r="D49" i="99"/>
  <c r="C49" i="99"/>
  <c r="M48" i="99"/>
  <c r="L48" i="99"/>
  <c r="K48" i="99"/>
  <c r="J48" i="99"/>
  <c r="I48" i="99"/>
  <c r="H48" i="99"/>
  <c r="G48" i="99"/>
  <c r="F48" i="99"/>
  <c r="E48" i="99"/>
  <c r="D48" i="99"/>
  <c r="C48" i="99"/>
  <c r="M47" i="99"/>
  <c r="L47" i="99"/>
  <c r="K47" i="99"/>
  <c r="J47" i="99"/>
  <c r="I47" i="99"/>
  <c r="H47" i="99"/>
  <c r="G47" i="99"/>
  <c r="F47" i="99"/>
  <c r="E47" i="99"/>
  <c r="D47" i="99"/>
  <c r="C47" i="99"/>
  <c r="M46" i="99"/>
  <c r="L46" i="99"/>
  <c r="K46" i="99"/>
  <c r="J46" i="99"/>
  <c r="I46" i="99"/>
  <c r="H46" i="99"/>
  <c r="G46" i="99"/>
  <c r="F46" i="99"/>
  <c r="E46" i="99"/>
  <c r="D46" i="99"/>
  <c r="C46" i="99"/>
  <c r="M45" i="99"/>
  <c r="L45" i="99"/>
  <c r="K45" i="99"/>
  <c r="J45" i="99"/>
  <c r="I45" i="99"/>
  <c r="H45" i="99"/>
  <c r="G45" i="99"/>
  <c r="F45" i="99"/>
  <c r="E45" i="99"/>
  <c r="D45" i="99"/>
  <c r="C45" i="99"/>
  <c r="M44" i="99"/>
  <c r="L44" i="99"/>
  <c r="K44" i="99"/>
  <c r="J44" i="99"/>
  <c r="I44" i="99"/>
  <c r="H44" i="99"/>
  <c r="G44" i="99"/>
  <c r="F44" i="99"/>
  <c r="E44" i="99"/>
  <c r="D44" i="99"/>
  <c r="C44" i="99"/>
  <c r="C18" i="99"/>
  <c r="D18" i="99"/>
  <c r="E18" i="99"/>
  <c r="F18" i="99"/>
  <c r="G18" i="99"/>
  <c r="H18" i="99"/>
  <c r="I18" i="99"/>
  <c r="J18" i="99"/>
  <c r="K18" i="99"/>
  <c r="L18" i="99"/>
  <c r="M18" i="99"/>
  <c r="C19" i="99"/>
  <c r="D19" i="99"/>
  <c r="E19" i="99"/>
  <c r="F19" i="99"/>
  <c r="G19" i="99"/>
  <c r="H19" i="99"/>
  <c r="I19" i="99"/>
  <c r="J19" i="99"/>
  <c r="K19" i="99"/>
  <c r="L19" i="99"/>
  <c r="M19" i="99"/>
  <c r="C20" i="99"/>
  <c r="D20" i="99"/>
  <c r="E20" i="99"/>
  <c r="F20" i="99"/>
  <c r="G20" i="99"/>
  <c r="H20" i="99"/>
  <c r="I20" i="99"/>
  <c r="J20" i="99"/>
  <c r="K20" i="99"/>
  <c r="L20" i="99"/>
  <c r="M20" i="99"/>
  <c r="C21" i="99"/>
  <c r="D21" i="99"/>
  <c r="E21" i="99"/>
  <c r="F21" i="99"/>
  <c r="G21" i="99"/>
  <c r="H21" i="99"/>
  <c r="I21" i="99"/>
  <c r="J21" i="99"/>
  <c r="K21" i="99"/>
  <c r="L21" i="99"/>
  <c r="M21" i="99"/>
  <c r="C22" i="99"/>
  <c r="D22" i="99"/>
  <c r="E22" i="99"/>
  <c r="F22" i="99"/>
  <c r="G22" i="99"/>
  <c r="H22" i="99"/>
  <c r="I22" i="99"/>
  <c r="J22" i="99"/>
  <c r="K22" i="99"/>
  <c r="L22" i="99"/>
  <c r="M22" i="99"/>
  <c r="C23" i="99"/>
  <c r="D23" i="99"/>
  <c r="E23" i="99"/>
  <c r="F23" i="99"/>
  <c r="G23" i="99"/>
  <c r="H23" i="99"/>
  <c r="I23" i="99"/>
  <c r="J23" i="99"/>
  <c r="K23" i="99"/>
  <c r="L23" i="99"/>
  <c r="M23" i="99"/>
  <c r="C24" i="99"/>
  <c r="D24" i="99"/>
  <c r="E24" i="99"/>
  <c r="F24" i="99"/>
  <c r="G24" i="99"/>
  <c r="H24" i="99"/>
  <c r="I24" i="99"/>
  <c r="J24" i="99"/>
  <c r="K24" i="99"/>
  <c r="L24" i="99"/>
  <c r="M24" i="99"/>
  <c r="C25" i="99"/>
  <c r="D25" i="99"/>
  <c r="E25" i="99"/>
  <c r="F25" i="99"/>
  <c r="G25" i="99"/>
  <c r="H25" i="99"/>
  <c r="I25" i="99"/>
  <c r="J25" i="99"/>
  <c r="K25" i="99"/>
  <c r="L25" i="99"/>
  <c r="M25" i="99"/>
  <c r="C26" i="99"/>
  <c r="D26" i="99"/>
  <c r="E26" i="99"/>
  <c r="F26" i="99"/>
  <c r="G26" i="99"/>
  <c r="H26" i="99"/>
  <c r="I26" i="99"/>
  <c r="J26" i="99"/>
  <c r="K26" i="99"/>
  <c r="L26" i="99"/>
  <c r="M26" i="99"/>
  <c r="C27" i="99"/>
  <c r="D27" i="99"/>
  <c r="E27" i="99"/>
  <c r="F27" i="99"/>
  <c r="G27" i="99"/>
  <c r="H27" i="99"/>
  <c r="I27" i="99"/>
  <c r="J27" i="99"/>
  <c r="K27" i="99"/>
  <c r="L27" i="99"/>
  <c r="M27" i="99"/>
  <c r="C28" i="99"/>
  <c r="D28" i="99"/>
  <c r="E28" i="99"/>
  <c r="F28" i="99"/>
  <c r="G28" i="99"/>
  <c r="H28" i="99"/>
  <c r="I28" i="99"/>
  <c r="J28" i="99"/>
  <c r="K28" i="99"/>
  <c r="L28" i="99"/>
  <c r="M28" i="99"/>
  <c r="C29" i="99"/>
  <c r="D29" i="99"/>
  <c r="E29" i="99"/>
  <c r="F29" i="99"/>
  <c r="G29" i="99"/>
  <c r="H29" i="99"/>
  <c r="I29" i="99"/>
  <c r="J29" i="99"/>
  <c r="K29" i="99"/>
  <c r="L29" i="99"/>
  <c r="M29" i="99"/>
  <c r="C30" i="99"/>
  <c r="D30" i="99"/>
  <c r="E30" i="99"/>
  <c r="F30" i="99"/>
  <c r="G30" i="99"/>
  <c r="H30" i="99"/>
  <c r="I30" i="99"/>
  <c r="J30" i="99"/>
  <c r="K30" i="99"/>
  <c r="L30" i="99"/>
  <c r="M30" i="99"/>
  <c r="C31" i="99"/>
  <c r="D31" i="99"/>
  <c r="E31" i="99"/>
  <c r="F31" i="99"/>
  <c r="G31" i="99"/>
  <c r="H31" i="99"/>
  <c r="I31" i="99"/>
  <c r="J31" i="99"/>
  <c r="K31" i="99"/>
  <c r="L31" i="99"/>
  <c r="M31" i="99"/>
  <c r="C32" i="99"/>
  <c r="D32" i="99"/>
  <c r="E32" i="99"/>
  <c r="F32" i="99"/>
  <c r="G32" i="99"/>
  <c r="H32" i="99"/>
  <c r="I32" i="99"/>
  <c r="J32" i="99"/>
  <c r="K32" i="99"/>
  <c r="L32" i="99"/>
  <c r="M32" i="99"/>
  <c r="C33" i="99"/>
  <c r="D33" i="99"/>
  <c r="E33" i="99"/>
  <c r="F33" i="99"/>
  <c r="G33" i="99"/>
  <c r="H33" i="99"/>
  <c r="I33" i="99"/>
  <c r="J33" i="99"/>
  <c r="K33" i="99"/>
  <c r="L33" i="99"/>
  <c r="M33" i="99"/>
  <c r="C34" i="99"/>
  <c r="D34" i="99"/>
  <c r="E34" i="99"/>
  <c r="F34" i="99"/>
  <c r="G34" i="99"/>
  <c r="H34" i="99"/>
  <c r="I34" i="99"/>
  <c r="J34" i="99"/>
  <c r="K34" i="99"/>
  <c r="L34" i="99"/>
  <c r="M34" i="99"/>
  <c r="C35" i="99"/>
  <c r="D35" i="99"/>
  <c r="E35" i="99"/>
  <c r="F35" i="99"/>
  <c r="G35" i="99"/>
  <c r="H35" i="99"/>
  <c r="I35" i="99"/>
  <c r="J35" i="99"/>
  <c r="K35" i="99"/>
  <c r="L35" i="99"/>
  <c r="M35" i="99"/>
  <c r="C36" i="99"/>
  <c r="D36" i="99"/>
  <c r="E36" i="99"/>
  <c r="F36" i="99"/>
  <c r="G36" i="99"/>
  <c r="H36" i="99"/>
  <c r="I36" i="99"/>
  <c r="J36" i="99"/>
  <c r="K36" i="99"/>
  <c r="L36" i="99"/>
  <c r="M36" i="99"/>
  <c r="C37" i="99"/>
  <c r="D37" i="99"/>
  <c r="E37" i="99"/>
  <c r="F37" i="99"/>
  <c r="G37" i="99"/>
  <c r="H37" i="99"/>
  <c r="I37" i="99"/>
  <c r="J37" i="99"/>
  <c r="K37" i="99"/>
  <c r="L37" i="99"/>
  <c r="M37" i="99"/>
  <c r="C38" i="99"/>
  <c r="D38" i="99"/>
  <c r="E38" i="99"/>
  <c r="F38" i="99"/>
  <c r="G38" i="99"/>
  <c r="H38" i="99"/>
  <c r="I38" i="99"/>
  <c r="J38" i="99"/>
  <c r="K38" i="99"/>
  <c r="L38" i="99"/>
  <c r="M38" i="99"/>
  <c r="C39" i="99"/>
  <c r="D39" i="99"/>
  <c r="E39" i="99"/>
  <c r="F39" i="99"/>
  <c r="G39" i="99"/>
  <c r="H39" i="99"/>
  <c r="I39" i="99"/>
  <c r="J39" i="99"/>
  <c r="K39" i="99"/>
  <c r="L39" i="99"/>
  <c r="M39" i="99"/>
  <c r="C17" i="99"/>
  <c r="D17" i="99"/>
  <c r="E17" i="99"/>
  <c r="F17" i="99"/>
  <c r="G17" i="99"/>
  <c r="H17" i="99"/>
  <c r="I17" i="99"/>
  <c r="J17" i="99"/>
  <c r="K17" i="99"/>
  <c r="L17" i="99"/>
  <c r="M17" i="99"/>
  <c r="D16" i="99"/>
  <c r="E16" i="99"/>
  <c r="F16" i="99"/>
  <c r="G16" i="99"/>
  <c r="H16" i="99"/>
  <c r="I16" i="99"/>
  <c r="J16" i="99"/>
  <c r="K16" i="99"/>
  <c r="L16" i="99"/>
  <c r="M16" i="99"/>
  <c r="C16" i="99"/>
  <c r="B22" i="75"/>
  <c r="B17" i="75"/>
  <c r="B12" i="75"/>
  <c r="I142" i="124"/>
  <c r="H142" i="124"/>
  <c r="G142" i="124"/>
  <c r="E142" i="124"/>
  <c r="D142" i="124"/>
  <c r="C142" i="124"/>
  <c r="S142" i="124"/>
  <c r="O142" i="124"/>
  <c r="I141" i="124"/>
  <c r="H141" i="124"/>
  <c r="G141" i="124"/>
  <c r="E141" i="124"/>
  <c r="D141" i="124"/>
  <c r="C141" i="124"/>
  <c r="S141" i="124"/>
  <c r="O141" i="124"/>
  <c r="I140" i="124"/>
  <c r="H140" i="124"/>
  <c r="G140" i="124"/>
  <c r="E140" i="124"/>
  <c r="D140" i="124"/>
  <c r="C140" i="124"/>
  <c r="S140" i="124"/>
  <c r="O140" i="124"/>
  <c r="I139" i="124"/>
  <c r="H139" i="124"/>
  <c r="G139" i="124"/>
  <c r="E139" i="124"/>
  <c r="D139" i="124"/>
  <c r="C139" i="124"/>
  <c r="S139" i="124"/>
  <c r="O139" i="124"/>
  <c r="F139" i="124" s="1"/>
  <c r="E138" i="124"/>
  <c r="L138" i="124"/>
  <c r="D132" i="124"/>
  <c r="L132" i="124"/>
  <c r="L133" i="124" s="1"/>
  <c r="I131" i="124"/>
  <c r="H131" i="124"/>
  <c r="G131" i="124"/>
  <c r="E131" i="124"/>
  <c r="D131" i="124"/>
  <c r="C131" i="124"/>
  <c r="S131" i="124"/>
  <c r="O131" i="124"/>
  <c r="L129" i="124"/>
  <c r="L130" i="124" s="1"/>
  <c r="I128" i="124"/>
  <c r="H128" i="124"/>
  <c r="G128" i="124"/>
  <c r="E128" i="124"/>
  <c r="D128" i="124"/>
  <c r="C128" i="124"/>
  <c r="S128" i="124"/>
  <c r="O128" i="124"/>
  <c r="H126" i="124"/>
  <c r="D127" i="124"/>
  <c r="L127" i="124"/>
  <c r="I125" i="124"/>
  <c r="H125" i="124"/>
  <c r="G125" i="124"/>
  <c r="E125" i="124"/>
  <c r="D125" i="124"/>
  <c r="C125" i="124"/>
  <c r="S125" i="124"/>
  <c r="O125" i="124"/>
  <c r="L120" i="124"/>
  <c r="L121" i="124" s="1"/>
  <c r="I119" i="124"/>
  <c r="H119" i="124"/>
  <c r="G119" i="124"/>
  <c r="E119" i="124"/>
  <c r="D119" i="124"/>
  <c r="C119" i="124"/>
  <c r="S119" i="124"/>
  <c r="J119" i="124" s="1"/>
  <c r="O119" i="124"/>
  <c r="I118" i="124"/>
  <c r="H118" i="124"/>
  <c r="G118" i="124"/>
  <c r="E118" i="124"/>
  <c r="D118" i="124"/>
  <c r="C118" i="124"/>
  <c r="S118" i="124"/>
  <c r="T118" i="124" s="1"/>
  <c r="O118" i="124"/>
  <c r="G113" i="124"/>
  <c r="L117" i="124"/>
  <c r="C117" i="124" s="1"/>
  <c r="I114" i="124"/>
  <c r="H114" i="124"/>
  <c r="G114" i="124"/>
  <c r="E114" i="124"/>
  <c r="D114" i="124"/>
  <c r="C114" i="124"/>
  <c r="S114" i="124"/>
  <c r="O114" i="124"/>
  <c r="E112" i="124"/>
  <c r="L111" i="124"/>
  <c r="I110" i="124"/>
  <c r="H110" i="124"/>
  <c r="G110" i="124"/>
  <c r="E110" i="124"/>
  <c r="D110" i="124"/>
  <c r="C110" i="124"/>
  <c r="S110" i="124"/>
  <c r="O110" i="124"/>
  <c r="I108" i="124"/>
  <c r="L108" i="124"/>
  <c r="L109" i="124" s="1"/>
  <c r="I107" i="124"/>
  <c r="H107" i="124"/>
  <c r="G107" i="124"/>
  <c r="E107" i="124"/>
  <c r="D107" i="124"/>
  <c r="C107" i="124"/>
  <c r="S107" i="124"/>
  <c r="O107" i="124"/>
  <c r="C105" i="124"/>
  <c r="I104" i="124"/>
  <c r="H104" i="124"/>
  <c r="G104" i="124"/>
  <c r="E104" i="124"/>
  <c r="D104" i="124"/>
  <c r="C104" i="124"/>
  <c r="S104" i="124"/>
  <c r="O104" i="124"/>
  <c r="H103" i="124"/>
  <c r="L102" i="124"/>
  <c r="C102" i="124" s="1"/>
  <c r="I101" i="124"/>
  <c r="H101" i="124"/>
  <c r="G101" i="124"/>
  <c r="E101" i="124"/>
  <c r="D101" i="124"/>
  <c r="C101" i="124"/>
  <c r="S101" i="124"/>
  <c r="J101" i="124" s="1"/>
  <c r="O101" i="124"/>
  <c r="I100" i="124"/>
  <c r="E100" i="124"/>
  <c r="L99" i="124"/>
  <c r="I98" i="124"/>
  <c r="H98" i="124"/>
  <c r="G98" i="124"/>
  <c r="E98" i="124"/>
  <c r="D98" i="124"/>
  <c r="C98" i="124"/>
  <c r="S98" i="124"/>
  <c r="O98" i="124"/>
  <c r="F98" i="124" s="1"/>
  <c r="L96" i="124"/>
  <c r="C96" i="124" s="1"/>
  <c r="I95" i="124"/>
  <c r="H95" i="124"/>
  <c r="G95" i="124"/>
  <c r="E95" i="124"/>
  <c r="D95" i="124"/>
  <c r="C95" i="124"/>
  <c r="S95" i="124"/>
  <c r="O95" i="124"/>
  <c r="E93" i="124"/>
  <c r="L93" i="124"/>
  <c r="I92" i="124"/>
  <c r="H92" i="124"/>
  <c r="G92" i="124"/>
  <c r="E92" i="124"/>
  <c r="D92" i="124"/>
  <c r="C92" i="124"/>
  <c r="S92" i="124"/>
  <c r="O92" i="124"/>
  <c r="L90" i="124"/>
  <c r="L91" i="124" s="1"/>
  <c r="I89" i="124"/>
  <c r="H89" i="124"/>
  <c r="G89" i="124"/>
  <c r="E89" i="124"/>
  <c r="D89" i="124"/>
  <c r="C89" i="124"/>
  <c r="S89" i="124"/>
  <c r="O89" i="124"/>
  <c r="L87" i="124"/>
  <c r="I86" i="124"/>
  <c r="H86" i="124"/>
  <c r="G86" i="124"/>
  <c r="E86" i="124"/>
  <c r="D86" i="124"/>
  <c r="C86" i="124"/>
  <c r="S86" i="124"/>
  <c r="O86" i="124"/>
  <c r="H84" i="124"/>
  <c r="L84" i="124"/>
  <c r="C84" i="124" s="1"/>
  <c r="I83" i="124"/>
  <c r="H83" i="124"/>
  <c r="G83" i="124"/>
  <c r="E83" i="124"/>
  <c r="D83" i="124"/>
  <c r="C83" i="124"/>
  <c r="S83" i="124"/>
  <c r="O83" i="124"/>
  <c r="E81" i="124"/>
  <c r="L81" i="124"/>
  <c r="I80" i="124"/>
  <c r="H80" i="124"/>
  <c r="G80" i="124"/>
  <c r="E80" i="124"/>
  <c r="D80" i="124"/>
  <c r="C80" i="124"/>
  <c r="S80" i="124"/>
  <c r="O80" i="124"/>
  <c r="L78" i="124"/>
  <c r="C78" i="124" s="1"/>
  <c r="I77" i="124"/>
  <c r="H77" i="124"/>
  <c r="G77" i="124"/>
  <c r="E77" i="124"/>
  <c r="D77" i="124"/>
  <c r="C77" i="124"/>
  <c r="S77" i="124"/>
  <c r="O77" i="124"/>
  <c r="E76" i="124"/>
  <c r="L75" i="124"/>
  <c r="L76" i="124" s="1"/>
  <c r="I74" i="124"/>
  <c r="H74" i="124"/>
  <c r="G74" i="124"/>
  <c r="E74" i="124"/>
  <c r="D74" i="124"/>
  <c r="C74" i="124"/>
  <c r="S74" i="124"/>
  <c r="O74" i="124"/>
  <c r="F74" i="124" s="1"/>
  <c r="H73" i="124"/>
  <c r="L72" i="124"/>
  <c r="I71" i="124"/>
  <c r="H71" i="124"/>
  <c r="G71" i="124"/>
  <c r="E71" i="124"/>
  <c r="D71" i="124"/>
  <c r="C71" i="124"/>
  <c r="S71" i="124"/>
  <c r="O71" i="124"/>
  <c r="L69" i="124"/>
  <c r="I68" i="124"/>
  <c r="H68" i="124"/>
  <c r="G68" i="124"/>
  <c r="E68" i="124"/>
  <c r="D68" i="124"/>
  <c r="C68" i="124"/>
  <c r="S68" i="124"/>
  <c r="O68" i="124"/>
  <c r="L66" i="124"/>
  <c r="I65" i="124"/>
  <c r="H65" i="124"/>
  <c r="G65" i="124"/>
  <c r="E65" i="124"/>
  <c r="D65" i="124"/>
  <c r="C65" i="124"/>
  <c r="S65" i="124"/>
  <c r="O65" i="124"/>
  <c r="H64" i="124"/>
  <c r="L63" i="124"/>
  <c r="C63" i="124" s="1"/>
  <c r="I62" i="124"/>
  <c r="H62" i="124"/>
  <c r="G62" i="124"/>
  <c r="E62" i="124"/>
  <c r="D62" i="124"/>
  <c r="C62" i="124"/>
  <c r="S62" i="124"/>
  <c r="O62" i="124"/>
  <c r="E61" i="124"/>
  <c r="L60" i="124"/>
  <c r="I59" i="124"/>
  <c r="H59" i="124"/>
  <c r="G59" i="124"/>
  <c r="E59" i="124"/>
  <c r="D59" i="124"/>
  <c r="C59" i="124"/>
  <c r="S59" i="124"/>
  <c r="O59" i="124"/>
  <c r="G58" i="124"/>
  <c r="L58" i="124"/>
  <c r="L55" i="124"/>
  <c r="C55" i="124" s="1"/>
  <c r="I52" i="124"/>
  <c r="H52" i="124"/>
  <c r="G52" i="124"/>
  <c r="E52" i="124"/>
  <c r="D52" i="124"/>
  <c r="C52" i="124"/>
  <c r="S52" i="124"/>
  <c r="O52" i="124"/>
  <c r="H51" i="124"/>
  <c r="D51" i="124"/>
  <c r="L50" i="124"/>
  <c r="L51" i="124" s="1"/>
  <c r="I49" i="124"/>
  <c r="H49" i="124"/>
  <c r="G49" i="124"/>
  <c r="E49" i="124"/>
  <c r="D49" i="124"/>
  <c r="C49" i="124"/>
  <c r="S49" i="124"/>
  <c r="O49" i="124"/>
  <c r="L47" i="124"/>
  <c r="I46" i="124"/>
  <c r="H46" i="124"/>
  <c r="G46" i="124"/>
  <c r="E46" i="124"/>
  <c r="D46" i="124"/>
  <c r="C46" i="124"/>
  <c r="S46" i="124"/>
  <c r="O46" i="124"/>
  <c r="I45" i="124"/>
  <c r="L45" i="124"/>
  <c r="I44" i="124"/>
  <c r="H44" i="124"/>
  <c r="G44" i="124"/>
  <c r="E44" i="124"/>
  <c r="D44" i="124"/>
  <c r="C44" i="124"/>
  <c r="S44" i="124"/>
  <c r="O44" i="124"/>
  <c r="I43" i="124"/>
  <c r="H43" i="124"/>
  <c r="G43" i="124"/>
  <c r="E43" i="124"/>
  <c r="D43" i="124"/>
  <c r="C43" i="124"/>
  <c r="S43" i="124"/>
  <c r="O43" i="124"/>
  <c r="L41" i="124"/>
  <c r="L40" i="124"/>
  <c r="L38" i="124"/>
  <c r="L39" i="124" s="1"/>
  <c r="I37" i="124"/>
  <c r="H37" i="124"/>
  <c r="G37" i="124"/>
  <c r="E37" i="124"/>
  <c r="D37" i="124"/>
  <c r="C37" i="124"/>
  <c r="S37" i="124"/>
  <c r="O37" i="124"/>
  <c r="L36" i="124"/>
  <c r="E34" i="124"/>
  <c r="L34" i="124"/>
  <c r="I33" i="124"/>
  <c r="H33" i="124"/>
  <c r="G33" i="124"/>
  <c r="E33" i="124"/>
  <c r="D33" i="124"/>
  <c r="C33" i="124"/>
  <c r="S33" i="124"/>
  <c r="O33" i="124"/>
  <c r="I32" i="124"/>
  <c r="D32" i="124"/>
  <c r="L32" i="124"/>
  <c r="I31" i="124"/>
  <c r="H31" i="124"/>
  <c r="G31" i="124"/>
  <c r="E31" i="124"/>
  <c r="D31" i="124"/>
  <c r="C31" i="124"/>
  <c r="S31" i="124"/>
  <c r="O31" i="124"/>
  <c r="I30" i="124"/>
  <c r="H30" i="124"/>
  <c r="G30" i="124"/>
  <c r="E30" i="124"/>
  <c r="D30" i="124"/>
  <c r="C30" i="124"/>
  <c r="S30" i="124"/>
  <c r="O30" i="124"/>
  <c r="I29" i="124"/>
  <c r="E29" i="124"/>
  <c r="L29" i="124"/>
  <c r="I26" i="124"/>
  <c r="H26" i="124"/>
  <c r="G26" i="124"/>
  <c r="E26" i="124"/>
  <c r="D26" i="124"/>
  <c r="C26" i="124"/>
  <c r="S26" i="124"/>
  <c r="O26" i="124"/>
  <c r="H24" i="124"/>
  <c r="D24" i="124"/>
  <c r="I23" i="124"/>
  <c r="H23" i="124"/>
  <c r="G23" i="124"/>
  <c r="E23" i="124"/>
  <c r="D23" i="124"/>
  <c r="C23" i="124"/>
  <c r="S23" i="124"/>
  <c r="O23" i="124"/>
  <c r="G22" i="124"/>
  <c r="L22" i="124"/>
  <c r="I18" i="124"/>
  <c r="H18" i="124"/>
  <c r="G18" i="124"/>
  <c r="E18" i="124"/>
  <c r="D18" i="124"/>
  <c r="C18" i="124"/>
  <c r="S18" i="124"/>
  <c r="O18" i="124"/>
  <c r="F18" i="124" s="1"/>
  <c r="H16" i="124"/>
  <c r="C15" i="124"/>
  <c r="I14" i="124"/>
  <c r="H14" i="124"/>
  <c r="G14" i="124"/>
  <c r="E14" i="124"/>
  <c r="D14" i="124"/>
  <c r="C14" i="124"/>
  <c r="S14" i="124"/>
  <c r="O14" i="124"/>
  <c r="L12" i="124"/>
  <c r="I11" i="124"/>
  <c r="H11" i="124"/>
  <c r="G11" i="124"/>
  <c r="E11" i="124"/>
  <c r="D11" i="124"/>
  <c r="C11" i="124"/>
  <c r="S11" i="124"/>
  <c r="O11" i="124"/>
  <c r="L10" i="124"/>
  <c r="I36" i="123"/>
  <c r="J36" i="123" s="1"/>
  <c r="G36" i="123"/>
  <c r="H36" i="123" s="1"/>
  <c r="I35" i="123"/>
  <c r="J35" i="123" s="1"/>
  <c r="G35" i="123"/>
  <c r="H35" i="123" s="1"/>
  <c r="I34" i="123"/>
  <c r="J34" i="123" s="1"/>
  <c r="G34" i="123"/>
  <c r="H34" i="123" s="1"/>
  <c r="I33" i="123"/>
  <c r="J33" i="123" s="1"/>
  <c r="G33" i="123"/>
  <c r="E32" i="123"/>
  <c r="E31" i="123" s="1"/>
  <c r="D32" i="123"/>
  <c r="D31" i="123" s="1"/>
  <c r="C32" i="123"/>
  <c r="C31" i="123" s="1"/>
  <c r="B32" i="123"/>
  <c r="B31" i="123"/>
  <c r="I30" i="123"/>
  <c r="I27" i="123" s="1"/>
  <c r="I26" i="123" s="1"/>
  <c r="G30" i="123"/>
  <c r="H30" i="123" s="1"/>
  <c r="I29" i="123"/>
  <c r="J29" i="123" s="1"/>
  <c r="G29" i="123"/>
  <c r="H29" i="123" s="1"/>
  <c r="I28" i="123"/>
  <c r="J28" i="123" s="1"/>
  <c r="G28" i="123"/>
  <c r="E27" i="123"/>
  <c r="E26" i="123" s="1"/>
  <c r="D27" i="123"/>
  <c r="D26" i="123" s="1"/>
  <c r="C27" i="123"/>
  <c r="C26" i="123" s="1"/>
  <c r="B27" i="123"/>
  <c r="I25" i="123"/>
  <c r="J25" i="123" s="1"/>
  <c r="G25" i="123"/>
  <c r="H25" i="123" s="1"/>
  <c r="J24" i="123"/>
  <c r="I24" i="123"/>
  <c r="G24" i="123"/>
  <c r="H24" i="123" s="1"/>
  <c r="I23" i="123"/>
  <c r="J23" i="123" s="1"/>
  <c r="G23" i="123"/>
  <c r="H23" i="123" s="1"/>
  <c r="J22" i="123"/>
  <c r="I22" i="123"/>
  <c r="G22" i="123"/>
  <c r="H22" i="123" s="1"/>
  <c r="I21" i="123"/>
  <c r="J21" i="123" s="1"/>
  <c r="G21" i="123"/>
  <c r="E20" i="123"/>
  <c r="E13" i="123" s="1"/>
  <c r="D20" i="123"/>
  <c r="C20" i="123"/>
  <c r="B20" i="123"/>
  <c r="I19" i="123"/>
  <c r="J19" i="123" s="1"/>
  <c r="G19" i="123"/>
  <c r="H19" i="123" s="1"/>
  <c r="I18" i="123"/>
  <c r="J18" i="123" s="1"/>
  <c r="G18" i="123"/>
  <c r="H18" i="123" s="1"/>
  <c r="I17" i="123"/>
  <c r="J17" i="123" s="1"/>
  <c r="G17" i="123"/>
  <c r="H17" i="123" s="1"/>
  <c r="I16" i="123"/>
  <c r="J16" i="123" s="1"/>
  <c r="G16" i="123"/>
  <c r="H16" i="123" s="1"/>
  <c r="I15" i="123"/>
  <c r="G15" i="123"/>
  <c r="H15" i="123" s="1"/>
  <c r="E14" i="123"/>
  <c r="D14" i="123"/>
  <c r="D13" i="123" s="1"/>
  <c r="D7" i="123" s="1"/>
  <c r="C14" i="123"/>
  <c r="C13" i="123" s="1"/>
  <c r="B14" i="123"/>
  <c r="B13" i="123" s="1"/>
  <c r="I12" i="123"/>
  <c r="J12" i="123" s="1"/>
  <c r="G12" i="123"/>
  <c r="H12" i="123" s="1"/>
  <c r="I11" i="123"/>
  <c r="J11" i="123" s="1"/>
  <c r="G11" i="123"/>
  <c r="H11" i="123" s="1"/>
  <c r="I10" i="123"/>
  <c r="J10" i="123" s="1"/>
  <c r="I9" i="123"/>
  <c r="J9" i="123" s="1"/>
  <c r="E9" i="123"/>
  <c r="E8" i="123" s="1"/>
  <c r="D9" i="123"/>
  <c r="C9" i="123"/>
  <c r="B9" i="123"/>
  <c r="B8" i="123" s="1"/>
  <c r="D8" i="123"/>
  <c r="C8" i="123"/>
  <c r="I143" i="119"/>
  <c r="I144" i="119"/>
  <c r="I145" i="119"/>
  <c r="I147" i="119"/>
  <c r="I148" i="119"/>
  <c r="I149" i="119"/>
  <c r="I150" i="119"/>
  <c r="I152" i="119"/>
  <c r="I153" i="119"/>
  <c r="I155" i="119"/>
  <c r="I156" i="119"/>
  <c r="I157" i="119"/>
  <c r="I109" i="119"/>
  <c r="I106" i="119"/>
  <c r="I103" i="119"/>
  <c r="I97" i="119"/>
  <c r="I96" i="119"/>
  <c r="I92" i="119"/>
  <c r="I88" i="119"/>
  <c r="I85" i="119"/>
  <c r="I82" i="119"/>
  <c r="I73" i="119"/>
  <c r="I70" i="119"/>
  <c r="I67" i="119"/>
  <c r="I64" i="119"/>
  <c r="I61" i="119"/>
  <c r="I58" i="119"/>
  <c r="I55" i="119"/>
  <c r="I52" i="119"/>
  <c r="I49" i="119"/>
  <c r="I46" i="119"/>
  <c r="I43" i="119"/>
  <c r="I39" i="119"/>
  <c r="I35" i="119"/>
  <c r="I32" i="119"/>
  <c r="I29" i="119"/>
  <c r="I28" i="119"/>
  <c r="I27" i="119"/>
  <c r="I23" i="119"/>
  <c r="I19" i="119"/>
  <c r="H154" i="119"/>
  <c r="G154" i="119"/>
  <c r="H151" i="119"/>
  <c r="G151" i="119"/>
  <c r="H146" i="119"/>
  <c r="G146" i="119"/>
  <c r="H142" i="119"/>
  <c r="G142" i="119"/>
  <c r="H110" i="119"/>
  <c r="H111" i="119" s="1"/>
  <c r="G110" i="119"/>
  <c r="G111" i="119" s="1"/>
  <c r="H107" i="119"/>
  <c r="H108" i="119" s="1"/>
  <c r="G107" i="119"/>
  <c r="G108" i="119" s="1"/>
  <c r="H104" i="119"/>
  <c r="H105" i="119" s="1"/>
  <c r="G104" i="119"/>
  <c r="G105" i="119" s="1"/>
  <c r="H98" i="119"/>
  <c r="G98" i="119"/>
  <c r="G99" i="119" s="1"/>
  <c r="H95" i="119"/>
  <c r="G95" i="119"/>
  <c r="H93" i="119"/>
  <c r="H94" i="119" s="1"/>
  <c r="G93" i="119"/>
  <c r="G94" i="119" s="1"/>
  <c r="H89" i="119"/>
  <c r="H90" i="119" s="1"/>
  <c r="G89" i="119"/>
  <c r="G90" i="119" s="1"/>
  <c r="H86" i="119"/>
  <c r="H87" i="119" s="1"/>
  <c r="G86" i="119"/>
  <c r="G87" i="119" s="1"/>
  <c r="H83" i="119"/>
  <c r="H84" i="119" s="1"/>
  <c r="G83" i="119"/>
  <c r="G84" i="119" s="1"/>
  <c r="H80" i="119"/>
  <c r="H81" i="119" s="1"/>
  <c r="G80" i="119"/>
  <c r="G81" i="119" s="1"/>
  <c r="H77" i="119"/>
  <c r="H78" i="119" s="1"/>
  <c r="G77" i="119"/>
  <c r="G78" i="119" s="1"/>
  <c r="H74" i="119"/>
  <c r="H75" i="119" s="1"/>
  <c r="G74" i="119"/>
  <c r="G75" i="119" s="1"/>
  <c r="H71" i="119"/>
  <c r="H72" i="119" s="1"/>
  <c r="G71" i="119"/>
  <c r="G72" i="119" s="1"/>
  <c r="H68" i="119"/>
  <c r="H69" i="119" s="1"/>
  <c r="G68" i="119"/>
  <c r="G69" i="119" s="1"/>
  <c r="H65" i="119"/>
  <c r="H66" i="119" s="1"/>
  <c r="G65" i="119"/>
  <c r="G66" i="119" s="1"/>
  <c r="H62" i="119"/>
  <c r="H63" i="119" s="1"/>
  <c r="G62" i="119"/>
  <c r="G63" i="119" s="1"/>
  <c r="H59" i="119"/>
  <c r="H60" i="119" s="1"/>
  <c r="G59" i="119"/>
  <c r="G60" i="119" s="1"/>
  <c r="H56" i="119"/>
  <c r="H57" i="119" s="1"/>
  <c r="G56" i="119"/>
  <c r="G57" i="119" s="1"/>
  <c r="H53" i="119"/>
  <c r="H54" i="119" s="1"/>
  <c r="G53" i="119"/>
  <c r="G54" i="119" s="1"/>
  <c r="H50" i="119"/>
  <c r="H51" i="119" s="1"/>
  <c r="G50" i="119"/>
  <c r="G51" i="119" s="1"/>
  <c r="H47" i="119"/>
  <c r="H48" i="119" s="1"/>
  <c r="G47" i="119"/>
  <c r="G48" i="119" s="1"/>
  <c r="H44" i="119"/>
  <c r="H45" i="119" s="1"/>
  <c r="G44" i="119"/>
  <c r="G45" i="119" s="1"/>
  <c r="H40" i="119"/>
  <c r="H41" i="119" s="1"/>
  <c r="G40" i="119"/>
  <c r="G41" i="119" s="1"/>
  <c r="H36" i="119"/>
  <c r="H37" i="119" s="1"/>
  <c r="G36" i="119"/>
  <c r="G37" i="119" s="1"/>
  <c r="H33" i="119"/>
  <c r="H34" i="119" s="1"/>
  <c r="G33" i="119"/>
  <c r="G34" i="119" s="1"/>
  <c r="H30" i="119"/>
  <c r="H31" i="119" s="1"/>
  <c r="G30" i="119"/>
  <c r="G31" i="119" s="1"/>
  <c r="H26" i="119"/>
  <c r="G26" i="119"/>
  <c r="H24" i="119"/>
  <c r="H25" i="119" s="1"/>
  <c r="G24" i="119"/>
  <c r="G25" i="119" s="1"/>
  <c r="H20" i="119"/>
  <c r="G20" i="119"/>
  <c r="G21" i="119" s="1"/>
  <c r="H16" i="119"/>
  <c r="G16" i="119"/>
  <c r="H13" i="119"/>
  <c r="H14" i="119" s="1"/>
  <c r="G13" i="119"/>
  <c r="G14" i="119" s="1"/>
  <c r="H11" i="119"/>
  <c r="H10" i="119" s="1"/>
  <c r="H9" i="119" s="1"/>
  <c r="G11" i="119"/>
  <c r="F107" i="124" l="1"/>
  <c r="I41" i="124"/>
  <c r="T139" i="124"/>
  <c r="K139" i="124" s="1"/>
  <c r="J30" i="124"/>
  <c r="F68" i="124"/>
  <c r="J95" i="124"/>
  <c r="I40" i="124"/>
  <c r="F52" i="124"/>
  <c r="C22" i="124"/>
  <c r="S36" i="124"/>
  <c r="D53" i="124"/>
  <c r="E66" i="124"/>
  <c r="F83" i="124"/>
  <c r="I96" i="124"/>
  <c r="F114" i="124"/>
  <c r="F131" i="124"/>
  <c r="T46" i="124"/>
  <c r="D22" i="124"/>
  <c r="I28" i="124"/>
  <c r="C32" i="124"/>
  <c r="I36" i="124"/>
  <c r="C60" i="124"/>
  <c r="D76" i="124"/>
  <c r="E91" i="124"/>
  <c r="F95" i="124"/>
  <c r="D108" i="124"/>
  <c r="E117" i="124"/>
  <c r="S129" i="124"/>
  <c r="F128" i="124"/>
  <c r="I78" i="124"/>
  <c r="L113" i="124"/>
  <c r="H22" i="124"/>
  <c r="H48" i="124"/>
  <c r="G60" i="124"/>
  <c r="I64" i="124"/>
  <c r="D96" i="124"/>
  <c r="E115" i="124"/>
  <c r="I113" i="124"/>
  <c r="F125" i="124"/>
  <c r="H105" i="124"/>
  <c r="G32" i="124"/>
  <c r="H35" i="124"/>
  <c r="G45" i="124"/>
  <c r="T49" i="124"/>
  <c r="E58" i="124"/>
  <c r="H60" i="124"/>
  <c r="F62" i="124"/>
  <c r="C93" i="124"/>
  <c r="F119" i="124"/>
  <c r="I120" i="124"/>
  <c r="T31" i="124"/>
  <c r="T11" i="124"/>
  <c r="F37" i="124"/>
  <c r="J71" i="124"/>
  <c r="O91" i="124"/>
  <c r="G78" i="124"/>
  <c r="D6" i="123"/>
  <c r="G20" i="123"/>
  <c r="H20" i="123" s="1"/>
  <c r="T68" i="124"/>
  <c r="T74" i="124"/>
  <c r="H94" i="124"/>
  <c r="L106" i="124"/>
  <c r="H108" i="124"/>
  <c r="E116" i="124"/>
  <c r="G120" i="124"/>
  <c r="D126" i="124"/>
  <c r="D129" i="124"/>
  <c r="E15" i="99"/>
  <c r="C15" i="99"/>
  <c r="L43" i="99"/>
  <c r="K71" i="99"/>
  <c r="L71" i="99"/>
  <c r="M71" i="99"/>
  <c r="AO13" i="102"/>
  <c r="AO23" i="102"/>
  <c r="E24" i="116"/>
  <c r="F24" i="116"/>
  <c r="G8" i="116"/>
  <c r="K46" i="107"/>
  <c r="D15" i="124"/>
  <c r="T18" i="124"/>
  <c r="K18" i="124" s="1"/>
  <c r="T71" i="124"/>
  <c r="M12" i="120"/>
  <c r="D17" i="116"/>
  <c r="E9" i="116"/>
  <c r="B7" i="123"/>
  <c r="I32" i="123"/>
  <c r="I31" i="123" s="1"/>
  <c r="H15" i="124"/>
  <c r="E28" i="124"/>
  <c r="H55" i="124"/>
  <c r="L79" i="124"/>
  <c r="J86" i="124"/>
  <c r="E88" i="124"/>
  <c r="D90" i="124"/>
  <c r="H93" i="124"/>
  <c r="E96" i="124"/>
  <c r="I99" i="124"/>
  <c r="D102" i="124"/>
  <c r="I15" i="99"/>
  <c r="H43" i="99"/>
  <c r="J43" i="99"/>
  <c r="G71" i="99"/>
  <c r="H71" i="99"/>
  <c r="I71" i="99"/>
  <c r="I14" i="120"/>
  <c r="I14" i="123"/>
  <c r="O15" i="124"/>
  <c r="F30" i="124"/>
  <c r="E36" i="124"/>
  <c r="J37" i="124"/>
  <c r="G38" i="124"/>
  <c r="G50" i="124"/>
  <c r="H61" i="124"/>
  <c r="F77" i="124"/>
  <c r="E82" i="124"/>
  <c r="T86" i="124"/>
  <c r="F89" i="124"/>
  <c r="L94" i="124"/>
  <c r="H102" i="124"/>
  <c r="H109" i="124"/>
  <c r="E113" i="124"/>
  <c r="J128" i="124"/>
  <c r="G129" i="124"/>
  <c r="G130" i="124"/>
  <c r="T140" i="124"/>
  <c r="AA23" i="102"/>
  <c r="AO15" i="102"/>
  <c r="E25" i="102"/>
  <c r="E7" i="123"/>
  <c r="E6" i="123" s="1"/>
  <c r="J14" i="124"/>
  <c r="H39" i="124"/>
  <c r="H47" i="124"/>
  <c r="H66" i="124"/>
  <c r="H88" i="124"/>
  <c r="J139" i="124"/>
  <c r="F142" i="124"/>
  <c r="M15" i="99"/>
  <c r="D43" i="99"/>
  <c r="F43" i="99"/>
  <c r="C71" i="99"/>
  <c r="D71" i="99"/>
  <c r="E71" i="99"/>
  <c r="I15" i="120"/>
  <c r="AA14" i="102"/>
  <c r="AA30" i="102"/>
  <c r="AA33" i="102"/>
  <c r="J25" i="102"/>
  <c r="C7" i="123"/>
  <c r="C6" i="123" s="1"/>
  <c r="O34" i="124"/>
  <c r="C34" i="124"/>
  <c r="D61" i="124"/>
  <c r="I61" i="124"/>
  <c r="I60" i="124"/>
  <c r="H75" i="124"/>
  <c r="J107" i="124"/>
  <c r="T107" i="124"/>
  <c r="K107" i="124" s="1"/>
  <c r="J15" i="123"/>
  <c r="J30" i="123"/>
  <c r="G10" i="124"/>
  <c r="I12" i="124"/>
  <c r="T14" i="124"/>
  <c r="T26" i="124"/>
  <c r="D35" i="124"/>
  <c r="D34" i="124"/>
  <c r="L35" i="124"/>
  <c r="T62" i="124"/>
  <c r="O66" i="124"/>
  <c r="C66" i="124"/>
  <c r="G17" i="119"/>
  <c r="G18" i="119" s="1"/>
  <c r="H38" i="119"/>
  <c r="J14" i="123"/>
  <c r="I20" i="123"/>
  <c r="I13" i="123" s="1"/>
  <c r="J13" i="123" s="1"/>
  <c r="J27" i="123"/>
  <c r="B26" i="123"/>
  <c r="J26" i="123" s="1"/>
  <c r="H33" i="123"/>
  <c r="G32" i="123"/>
  <c r="G31" i="123" s="1"/>
  <c r="H31" i="123" s="1"/>
  <c r="L9" i="124"/>
  <c r="C10" i="124"/>
  <c r="E25" i="124"/>
  <c r="H25" i="124"/>
  <c r="H28" i="124"/>
  <c r="H27" i="124"/>
  <c r="O32" i="124"/>
  <c r="S32" i="124"/>
  <c r="F33" i="124"/>
  <c r="D38" i="124"/>
  <c r="D58" i="124"/>
  <c r="T59" i="124"/>
  <c r="D67" i="124"/>
  <c r="D66" i="124"/>
  <c r="L67" i="124"/>
  <c r="I72" i="124"/>
  <c r="E84" i="124"/>
  <c r="E85" i="124"/>
  <c r="J142" i="124"/>
  <c r="T142" i="124"/>
  <c r="K142" i="124" s="1"/>
  <c r="G42" i="119"/>
  <c r="H34" i="124"/>
  <c r="S66" i="124"/>
  <c r="T66" i="124" s="1"/>
  <c r="E87" i="124"/>
  <c r="G105" i="124"/>
  <c r="G106" i="124"/>
  <c r="H21" i="119"/>
  <c r="H22" i="119" s="1"/>
  <c r="S15" i="124"/>
  <c r="I24" i="124"/>
  <c r="D99" i="124"/>
  <c r="G10" i="119"/>
  <c r="G9" i="119" s="1"/>
  <c r="G100" i="119" s="1"/>
  <c r="I8" i="123"/>
  <c r="G27" i="123"/>
  <c r="E12" i="124"/>
  <c r="I13" i="124"/>
  <c r="D16" i="124"/>
  <c r="I25" i="124"/>
  <c r="D28" i="124"/>
  <c r="S34" i="124"/>
  <c r="H45" i="124"/>
  <c r="H42" i="124"/>
  <c r="E48" i="124"/>
  <c r="E41" i="124"/>
  <c r="C50" i="124"/>
  <c r="H56" i="124"/>
  <c r="D60" i="124"/>
  <c r="F65" i="124"/>
  <c r="H67" i="124"/>
  <c r="E69" i="124"/>
  <c r="E70" i="124"/>
  <c r="J80" i="124"/>
  <c r="I126" i="124"/>
  <c r="I127" i="124"/>
  <c r="AY40" i="100"/>
  <c r="R10" i="122"/>
  <c r="Q14" i="122"/>
  <c r="Q16" i="122"/>
  <c r="Q15" i="122"/>
  <c r="J31" i="123"/>
  <c r="G15" i="124"/>
  <c r="T30" i="124"/>
  <c r="K30" i="124" s="1"/>
  <c r="H32" i="124"/>
  <c r="J33" i="124"/>
  <c r="E35" i="124"/>
  <c r="D39" i="124"/>
  <c r="H38" i="124"/>
  <c r="H40" i="124"/>
  <c r="E40" i="124"/>
  <c r="J44" i="124"/>
  <c r="F46" i="124"/>
  <c r="O47" i="124"/>
  <c r="F49" i="124"/>
  <c r="E50" i="124"/>
  <c r="H58" i="124"/>
  <c r="O60" i="124"/>
  <c r="S60" i="124"/>
  <c r="J65" i="124"/>
  <c r="I69" i="124"/>
  <c r="I73" i="124"/>
  <c r="H76" i="124"/>
  <c r="H79" i="124"/>
  <c r="H78" i="124"/>
  <c r="I81" i="124"/>
  <c r="G90" i="124"/>
  <c r="G91" i="124"/>
  <c r="D94" i="124"/>
  <c r="E97" i="124"/>
  <c r="E108" i="124"/>
  <c r="E109" i="124"/>
  <c r="N16" i="120"/>
  <c r="N21" i="120" s="1"/>
  <c r="N22" i="120" s="1"/>
  <c r="N14" i="120"/>
  <c r="N12" i="120"/>
  <c r="J14" i="120"/>
  <c r="J15" i="120"/>
  <c r="J12" i="120"/>
  <c r="F14" i="120"/>
  <c r="F21" i="120" s="1"/>
  <c r="F22" i="120" s="1"/>
  <c r="F12" i="120"/>
  <c r="H14" i="122"/>
  <c r="H16" i="122"/>
  <c r="J32" i="123"/>
  <c r="F11" i="124"/>
  <c r="F14" i="124"/>
  <c r="O29" i="124"/>
  <c r="T33" i="124"/>
  <c r="T37" i="124"/>
  <c r="C38" i="124"/>
  <c r="D40" i="124"/>
  <c r="F44" i="124"/>
  <c r="E45" i="124"/>
  <c r="G55" i="124"/>
  <c r="O58" i="124"/>
  <c r="G63" i="124"/>
  <c r="D64" i="124"/>
  <c r="T65" i="124"/>
  <c r="I70" i="124"/>
  <c r="E73" i="124"/>
  <c r="T77" i="124"/>
  <c r="K77" i="124" s="1"/>
  <c r="D78" i="124"/>
  <c r="I85" i="124"/>
  <c r="I88" i="124"/>
  <c r="F92" i="124"/>
  <c r="T101" i="124"/>
  <c r="O102" i="124"/>
  <c r="S102" i="124"/>
  <c r="F104" i="124"/>
  <c r="O108" i="124"/>
  <c r="S108" i="124"/>
  <c r="C130" i="124"/>
  <c r="R9" i="122"/>
  <c r="M23" i="102"/>
  <c r="F17" i="116"/>
  <c r="F8" i="116"/>
  <c r="E17" i="116"/>
  <c r="D73" i="124"/>
  <c r="G75" i="124"/>
  <c r="S76" i="124"/>
  <c r="E78" i="124"/>
  <c r="F80" i="124"/>
  <c r="H81" i="124"/>
  <c r="I82" i="124"/>
  <c r="D87" i="124"/>
  <c r="D88" i="124"/>
  <c r="C90" i="124"/>
  <c r="H100" i="124"/>
  <c r="G102" i="124"/>
  <c r="H106" i="124"/>
  <c r="J125" i="124"/>
  <c r="T125" i="124"/>
  <c r="J15" i="99"/>
  <c r="F15" i="99"/>
  <c r="Q15" i="120"/>
  <c r="Q16" i="120"/>
  <c r="Q14" i="120"/>
  <c r="E17" i="120"/>
  <c r="E18" i="120"/>
  <c r="E16" i="120"/>
  <c r="E12" i="120"/>
  <c r="E14" i="120"/>
  <c r="Z11" i="102"/>
  <c r="M21" i="102"/>
  <c r="F9" i="116"/>
  <c r="N39" i="107"/>
  <c r="C46" i="107"/>
  <c r="H69" i="124"/>
  <c r="C75" i="124"/>
  <c r="D79" i="124"/>
  <c r="H85" i="124"/>
  <c r="T89" i="124"/>
  <c r="H90" i="124"/>
  <c r="J92" i="124"/>
  <c r="I93" i="124"/>
  <c r="D93" i="124"/>
  <c r="D100" i="124"/>
  <c r="I103" i="124"/>
  <c r="T104" i="124"/>
  <c r="D106" i="124"/>
  <c r="D109" i="124"/>
  <c r="E111" i="124"/>
  <c r="C113" i="124"/>
  <c r="O117" i="124"/>
  <c r="S117" i="124"/>
  <c r="G117" i="124"/>
  <c r="I138" i="124"/>
  <c r="L15" i="99"/>
  <c r="H15" i="99"/>
  <c r="D15" i="99"/>
  <c r="E43" i="99"/>
  <c r="I43" i="99"/>
  <c r="M43" i="99"/>
  <c r="M15" i="120"/>
  <c r="M21" i="120" s="1"/>
  <c r="U11" i="102"/>
  <c r="AA13" i="102"/>
  <c r="AA21" i="102"/>
  <c r="U20" i="102"/>
  <c r="U25" i="102" s="1"/>
  <c r="M32" i="102"/>
  <c r="H39" i="107"/>
  <c r="I46" i="107"/>
  <c r="D115" i="124"/>
  <c r="D116" i="124"/>
  <c r="E127" i="124"/>
  <c r="H127" i="124"/>
  <c r="C129" i="124"/>
  <c r="C133" i="124"/>
  <c r="C132" i="124"/>
  <c r="C43" i="99"/>
  <c r="G43" i="99"/>
  <c r="K43" i="99"/>
  <c r="F71" i="99"/>
  <c r="J71" i="99"/>
  <c r="O12" i="120"/>
  <c r="K15" i="120"/>
  <c r="K16" i="120"/>
  <c r="K21" i="120" s="1"/>
  <c r="K22" i="120" s="1"/>
  <c r="G12" i="120"/>
  <c r="E14" i="122"/>
  <c r="E16" i="122"/>
  <c r="E18" i="122"/>
  <c r="R18" i="122" s="1"/>
  <c r="E17" i="122"/>
  <c r="R17" i="122" s="1"/>
  <c r="E15" i="122"/>
  <c r="K14" i="122"/>
  <c r="K21" i="122" s="1"/>
  <c r="K16" i="122"/>
  <c r="AA12" i="102"/>
  <c r="AA32" i="102"/>
  <c r="J34" i="102"/>
  <c r="M31" i="102"/>
  <c r="K40" i="107"/>
  <c r="I40" i="107" s="1"/>
  <c r="O113" i="124"/>
  <c r="E120" i="124"/>
  <c r="E121" i="124"/>
  <c r="H129" i="124"/>
  <c r="G132" i="124"/>
  <c r="G133" i="124"/>
  <c r="F141" i="124"/>
  <c r="B23" i="75"/>
  <c r="K15" i="99"/>
  <c r="G15" i="99"/>
  <c r="AY39" i="100"/>
  <c r="AY51" i="100"/>
  <c r="N14" i="122"/>
  <c r="N16" i="122"/>
  <c r="Z29" i="102"/>
  <c r="Z34" i="102" s="1"/>
  <c r="AO12" i="102"/>
  <c r="AO21" i="102"/>
  <c r="AO30" i="102"/>
  <c r="E34" i="102"/>
  <c r="L29" i="102"/>
  <c r="L34" i="102" s="1"/>
  <c r="D8" i="116"/>
  <c r="H8" i="116"/>
  <c r="E39" i="107"/>
  <c r="F39" i="107"/>
  <c r="D39" i="107"/>
  <c r="M39" i="107"/>
  <c r="K39" i="107" s="1"/>
  <c r="J39" i="107"/>
  <c r="I39" i="107" s="1"/>
  <c r="M33" i="102"/>
  <c r="M30" i="102"/>
  <c r="G29" i="102"/>
  <c r="M24" i="102"/>
  <c r="L20" i="102"/>
  <c r="L25" i="102" s="1"/>
  <c r="G20" i="102"/>
  <c r="AN11" i="102"/>
  <c r="AN16" i="102" s="1"/>
  <c r="AN20" i="102"/>
  <c r="AN25" i="102" s="1"/>
  <c r="AN29" i="102"/>
  <c r="AN34" i="102" s="1"/>
  <c r="U34" i="102"/>
  <c r="AA11" i="102"/>
  <c r="Q12" i="122"/>
  <c r="N15" i="122"/>
  <c r="N21" i="122" s="1"/>
  <c r="N12" i="122"/>
  <c r="K12" i="122"/>
  <c r="K22" i="122" s="1"/>
  <c r="H15" i="122"/>
  <c r="H12" i="122"/>
  <c r="E12" i="122"/>
  <c r="O12" i="122"/>
  <c r="O15" i="122"/>
  <c r="P12" i="122"/>
  <c r="P22" i="122" s="1"/>
  <c r="O14" i="122"/>
  <c r="P22" i="120"/>
  <c r="P23" i="120" s="1"/>
  <c r="P31" i="120" s="1"/>
  <c r="P32" i="120" s="1"/>
  <c r="G15" i="120"/>
  <c r="K12" i="120"/>
  <c r="Q12" i="120"/>
  <c r="O15" i="120"/>
  <c r="O21" i="120" s="1"/>
  <c r="O22" i="120" s="1"/>
  <c r="G14" i="120"/>
  <c r="G21" i="120" s="1"/>
  <c r="G22" i="120" s="1"/>
  <c r="G23" i="120" s="1"/>
  <c r="G31" i="120" s="1"/>
  <c r="G32" i="120" s="1"/>
  <c r="I21" i="120"/>
  <c r="O14" i="120"/>
  <c r="Q21" i="120"/>
  <c r="Q22" i="120" s="1"/>
  <c r="H21" i="120"/>
  <c r="H22" i="120" s="1"/>
  <c r="L21" i="120"/>
  <c r="L22" i="120" s="1"/>
  <c r="I22" i="120"/>
  <c r="AY45" i="100"/>
  <c r="AY38" i="100"/>
  <c r="AY44" i="100"/>
  <c r="AY52" i="100"/>
  <c r="AY50" i="100"/>
  <c r="AY37" i="100"/>
  <c r="AY43" i="100"/>
  <c r="G40" i="124"/>
  <c r="S40" i="124"/>
  <c r="D10" i="124"/>
  <c r="C16" i="124"/>
  <c r="I22" i="124"/>
  <c r="S22" i="124"/>
  <c r="F23" i="124"/>
  <c r="T23" i="124"/>
  <c r="E38" i="124"/>
  <c r="O38" i="124"/>
  <c r="E39" i="124"/>
  <c r="S12" i="124"/>
  <c r="G12" i="124"/>
  <c r="H13" i="124"/>
  <c r="I15" i="124"/>
  <c r="E22" i="124"/>
  <c r="O22" i="124"/>
  <c r="G24" i="124"/>
  <c r="S24" i="124"/>
  <c r="S27" i="124"/>
  <c r="G27" i="124"/>
  <c r="G34" i="124"/>
  <c r="I39" i="124"/>
  <c r="S39" i="124"/>
  <c r="C40" i="124"/>
  <c r="O40" i="124"/>
  <c r="G48" i="124"/>
  <c r="S48" i="124"/>
  <c r="I10" i="124"/>
  <c r="S10" i="124"/>
  <c r="L13" i="124"/>
  <c r="O12" i="124"/>
  <c r="C12" i="124"/>
  <c r="E15" i="124"/>
  <c r="C24" i="124"/>
  <c r="O24" i="124"/>
  <c r="K26" i="124"/>
  <c r="F26" i="124"/>
  <c r="O27" i="124"/>
  <c r="C27" i="124"/>
  <c r="C41" i="124"/>
  <c r="E64" i="124"/>
  <c r="E67" i="124"/>
  <c r="C76" i="124"/>
  <c r="O76" i="124"/>
  <c r="I91" i="124"/>
  <c r="E10" i="124"/>
  <c r="O10" i="124"/>
  <c r="H10" i="124"/>
  <c r="D13" i="124"/>
  <c r="S16" i="124"/>
  <c r="G16" i="124"/>
  <c r="J18" i="124"/>
  <c r="H29" i="124"/>
  <c r="C29" i="124"/>
  <c r="O36" i="124"/>
  <c r="F36" i="124" s="1"/>
  <c r="D36" i="124"/>
  <c r="H36" i="124"/>
  <c r="I38" i="124"/>
  <c r="S38" i="124"/>
  <c r="I76" i="124"/>
  <c r="D82" i="124"/>
  <c r="O127" i="124"/>
  <c r="F127" i="124" s="1"/>
  <c r="C127" i="124"/>
  <c r="D25" i="124"/>
  <c r="E32" i="124"/>
  <c r="F43" i="124"/>
  <c r="C47" i="124"/>
  <c r="J52" i="124"/>
  <c r="E60" i="124"/>
  <c r="S63" i="124"/>
  <c r="E63" i="124"/>
  <c r="D72" i="124"/>
  <c r="J74" i="124"/>
  <c r="I75" i="124"/>
  <c r="S78" i="124"/>
  <c r="E79" i="124"/>
  <c r="L82" i="124"/>
  <c r="O81" i="124"/>
  <c r="C81" i="124"/>
  <c r="J83" i="124"/>
  <c r="I84" i="124"/>
  <c r="G88" i="124"/>
  <c r="J89" i="124"/>
  <c r="T92" i="124"/>
  <c r="S93" i="124"/>
  <c r="D111" i="124"/>
  <c r="D112" i="124"/>
  <c r="D117" i="124"/>
  <c r="I121" i="124"/>
  <c r="T128" i="124"/>
  <c r="K128" i="124" s="1"/>
  <c r="I27" i="124"/>
  <c r="O45" i="124"/>
  <c r="S50" i="124"/>
  <c r="E51" i="124"/>
  <c r="O55" i="124"/>
  <c r="G56" i="124"/>
  <c r="I58" i="124"/>
  <c r="F59" i="124"/>
  <c r="L61" i="124"/>
  <c r="L64" i="124"/>
  <c r="H70" i="124"/>
  <c r="O72" i="124"/>
  <c r="F72" i="124" s="1"/>
  <c r="S72" i="124"/>
  <c r="E72" i="124"/>
  <c r="S73" i="124"/>
  <c r="O75" i="124"/>
  <c r="S75" i="124"/>
  <c r="E75" i="124"/>
  <c r="G76" i="124"/>
  <c r="D81" i="124"/>
  <c r="T83" i="124"/>
  <c r="I87" i="124"/>
  <c r="S88" i="124"/>
  <c r="O90" i="124"/>
  <c r="S90" i="124"/>
  <c r="S96" i="124"/>
  <c r="G96" i="124"/>
  <c r="J98" i="124"/>
  <c r="H99" i="124"/>
  <c r="J104" i="124"/>
  <c r="E106" i="124"/>
  <c r="E105" i="124"/>
  <c r="I106" i="124"/>
  <c r="I105" i="124"/>
  <c r="G108" i="124"/>
  <c r="T114" i="124"/>
  <c r="J114" i="124"/>
  <c r="G47" i="124"/>
  <c r="L48" i="124"/>
  <c r="J62" i="124"/>
  <c r="D63" i="124"/>
  <c r="I63" i="124"/>
  <c r="J66" i="124"/>
  <c r="L70" i="124"/>
  <c r="O69" i="124"/>
  <c r="C69" i="124"/>
  <c r="H72" i="124"/>
  <c r="J77" i="124"/>
  <c r="S81" i="124"/>
  <c r="G81" i="124"/>
  <c r="D84" i="124"/>
  <c r="D85" i="124"/>
  <c r="D91" i="124"/>
  <c r="I97" i="124"/>
  <c r="C99" i="124"/>
  <c r="O99" i="124"/>
  <c r="L100" i="124"/>
  <c r="F101" i="124"/>
  <c r="K101" i="124"/>
  <c r="F102" i="124"/>
  <c r="E102" i="124"/>
  <c r="I102" i="124"/>
  <c r="L112" i="124"/>
  <c r="O111" i="124"/>
  <c r="H111" i="124"/>
  <c r="H112" i="124"/>
  <c r="C111" i="124"/>
  <c r="H117" i="124"/>
  <c r="C126" i="124"/>
  <c r="O126" i="124"/>
  <c r="E130" i="124"/>
  <c r="E129" i="124"/>
  <c r="I130" i="124"/>
  <c r="I129" i="124"/>
  <c r="O138" i="124"/>
  <c r="L137" i="124"/>
  <c r="H138" i="124"/>
  <c r="C138" i="124"/>
  <c r="J23" i="124"/>
  <c r="D29" i="124"/>
  <c r="D41" i="124"/>
  <c r="S45" i="124"/>
  <c r="J49" i="124"/>
  <c r="I50" i="124"/>
  <c r="I51" i="124"/>
  <c r="D55" i="124"/>
  <c r="I55" i="124"/>
  <c r="D56" i="124"/>
  <c r="O63" i="124"/>
  <c r="G64" i="124"/>
  <c r="F66" i="124"/>
  <c r="D69" i="124"/>
  <c r="D75" i="124"/>
  <c r="O78" i="124"/>
  <c r="T80" i="124"/>
  <c r="K80" i="124" s="1"/>
  <c r="H87" i="124"/>
  <c r="I90" i="124"/>
  <c r="O93" i="124"/>
  <c r="F93" i="124" s="1"/>
  <c r="D97" i="124"/>
  <c r="L103" i="124"/>
  <c r="I112" i="124"/>
  <c r="I111" i="124"/>
  <c r="G127" i="124"/>
  <c r="O129" i="124"/>
  <c r="J11" i="124"/>
  <c r="J26" i="124"/>
  <c r="D27" i="124"/>
  <c r="F31" i="124"/>
  <c r="J43" i="124"/>
  <c r="T44" i="124"/>
  <c r="C45" i="124"/>
  <c r="J46" i="124"/>
  <c r="D47" i="124"/>
  <c r="I47" i="124"/>
  <c r="O50" i="124"/>
  <c r="H50" i="124"/>
  <c r="T52" i="124"/>
  <c r="H53" i="124"/>
  <c r="S55" i="124"/>
  <c r="E55" i="124"/>
  <c r="D12" i="124"/>
  <c r="H12" i="124"/>
  <c r="E13" i="124"/>
  <c r="E24" i="124"/>
  <c r="E27" i="124"/>
  <c r="S29" i="124"/>
  <c r="G29" i="124"/>
  <c r="J31" i="124"/>
  <c r="I34" i="124"/>
  <c r="C36" i="124"/>
  <c r="G36" i="124"/>
  <c r="T43" i="124"/>
  <c r="D45" i="124"/>
  <c r="S47" i="124"/>
  <c r="E47" i="124"/>
  <c r="D50" i="124"/>
  <c r="L56" i="124"/>
  <c r="L57" i="124" s="1"/>
  <c r="S58" i="124"/>
  <c r="C58" i="124"/>
  <c r="J59" i="124"/>
  <c r="G61" i="124"/>
  <c r="H63" i="124"/>
  <c r="S64" i="124"/>
  <c r="I66" i="124"/>
  <c r="G66" i="124"/>
  <c r="J68" i="124"/>
  <c r="S69" i="124"/>
  <c r="G69" i="124"/>
  <c r="D70" i="124"/>
  <c r="F71" i="124"/>
  <c r="C72" i="124"/>
  <c r="G72" i="124"/>
  <c r="L73" i="124"/>
  <c r="H82" i="124"/>
  <c r="L85" i="124"/>
  <c r="O84" i="124"/>
  <c r="F84" i="124" s="1"/>
  <c r="O87" i="124"/>
  <c r="S87" i="124"/>
  <c r="C91" i="124"/>
  <c r="H91" i="124"/>
  <c r="E90" i="124"/>
  <c r="G93" i="124"/>
  <c r="T95" i="124"/>
  <c r="K95" i="124" s="1"/>
  <c r="L97" i="124"/>
  <c r="O96" i="124"/>
  <c r="H96" i="124"/>
  <c r="H97" i="124"/>
  <c r="T98" i="124"/>
  <c r="K98" i="124" s="1"/>
  <c r="G99" i="124"/>
  <c r="S99" i="124"/>
  <c r="O105" i="124"/>
  <c r="S105" i="124"/>
  <c r="D105" i="124"/>
  <c r="C106" i="124"/>
  <c r="C108" i="124"/>
  <c r="T110" i="124"/>
  <c r="K110" i="124" s="1"/>
  <c r="J110" i="124"/>
  <c r="L116" i="124"/>
  <c r="O115" i="124"/>
  <c r="C115" i="124"/>
  <c r="H115" i="124"/>
  <c r="H116" i="124"/>
  <c r="D137" i="124"/>
  <c r="S84" i="124"/>
  <c r="G84" i="124"/>
  <c r="F86" i="124"/>
  <c r="C87" i="124"/>
  <c r="G87" i="124"/>
  <c r="L88" i="124"/>
  <c r="E99" i="124"/>
  <c r="D103" i="124"/>
  <c r="F110" i="124"/>
  <c r="I116" i="124"/>
  <c r="I115" i="124"/>
  <c r="C120" i="124"/>
  <c r="G126" i="124"/>
  <c r="S126" i="124"/>
  <c r="S130" i="124"/>
  <c r="T131" i="124"/>
  <c r="K131" i="124" s="1"/>
  <c r="J131" i="124"/>
  <c r="S132" i="124"/>
  <c r="I132" i="124"/>
  <c r="S113" i="124"/>
  <c r="I117" i="124"/>
  <c r="K118" i="124"/>
  <c r="T119" i="124"/>
  <c r="H120" i="124"/>
  <c r="S120" i="124"/>
  <c r="E126" i="124"/>
  <c r="E133" i="124"/>
  <c r="E132" i="124"/>
  <c r="O132" i="124"/>
  <c r="H133" i="124"/>
  <c r="H132" i="124"/>
  <c r="D138" i="124"/>
  <c r="I137" i="124"/>
  <c r="S111" i="124"/>
  <c r="G111" i="124"/>
  <c r="S115" i="124"/>
  <c r="G115" i="124"/>
  <c r="F118" i="124"/>
  <c r="D120" i="124"/>
  <c r="O120" i="124"/>
  <c r="J141" i="124"/>
  <c r="J118" i="124"/>
  <c r="D130" i="124"/>
  <c r="H130" i="124"/>
  <c r="F140" i="124"/>
  <c r="G137" i="124"/>
  <c r="E137" i="124"/>
  <c r="S138" i="124"/>
  <c r="G138" i="124"/>
  <c r="J140" i="124"/>
  <c r="T141" i="124"/>
  <c r="G26" i="123"/>
  <c r="H26" i="123" s="1"/>
  <c r="H27" i="123"/>
  <c r="H9" i="123"/>
  <c r="G14" i="123"/>
  <c r="H10" i="123"/>
  <c r="H21" i="123"/>
  <c r="H28" i="123"/>
  <c r="H32" i="123"/>
  <c r="H100" i="119"/>
  <c r="H8" i="119"/>
  <c r="G101" i="119"/>
  <c r="G113" i="119" s="1"/>
  <c r="G38" i="119"/>
  <c r="H17" i="119"/>
  <c r="H18" i="119" s="1"/>
  <c r="H99" i="119"/>
  <c r="H42" i="119"/>
  <c r="G22" i="119"/>
  <c r="J34" i="124" l="1"/>
  <c r="T102" i="124"/>
  <c r="K102" i="124" s="1"/>
  <c r="F29" i="124"/>
  <c r="F24" i="124"/>
  <c r="K119" i="124"/>
  <c r="J76" i="124"/>
  <c r="K52" i="124"/>
  <c r="J129" i="124"/>
  <c r="K23" i="124"/>
  <c r="D42" i="124"/>
  <c r="K49" i="124"/>
  <c r="K83" i="124"/>
  <c r="F81" i="124"/>
  <c r="T76" i="124"/>
  <c r="K125" i="124"/>
  <c r="J36" i="124"/>
  <c r="F69" i="124"/>
  <c r="F117" i="124"/>
  <c r="T108" i="124"/>
  <c r="K108" i="124" s="1"/>
  <c r="F87" i="124"/>
  <c r="K46" i="124"/>
  <c r="O41" i="124"/>
  <c r="K114" i="124"/>
  <c r="J32" i="124"/>
  <c r="K37" i="124"/>
  <c r="K11" i="124"/>
  <c r="F105" i="124"/>
  <c r="F96" i="124"/>
  <c r="F58" i="124"/>
  <c r="K68" i="124"/>
  <c r="F63" i="124"/>
  <c r="S61" i="124"/>
  <c r="J61" i="124" s="1"/>
  <c r="T117" i="124"/>
  <c r="K117" i="124" s="1"/>
  <c r="K31" i="124"/>
  <c r="K62" i="124"/>
  <c r="F108" i="124"/>
  <c r="F40" i="124"/>
  <c r="K104" i="124"/>
  <c r="K89" i="124"/>
  <c r="G9" i="124"/>
  <c r="H21" i="122"/>
  <c r="E21" i="122"/>
  <c r="E22" i="122" s="1"/>
  <c r="C9" i="124"/>
  <c r="G8" i="124"/>
  <c r="D9" i="124"/>
  <c r="J15" i="124"/>
  <c r="T15" i="124"/>
  <c r="K15" i="124" s="1"/>
  <c r="K43" i="124"/>
  <c r="K33" i="124"/>
  <c r="K59" i="124"/>
  <c r="K65" i="124"/>
  <c r="K44" i="124"/>
  <c r="F27" i="124"/>
  <c r="K74" i="124"/>
  <c r="T34" i="124"/>
  <c r="G8" i="119"/>
  <c r="H101" i="119"/>
  <c r="H113" i="119" s="1"/>
  <c r="O106" i="124"/>
  <c r="F106" i="124" s="1"/>
  <c r="S91" i="124"/>
  <c r="J91" i="124" s="1"/>
  <c r="F34" i="124"/>
  <c r="F99" i="124"/>
  <c r="F60" i="124"/>
  <c r="O67" i="124"/>
  <c r="F12" i="124"/>
  <c r="K140" i="124"/>
  <c r="F126" i="124"/>
  <c r="F15" i="124"/>
  <c r="F32" i="124"/>
  <c r="O35" i="124"/>
  <c r="AY47" i="100"/>
  <c r="AA20" i="102"/>
  <c r="AA25" i="102" s="1"/>
  <c r="M22" i="120"/>
  <c r="M23" i="120" s="1"/>
  <c r="K71" i="124"/>
  <c r="L8" i="124"/>
  <c r="K86" i="124"/>
  <c r="O109" i="124"/>
  <c r="AY41" i="100"/>
  <c r="F47" i="124"/>
  <c r="F115" i="124"/>
  <c r="S127" i="124"/>
  <c r="T127" i="124" s="1"/>
  <c r="K127" i="124" s="1"/>
  <c r="F78" i="124"/>
  <c r="F45" i="124"/>
  <c r="K92" i="124"/>
  <c r="O39" i="124"/>
  <c r="F39" i="124" s="1"/>
  <c r="F76" i="124"/>
  <c r="D48" i="124"/>
  <c r="F55" i="124"/>
  <c r="G67" i="124"/>
  <c r="G51" i="124"/>
  <c r="F38" i="124"/>
  <c r="AA29" i="102"/>
  <c r="AA34" i="102" s="1"/>
  <c r="C79" i="124"/>
  <c r="O79" i="124"/>
  <c r="F79" i="124" s="1"/>
  <c r="O51" i="124"/>
  <c r="F51" i="124" s="1"/>
  <c r="S56" i="124"/>
  <c r="K14" i="124"/>
  <c r="F41" i="124"/>
  <c r="B6" i="123"/>
  <c r="J102" i="124"/>
  <c r="AO11" i="102"/>
  <c r="AO16" i="102" s="1"/>
  <c r="E21" i="120"/>
  <c r="E22" i="120" s="1"/>
  <c r="J21" i="120"/>
  <c r="J22" i="120" s="1"/>
  <c r="J23" i="120" s="1"/>
  <c r="J31" i="120" s="1"/>
  <c r="J32" i="120" s="1"/>
  <c r="Q21" i="122"/>
  <c r="T32" i="124"/>
  <c r="J20" i="123"/>
  <c r="F129" i="124"/>
  <c r="D133" i="124"/>
  <c r="F91" i="124"/>
  <c r="H41" i="124"/>
  <c r="Q22" i="122"/>
  <c r="C39" i="107"/>
  <c r="R16" i="122"/>
  <c r="T60" i="124"/>
  <c r="J8" i="123"/>
  <c r="I7" i="123"/>
  <c r="G34" i="102"/>
  <c r="M29" i="102"/>
  <c r="M34" i="102" s="1"/>
  <c r="M20" i="102"/>
  <c r="M25" i="102" s="1"/>
  <c r="G25" i="102"/>
  <c r="AO29" i="102"/>
  <c r="AO34" i="102" s="1"/>
  <c r="AO20" i="102"/>
  <c r="AO25" i="102" s="1"/>
  <c r="Q23" i="122"/>
  <c r="Q26" i="122" s="1"/>
  <c r="Q27" i="122" s="1"/>
  <c r="N22" i="122"/>
  <c r="K23" i="122"/>
  <c r="K26" i="122" s="1"/>
  <c r="K27" i="122" s="1"/>
  <c r="H22" i="122"/>
  <c r="O21" i="122"/>
  <c r="O22" i="122" s="1"/>
  <c r="P23" i="122"/>
  <c r="P26" i="122" s="1"/>
  <c r="P27" i="122" s="1"/>
  <c r="M31" i="120"/>
  <c r="M32" i="120" s="1"/>
  <c r="M24" i="120"/>
  <c r="P24" i="120"/>
  <c r="P25" i="120" s="1"/>
  <c r="P27" i="120" s="1"/>
  <c r="P28" i="120" s="1"/>
  <c r="O23" i="120"/>
  <c r="Q23" i="120"/>
  <c r="Q24" i="120" s="1"/>
  <c r="L23" i="120"/>
  <c r="L24" i="120" s="1"/>
  <c r="M25" i="120"/>
  <c r="M29" i="120" s="1"/>
  <c r="M30" i="120" s="1"/>
  <c r="N23" i="120"/>
  <c r="N24" i="120" s="1"/>
  <c r="J24" i="120"/>
  <c r="K23" i="120"/>
  <c r="K24" i="120" s="1"/>
  <c r="I23" i="120"/>
  <c r="I24" i="120" s="1"/>
  <c r="G24" i="120"/>
  <c r="F23" i="120"/>
  <c r="F24" i="120" s="1"/>
  <c r="H23" i="120"/>
  <c r="E23" i="120"/>
  <c r="E24" i="120" s="1"/>
  <c r="AY53" i="100"/>
  <c r="D121" i="124"/>
  <c r="O121" i="124"/>
  <c r="T113" i="124"/>
  <c r="O116" i="124"/>
  <c r="F116" i="124" s="1"/>
  <c r="C116" i="124"/>
  <c r="C109" i="124"/>
  <c r="J105" i="124"/>
  <c r="T105" i="124"/>
  <c r="S100" i="124"/>
  <c r="G100" i="124"/>
  <c r="E94" i="124"/>
  <c r="O94" i="124"/>
  <c r="T69" i="124"/>
  <c r="K69" i="124" s="1"/>
  <c r="J69" i="124"/>
  <c r="T58" i="124"/>
  <c r="K58" i="124" s="1"/>
  <c r="J58" i="124"/>
  <c r="J47" i="124"/>
  <c r="T47" i="124"/>
  <c r="K47" i="124" s="1"/>
  <c r="S41" i="124"/>
  <c r="G41" i="124"/>
  <c r="G79" i="124"/>
  <c r="C112" i="124"/>
  <c r="O112" i="124"/>
  <c r="F112" i="124" s="1"/>
  <c r="O100" i="124"/>
  <c r="F100" i="124" s="1"/>
  <c r="C100" i="124"/>
  <c r="G82" i="124"/>
  <c r="S82" i="124"/>
  <c r="C48" i="124"/>
  <c r="F48" i="124"/>
  <c r="J88" i="124"/>
  <c r="C64" i="124"/>
  <c r="O64" i="124"/>
  <c r="F64" i="124" s="1"/>
  <c r="T50" i="124"/>
  <c r="J50" i="124"/>
  <c r="C39" i="124"/>
  <c r="O25" i="124"/>
  <c r="F25" i="124" s="1"/>
  <c r="C25" i="124"/>
  <c r="E9" i="124"/>
  <c r="J27" i="124"/>
  <c r="T27" i="124"/>
  <c r="K27" i="124" s="1"/>
  <c r="S25" i="124"/>
  <c r="G25" i="124"/>
  <c r="G13" i="124"/>
  <c r="S13" i="124"/>
  <c r="J40" i="124"/>
  <c r="T40" i="124"/>
  <c r="K40" i="124" s="1"/>
  <c r="T138" i="124"/>
  <c r="J138" i="124"/>
  <c r="J130" i="124"/>
  <c r="F113" i="124"/>
  <c r="D113" i="124"/>
  <c r="T87" i="124"/>
  <c r="K87" i="124" s="1"/>
  <c r="J87" i="124"/>
  <c r="O85" i="124"/>
  <c r="F85" i="124" s="1"/>
  <c r="C85" i="124"/>
  <c r="G70" i="124"/>
  <c r="S70" i="124"/>
  <c r="J55" i="124"/>
  <c r="T55" i="124"/>
  <c r="C35" i="124"/>
  <c r="C137" i="124"/>
  <c r="O137" i="124"/>
  <c r="H113" i="124"/>
  <c r="I79" i="124"/>
  <c r="S79" i="124"/>
  <c r="G109" i="124"/>
  <c r="C94" i="124"/>
  <c r="C51" i="124"/>
  <c r="G28" i="124"/>
  <c r="S28" i="124"/>
  <c r="I16" i="124"/>
  <c r="J115" i="124"/>
  <c r="T115" i="124"/>
  <c r="G121" i="124"/>
  <c r="T111" i="124"/>
  <c r="K111" i="124" s="1"/>
  <c r="J111" i="124"/>
  <c r="T120" i="124"/>
  <c r="K120" i="124" s="1"/>
  <c r="J120" i="124"/>
  <c r="J132" i="124"/>
  <c r="T132" i="124"/>
  <c r="J84" i="124"/>
  <c r="T84" i="124"/>
  <c r="K84" i="124" s="1"/>
  <c r="J108" i="124"/>
  <c r="O73" i="124"/>
  <c r="F73" i="124" s="1"/>
  <c r="C73" i="124"/>
  <c r="E54" i="124"/>
  <c r="E57" i="124"/>
  <c r="S42" i="124"/>
  <c r="G42" i="124"/>
  <c r="T96" i="124"/>
  <c r="K96" i="124" s="1"/>
  <c r="J96" i="124"/>
  <c r="G73" i="124"/>
  <c r="T38" i="124"/>
  <c r="J38" i="124"/>
  <c r="F10" i="124"/>
  <c r="I9" i="124"/>
  <c r="G35" i="124"/>
  <c r="O9" i="124"/>
  <c r="K141" i="124"/>
  <c r="F120" i="124"/>
  <c r="G112" i="124"/>
  <c r="S112" i="124"/>
  <c r="F132" i="124"/>
  <c r="S133" i="124"/>
  <c r="I133" i="124"/>
  <c r="J126" i="124"/>
  <c r="T126" i="124"/>
  <c r="C121" i="124"/>
  <c r="G85" i="124"/>
  <c r="S85" i="124"/>
  <c r="S103" i="124"/>
  <c r="G103" i="124"/>
  <c r="O97" i="124"/>
  <c r="F97" i="124" s="1"/>
  <c r="C97" i="124"/>
  <c r="J64" i="124"/>
  <c r="S57" i="124"/>
  <c r="G57" i="124"/>
  <c r="O103" i="124"/>
  <c r="C103" i="124"/>
  <c r="C67" i="124"/>
  <c r="J45" i="124"/>
  <c r="T45" i="124"/>
  <c r="K45" i="124" s="1"/>
  <c r="F138" i="124"/>
  <c r="G97" i="124"/>
  <c r="S97" i="124"/>
  <c r="J90" i="124"/>
  <c r="T90" i="124"/>
  <c r="J75" i="124"/>
  <c r="T75" i="124"/>
  <c r="S51" i="124"/>
  <c r="L42" i="124"/>
  <c r="I123" i="124"/>
  <c r="S106" i="124"/>
  <c r="T78" i="124"/>
  <c r="J78" i="124"/>
  <c r="J63" i="124"/>
  <c r="T63" i="124"/>
  <c r="T16" i="124"/>
  <c r="E56" i="124"/>
  <c r="E16" i="124"/>
  <c r="F16" i="124"/>
  <c r="J10" i="124"/>
  <c r="T10" i="124"/>
  <c r="O133" i="124"/>
  <c r="F133" i="124" s="1"/>
  <c r="I53" i="124"/>
  <c r="F22" i="124"/>
  <c r="O57" i="124"/>
  <c r="F57" i="124" s="1"/>
  <c r="L54" i="124"/>
  <c r="C57" i="124"/>
  <c r="T22" i="124"/>
  <c r="J22" i="124"/>
  <c r="S9" i="124"/>
  <c r="H54" i="124"/>
  <c r="J117" i="124"/>
  <c r="S116" i="124"/>
  <c r="G116" i="124"/>
  <c r="S109" i="124"/>
  <c r="I109" i="124"/>
  <c r="S121" i="124"/>
  <c r="H121" i="124"/>
  <c r="O88" i="124"/>
  <c r="F88" i="124" s="1"/>
  <c r="C88" i="124"/>
  <c r="J99" i="124"/>
  <c r="T99" i="124"/>
  <c r="K99" i="124" s="1"/>
  <c r="T91" i="124"/>
  <c r="S67" i="124"/>
  <c r="I67" i="124"/>
  <c r="C56" i="124"/>
  <c r="L53" i="124"/>
  <c r="O56" i="124"/>
  <c r="I35" i="124"/>
  <c r="S35" i="124"/>
  <c r="T29" i="124"/>
  <c r="J29" i="124"/>
  <c r="F50" i="124"/>
  <c r="O130" i="124"/>
  <c r="F130" i="124" s="1"/>
  <c r="G94" i="124"/>
  <c r="G39" i="124"/>
  <c r="S137" i="124"/>
  <c r="H137" i="124"/>
  <c r="F111" i="124"/>
  <c r="E103" i="124"/>
  <c r="T81" i="124"/>
  <c r="K81" i="124" s="1"/>
  <c r="J81" i="124"/>
  <c r="O70" i="124"/>
  <c r="F70" i="124" s="1"/>
  <c r="C70" i="124"/>
  <c r="K66" i="124"/>
  <c r="D57" i="124"/>
  <c r="D54" i="124"/>
  <c r="S94" i="124"/>
  <c r="I94" i="124"/>
  <c r="F90" i="124"/>
  <c r="F75" i="124"/>
  <c r="T72" i="124"/>
  <c r="J72" i="124"/>
  <c r="O61" i="124"/>
  <c r="C61" i="124"/>
  <c r="T93" i="124"/>
  <c r="K93" i="124" s="1"/>
  <c r="J93" i="124"/>
  <c r="O82" i="124"/>
  <c r="F82" i="124" s="1"/>
  <c r="C82" i="124"/>
  <c r="J60" i="124"/>
  <c r="I56" i="124"/>
  <c r="I48" i="124"/>
  <c r="C28" i="124"/>
  <c r="O28" i="124"/>
  <c r="F28" i="124" s="1"/>
  <c r="D123" i="124"/>
  <c r="H9" i="124"/>
  <c r="T36" i="124"/>
  <c r="K36" i="124" s="1"/>
  <c r="O13" i="124"/>
  <c r="F13" i="124" s="1"/>
  <c r="C13" i="124"/>
  <c r="J24" i="124"/>
  <c r="T24" i="124"/>
  <c r="K24" i="124" s="1"/>
  <c r="J12" i="124"/>
  <c r="T12" i="124"/>
  <c r="K12" i="124" s="1"/>
  <c r="T129" i="124"/>
  <c r="H57" i="124"/>
  <c r="G13" i="123"/>
  <c r="H13" i="123" s="1"/>
  <c r="H14" i="123"/>
  <c r="G7" i="123"/>
  <c r="G102" i="119"/>
  <c r="G114" i="119" s="1"/>
  <c r="G158" i="119" s="1"/>
  <c r="G159" i="119" s="1"/>
  <c r="G112" i="119"/>
  <c r="H112" i="119"/>
  <c r="E11" i="119"/>
  <c r="F11" i="119"/>
  <c r="J11" i="119"/>
  <c r="K11" i="119"/>
  <c r="L11" i="119"/>
  <c r="E13" i="119"/>
  <c r="E14" i="119" s="1"/>
  <c r="F13" i="119"/>
  <c r="J13" i="119"/>
  <c r="J14" i="119" s="1"/>
  <c r="K13" i="119"/>
  <c r="K14" i="119" s="1"/>
  <c r="L13" i="119"/>
  <c r="L14" i="119" s="1"/>
  <c r="E16" i="119"/>
  <c r="E17" i="119" s="1"/>
  <c r="E18" i="119" s="1"/>
  <c r="F16" i="119"/>
  <c r="I16" i="119" s="1"/>
  <c r="J16" i="119"/>
  <c r="J17" i="119" s="1"/>
  <c r="K16" i="119"/>
  <c r="K17" i="119" s="1"/>
  <c r="K18" i="119" s="1"/>
  <c r="L16" i="119"/>
  <c r="L17" i="119" s="1"/>
  <c r="L18" i="119" s="1"/>
  <c r="E20" i="119"/>
  <c r="E21" i="119" s="1"/>
  <c r="E22" i="119" s="1"/>
  <c r="F20" i="119"/>
  <c r="J20" i="119"/>
  <c r="K20" i="119"/>
  <c r="K21" i="119" s="1"/>
  <c r="L20" i="119"/>
  <c r="L21" i="119" s="1"/>
  <c r="L22" i="119" s="1"/>
  <c r="J21" i="119"/>
  <c r="J22" i="119" s="1"/>
  <c r="E24" i="119"/>
  <c r="E25" i="119" s="1"/>
  <c r="F24" i="119"/>
  <c r="I24" i="119" s="1"/>
  <c r="J24" i="119"/>
  <c r="J25" i="119" s="1"/>
  <c r="K24" i="119"/>
  <c r="K25" i="119" s="1"/>
  <c r="L24" i="119"/>
  <c r="L25" i="119" s="1"/>
  <c r="E26" i="119"/>
  <c r="F26" i="119"/>
  <c r="I26" i="119" s="1"/>
  <c r="J26" i="119"/>
  <c r="K26" i="119"/>
  <c r="L26" i="119"/>
  <c r="E30" i="119"/>
  <c r="E31" i="119" s="1"/>
  <c r="F30" i="119"/>
  <c r="J30" i="119"/>
  <c r="J31" i="119" s="1"/>
  <c r="K30" i="119"/>
  <c r="K31" i="119" s="1"/>
  <c r="L30" i="119"/>
  <c r="L31" i="119" s="1"/>
  <c r="E33" i="119"/>
  <c r="E34" i="119" s="1"/>
  <c r="F33" i="119"/>
  <c r="J33" i="119"/>
  <c r="J34" i="119" s="1"/>
  <c r="K33" i="119"/>
  <c r="K34" i="119" s="1"/>
  <c r="L33" i="119"/>
  <c r="L34" i="119"/>
  <c r="E36" i="119"/>
  <c r="F36" i="119"/>
  <c r="J36" i="119"/>
  <c r="K36" i="119"/>
  <c r="K37" i="119" s="1"/>
  <c r="K38" i="119" s="1"/>
  <c r="L36" i="119"/>
  <c r="L37" i="119" s="1"/>
  <c r="L38" i="119" s="1"/>
  <c r="E37" i="119"/>
  <c r="E38" i="119" s="1"/>
  <c r="E40" i="119"/>
  <c r="F40" i="119"/>
  <c r="I40" i="119" s="1"/>
  <c r="J40" i="119"/>
  <c r="J41" i="119" s="1"/>
  <c r="K40" i="119"/>
  <c r="K41" i="119" s="1"/>
  <c r="L40" i="119"/>
  <c r="L41" i="119" s="1"/>
  <c r="L42" i="119" s="1"/>
  <c r="E44" i="119"/>
  <c r="E45" i="119" s="1"/>
  <c r="F44" i="119"/>
  <c r="I44" i="119" s="1"/>
  <c r="J44" i="119"/>
  <c r="J45" i="119" s="1"/>
  <c r="K44" i="119"/>
  <c r="K45" i="119" s="1"/>
  <c r="L44" i="119"/>
  <c r="L45" i="119" s="1"/>
  <c r="E47" i="119"/>
  <c r="E48" i="119" s="1"/>
  <c r="F47" i="119"/>
  <c r="J47" i="119"/>
  <c r="J48" i="119" s="1"/>
  <c r="K47" i="119"/>
  <c r="K48" i="119" s="1"/>
  <c r="L47" i="119"/>
  <c r="L48" i="119" s="1"/>
  <c r="E50" i="119"/>
  <c r="E51" i="119" s="1"/>
  <c r="F50" i="119"/>
  <c r="J50" i="119"/>
  <c r="J51" i="119" s="1"/>
  <c r="K50" i="119"/>
  <c r="K51" i="119" s="1"/>
  <c r="L50" i="119"/>
  <c r="L51" i="119" s="1"/>
  <c r="E53" i="119"/>
  <c r="E54" i="119" s="1"/>
  <c r="F53" i="119"/>
  <c r="J53" i="119"/>
  <c r="J54" i="119" s="1"/>
  <c r="K53" i="119"/>
  <c r="K54" i="119" s="1"/>
  <c r="L53" i="119"/>
  <c r="L54" i="119" s="1"/>
  <c r="E56" i="119"/>
  <c r="E57" i="119" s="1"/>
  <c r="F56" i="119"/>
  <c r="I56" i="119" s="1"/>
  <c r="J56" i="119"/>
  <c r="J57" i="119" s="1"/>
  <c r="K56" i="119"/>
  <c r="K57" i="119" s="1"/>
  <c r="L56" i="119"/>
  <c r="L57" i="119"/>
  <c r="E59" i="119"/>
  <c r="F59" i="119"/>
  <c r="J59" i="119"/>
  <c r="J60" i="119" s="1"/>
  <c r="K59" i="119"/>
  <c r="K60" i="119" s="1"/>
  <c r="L59" i="119"/>
  <c r="L60" i="119" s="1"/>
  <c r="E60" i="119"/>
  <c r="E62" i="119"/>
  <c r="E63" i="119" s="1"/>
  <c r="F62" i="119"/>
  <c r="J62" i="119"/>
  <c r="J63" i="119" s="1"/>
  <c r="K62" i="119"/>
  <c r="K63" i="119" s="1"/>
  <c r="L62" i="119"/>
  <c r="L63" i="119" s="1"/>
  <c r="E65" i="119"/>
  <c r="E66" i="119" s="1"/>
  <c r="F65" i="119"/>
  <c r="J65" i="119"/>
  <c r="K65" i="119"/>
  <c r="K66" i="119" s="1"/>
  <c r="L65" i="119"/>
  <c r="L66" i="119" s="1"/>
  <c r="J66" i="119"/>
  <c r="E68" i="119"/>
  <c r="E69" i="119" s="1"/>
  <c r="F68" i="119"/>
  <c r="I68" i="119" s="1"/>
  <c r="J68" i="119"/>
  <c r="J69" i="119" s="1"/>
  <c r="K68" i="119"/>
  <c r="K69" i="119" s="1"/>
  <c r="L68" i="119"/>
  <c r="L69" i="119" s="1"/>
  <c r="E71" i="119"/>
  <c r="E72" i="119" s="1"/>
  <c r="F71" i="119"/>
  <c r="I71" i="119" s="1"/>
  <c r="J71" i="119"/>
  <c r="J72" i="119" s="1"/>
  <c r="K71" i="119"/>
  <c r="K72" i="119" s="1"/>
  <c r="L71" i="119"/>
  <c r="L72" i="119"/>
  <c r="E74" i="119"/>
  <c r="E75" i="119" s="1"/>
  <c r="F74" i="119"/>
  <c r="F75" i="119" s="1"/>
  <c r="J74" i="119"/>
  <c r="J75" i="119" s="1"/>
  <c r="K74" i="119"/>
  <c r="L74" i="119"/>
  <c r="L75" i="119" s="1"/>
  <c r="K75" i="119"/>
  <c r="E77" i="119"/>
  <c r="F77" i="119"/>
  <c r="F78" i="119" s="1"/>
  <c r="J77" i="119"/>
  <c r="J78" i="119" s="1"/>
  <c r="K77" i="119"/>
  <c r="K78" i="119" s="1"/>
  <c r="L77" i="119"/>
  <c r="L78" i="119" s="1"/>
  <c r="E78" i="119"/>
  <c r="E80" i="119"/>
  <c r="E81" i="119" s="1"/>
  <c r="F80" i="119"/>
  <c r="I80" i="119" s="1"/>
  <c r="J80" i="119"/>
  <c r="J81" i="119" s="1"/>
  <c r="K80" i="119"/>
  <c r="L80" i="119"/>
  <c r="L81" i="119" s="1"/>
  <c r="K81" i="119"/>
  <c r="E83" i="119"/>
  <c r="E84" i="119" s="1"/>
  <c r="F83" i="119"/>
  <c r="I83" i="119" s="1"/>
  <c r="J83" i="119"/>
  <c r="J84" i="119" s="1"/>
  <c r="K83" i="119"/>
  <c r="K84" i="119" s="1"/>
  <c r="L83" i="119"/>
  <c r="L84" i="119" s="1"/>
  <c r="E86" i="119"/>
  <c r="E87" i="119" s="1"/>
  <c r="F86" i="119"/>
  <c r="I86" i="119" s="1"/>
  <c r="J86" i="119"/>
  <c r="J87" i="119" s="1"/>
  <c r="K86" i="119"/>
  <c r="K87" i="119" s="1"/>
  <c r="L86" i="119"/>
  <c r="L87" i="119" s="1"/>
  <c r="E89" i="119"/>
  <c r="E90" i="119" s="1"/>
  <c r="F89" i="119"/>
  <c r="I89" i="119" s="1"/>
  <c r="J89" i="119"/>
  <c r="J90" i="119" s="1"/>
  <c r="K89" i="119"/>
  <c r="K90" i="119" s="1"/>
  <c r="L89" i="119"/>
  <c r="F90" i="119"/>
  <c r="I90" i="119" s="1"/>
  <c r="L90" i="119"/>
  <c r="E93" i="119"/>
  <c r="E94" i="119" s="1"/>
  <c r="F93" i="119"/>
  <c r="I93" i="119" s="1"/>
  <c r="J93" i="119"/>
  <c r="J94" i="119" s="1"/>
  <c r="K93" i="119"/>
  <c r="K94" i="119" s="1"/>
  <c r="L93" i="119"/>
  <c r="L94" i="119" s="1"/>
  <c r="E95" i="119"/>
  <c r="F95" i="119"/>
  <c r="I95" i="119" s="1"/>
  <c r="J95" i="119"/>
  <c r="K95" i="119"/>
  <c r="L95" i="119"/>
  <c r="E98" i="119"/>
  <c r="E99" i="119" s="1"/>
  <c r="F98" i="119"/>
  <c r="J98" i="119"/>
  <c r="K98" i="119"/>
  <c r="K99" i="119" s="1"/>
  <c r="L98" i="119"/>
  <c r="L99" i="119" s="1"/>
  <c r="J99" i="119"/>
  <c r="E104" i="119"/>
  <c r="E105" i="119" s="1"/>
  <c r="F104" i="119"/>
  <c r="I104" i="119" s="1"/>
  <c r="J104" i="119"/>
  <c r="J105" i="119" s="1"/>
  <c r="K104" i="119"/>
  <c r="K105" i="119" s="1"/>
  <c r="L104" i="119"/>
  <c r="L105" i="119" s="1"/>
  <c r="E107" i="119"/>
  <c r="E108" i="119" s="1"/>
  <c r="F107" i="119"/>
  <c r="I107" i="119" s="1"/>
  <c r="J107" i="119"/>
  <c r="J108" i="119" s="1"/>
  <c r="K107" i="119"/>
  <c r="K108" i="119" s="1"/>
  <c r="L107" i="119"/>
  <c r="L108" i="119" s="1"/>
  <c r="E110" i="119"/>
  <c r="E111" i="119" s="1"/>
  <c r="F110" i="119"/>
  <c r="I110" i="119" s="1"/>
  <c r="J110" i="119"/>
  <c r="J111" i="119" s="1"/>
  <c r="K110" i="119"/>
  <c r="K111" i="119" s="1"/>
  <c r="L110" i="119"/>
  <c r="L111" i="119" s="1"/>
  <c r="L7" i="124" l="1"/>
  <c r="O7" i="124" s="1"/>
  <c r="O8" i="124"/>
  <c r="L124" i="124"/>
  <c r="L136" i="124" s="1"/>
  <c r="L159" i="124" s="1"/>
  <c r="K76" i="124"/>
  <c r="T64" i="124"/>
  <c r="K64" i="124" s="1"/>
  <c r="K22" i="124"/>
  <c r="K29" i="124"/>
  <c r="T48" i="124"/>
  <c r="K48" i="124" s="1"/>
  <c r="F109" i="124"/>
  <c r="K91" i="124"/>
  <c r="F67" i="124"/>
  <c r="K126" i="124"/>
  <c r="K115" i="124"/>
  <c r="L122" i="124"/>
  <c r="L134" i="124" s="1"/>
  <c r="L157" i="124" s="1"/>
  <c r="K72" i="124"/>
  <c r="G122" i="124"/>
  <c r="E42" i="124"/>
  <c r="H123" i="124"/>
  <c r="F9" i="124"/>
  <c r="K32" i="124"/>
  <c r="K34" i="124"/>
  <c r="K38" i="124"/>
  <c r="F35" i="124"/>
  <c r="F94" i="119"/>
  <c r="I94" i="119" s="1"/>
  <c r="F84" i="119"/>
  <c r="I84" i="119" s="1"/>
  <c r="E41" i="119"/>
  <c r="E42" i="119" s="1"/>
  <c r="F17" i="119"/>
  <c r="F18" i="119" s="1"/>
  <c r="I18" i="119" s="1"/>
  <c r="F14" i="119"/>
  <c r="F69" i="119"/>
  <c r="I69" i="119" s="1"/>
  <c r="F45" i="119"/>
  <c r="I45" i="119" s="1"/>
  <c r="F111" i="119"/>
  <c r="I111" i="119" s="1"/>
  <c r="F105" i="119"/>
  <c r="I105" i="119" s="1"/>
  <c r="F87" i="119"/>
  <c r="I87" i="119" s="1"/>
  <c r="F57" i="119"/>
  <c r="I57" i="119" s="1"/>
  <c r="F108" i="119"/>
  <c r="I108" i="119" s="1"/>
  <c r="F72" i="119"/>
  <c r="I72" i="119" s="1"/>
  <c r="K63" i="124"/>
  <c r="K90" i="124"/>
  <c r="K55" i="124"/>
  <c r="AY54" i="100"/>
  <c r="K129" i="124"/>
  <c r="F81" i="119"/>
  <c r="I81" i="119" s="1"/>
  <c r="F41" i="119"/>
  <c r="F42" i="119" s="1"/>
  <c r="I42" i="119" s="1"/>
  <c r="H102" i="119"/>
  <c r="H114" i="119" s="1"/>
  <c r="H158" i="119" s="1"/>
  <c r="H159" i="119" s="1"/>
  <c r="T39" i="124"/>
  <c r="K39" i="124" s="1"/>
  <c r="K113" i="124"/>
  <c r="C8" i="124"/>
  <c r="F25" i="119"/>
  <c r="I25" i="119" s="1"/>
  <c r="J127" i="124"/>
  <c r="K138" i="124"/>
  <c r="K10" i="124"/>
  <c r="K105" i="124"/>
  <c r="F99" i="119"/>
  <c r="I99" i="119" s="1"/>
  <c r="I98" i="119"/>
  <c r="F54" i="119"/>
  <c r="I54" i="119" s="1"/>
  <c r="I53" i="119"/>
  <c r="F51" i="119"/>
  <c r="I51" i="119" s="1"/>
  <c r="I50" i="119"/>
  <c r="F10" i="119"/>
  <c r="I6" i="123"/>
  <c r="J6" i="123" s="1"/>
  <c r="J7" i="123"/>
  <c r="F48" i="119"/>
  <c r="I48" i="119" s="1"/>
  <c r="I47" i="119"/>
  <c r="I17" i="119"/>
  <c r="F137" i="124"/>
  <c r="F66" i="119"/>
  <c r="I66" i="119" s="1"/>
  <c r="I65" i="119"/>
  <c r="F63" i="119"/>
  <c r="I63" i="119" s="1"/>
  <c r="I62" i="119"/>
  <c r="F37" i="119"/>
  <c r="I37" i="119" s="1"/>
  <c r="I36" i="119"/>
  <c r="F34" i="119"/>
  <c r="I34" i="119" s="1"/>
  <c r="I33" i="119"/>
  <c r="F31" i="119"/>
  <c r="I31" i="119" s="1"/>
  <c r="I30" i="119"/>
  <c r="F21" i="119"/>
  <c r="I20" i="119"/>
  <c r="T88" i="124"/>
  <c r="K88" i="124" s="1"/>
  <c r="F121" i="124"/>
  <c r="J56" i="124"/>
  <c r="F60" i="119"/>
  <c r="I60" i="119" s="1"/>
  <c r="I59" i="119"/>
  <c r="K42" i="119"/>
  <c r="K75" i="124"/>
  <c r="S53" i="124"/>
  <c r="J53" i="124" s="1"/>
  <c r="G53" i="124"/>
  <c r="K60" i="124"/>
  <c r="P24" i="122"/>
  <c r="P25" i="122" s="1"/>
  <c r="Q24" i="122"/>
  <c r="Q25" i="122" s="1"/>
  <c r="N23" i="122"/>
  <c r="N26" i="122" s="1"/>
  <c r="N27" i="122" s="1"/>
  <c r="K24" i="122"/>
  <c r="K25" i="122" s="1"/>
  <c r="H23" i="122"/>
  <c r="H26" i="122" s="1"/>
  <c r="H27" i="122" s="1"/>
  <c r="E23" i="122"/>
  <c r="O23" i="122"/>
  <c r="O26" i="122" s="1"/>
  <c r="O27" i="122" s="1"/>
  <c r="P29" i="120"/>
  <c r="P30" i="120" s="1"/>
  <c r="Q25" i="120"/>
  <c r="Q27" i="120" s="1"/>
  <c r="Q28" i="120" s="1"/>
  <c r="O31" i="120"/>
  <c r="O32" i="120" s="1"/>
  <c r="Q31" i="120"/>
  <c r="Q32" i="120" s="1"/>
  <c r="O24" i="120"/>
  <c r="M27" i="120"/>
  <c r="M28" i="120" s="1"/>
  <c r="N25" i="120"/>
  <c r="N27" i="120" s="1"/>
  <c r="N28" i="120" s="1"/>
  <c r="L25" i="120"/>
  <c r="L27" i="120" s="1"/>
  <c r="L28" i="120" s="1"/>
  <c r="N31" i="120"/>
  <c r="N32" i="120" s="1"/>
  <c r="L31" i="120"/>
  <c r="L32" i="120" s="1"/>
  <c r="I25" i="120"/>
  <c r="I29" i="120" s="1"/>
  <c r="I30" i="120" s="1"/>
  <c r="K31" i="120"/>
  <c r="K32" i="120" s="1"/>
  <c r="K25" i="120"/>
  <c r="K29" i="120" s="1"/>
  <c r="K30" i="120" s="1"/>
  <c r="I31" i="120"/>
  <c r="I32" i="120" s="1"/>
  <c r="J25" i="120"/>
  <c r="J29" i="120" s="1"/>
  <c r="J30" i="120" s="1"/>
  <c r="F25" i="120"/>
  <c r="F27" i="120" s="1"/>
  <c r="F28" i="120" s="1"/>
  <c r="H31" i="120"/>
  <c r="H32" i="120" s="1"/>
  <c r="F31" i="120"/>
  <c r="F32" i="120" s="1"/>
  <c r="H24" i="120"/>
  <c r="G25" i="120"/>
  <c r="G29" i="120" s="1"/>
  <c r="G30" i="120" s="1"/>
  <c r="E25" i="120"/>
  <c r="E29" i="120" s="1"/>
  <c r="E30" i="120" s="1"/>
  <c r="E31" i="120"/>
  <c r="E32" i="120" s="1"/>
  <c r="T9" i="124"/>
  <c r="K9" i="124" s="1"/>
  <c r="J9" i="124"/>
  <c r="T97" i="124"/>
  <c r="K97" i="124" s="1"/>
  <c r="J97" i="124"/>
  <c r="F103" i="124"/>
  <c r="I42" i="124"/>
  <c r="J28" i="124"/>
  <c r="T28" i="124"/>
  <c r="K28" i="124" s="1"/>
  <c r="T13" i="124"/>
  <c r="K13" i="124" s="1"/>
  <c r="J13" i="124"/>
  <c r="E7" i="124"/>
  <c r="E8" i="124"/>
  <c r="T82" i="124"/>
  <c r="K82" i="124" s="1"/>
  <c r="J82" i="124"/>
  <c r="H124" i="124"/>
  <c r="H8" i="124"/>
  <c r="S8" i="124"/>
  <c r="T61" i="124"/>
  <c r="K61" i="124" s="1"/>
  <c r="F61" i="124"/>
  <c r="F56" i="124"/>
  <c r="T56" i="124"/>
  <c r="J67" i="124"/>
  <c r="T67" i="124"/>
  <c r="J121" i="124"/>
  <c r="T121" i="124"/>
  <c r="T116" i="124"/>
  <c r="K116" i="124" s="1"/>
  <c r="J116" i="124"/>
  <c r="D7" i="124"/>
  <c r="K78" i="124"/>
  <c r="T112" i="124"/>
  <c r="K112" i="124" s="1"/>
  <c r="J112" i="124"/>
  <c r="S123" i="124"/>
  <c r="G123" i="124"/>
  <c r="I7" i="124"/>
  <c r="I8" i="124"/>
  <c r="J79" i="124"/>
  <c r="T79" i="124"/>
  <c r="K79" i="124" s="1"/>
  <c r="D8" i="124"/>
  <c r="C7" i="124"/>
  <c r="K50" i="124"/>
  <c r="J100" i="124"/>
  <c r="T100" i="124"/>
  <c r="K100" i="124" s="1"/>
  <c r="C124" i="124"/>
  <c r="D135" i="124"/>
  <c r="O53" i="124"/>
  <c r="C53" i="124"/>
  <c r="L123" i="124"/>
  <c r="C54" i="124"/>
  <c r="O54" i="124"/>
  <c r="F54" i="124" s="1"/>
  <c r="J106" i="124"/>
  <c r="T106" i="124"/>
  <c r="K106" i="124" s="1"/>
  <c r="O42" i="124"/>
  <c r="F42" i="124" s="1"/>
  <c r="C42" i="124"/>
  <c r="E124" i="124"/>
  <c r="G54" i="124"/>
  <c r="S54" i="124"/>
  <c r="J103" i="124"/>
  <c r="T103" i="124"/>
  <c r="K103" i="124" s="1"/>
  <c r="J133" i="124"/>
  <c r="T133" i="124"/>
  <c r="K133" i="124" s="1"/>
  <c r="J73" i="124"/>
  <c r="K132" i="124"/>
  <c r="G7" i="124"/>
  <c r="K16" i="124"/>
  <c r="T70" i="124"/>
  <c r="K70" i="124" s="1"/>
  <c r="J70" i="124"/>
  <c r="T130" i="124"/>
  <c r="K130" i="124" s="1"/>
  <c r="J25" i="124"/>
  <c r="T25" i="124"/>
  <c r="K25" i="124" s="1"/>
  <c r="F8" i="124"/>
  <c r="F94" i="124"/>
  <c r="J39" i="124"/>
  <c r="I54" i="124"/>
  <c r="I57" i="124"/>
  <c r="J94" i="124"/>
  <c r="T94" i="124"/>
  <c r="J137" i="124"/>
  <c r="T137" i="124"/>
  <c r="J35" i="124"/>
  <c r="T35" i="124"/>
  <c r="K35" i="124" s="1"/>
  <c r="J109" i="124"/>
  <c r="T109" i="124"/>
  <c r="J16" i="124"/>
  <c r="I135" i="124"/>
  <c r="J51" i="124"/>
  <c r="T51" i="124"/>
  <c r="K51" i="124" s="1"/>
  <c r="T57" i="124"/>
  <c r="K57" i="124" s="1"/>
  <c r="J57" i="124"/>
  <c r="E53" i="124"/>
  <c r="T85" i="124"/>
  <c r="K85" i="124" s="1"/>
  <c r="J85" i="124"/>
  <c r="T73" i="124"/>
  <c r="K73" i="124" s="1"/>
  <c r="J48" i="124"/>
  <c r="H135" i="124"/>
  <c r="J41" i="124"/>
  <c r="T41" i="124"/>
  <c r="J113" i="124"/>
  <c r="G6" i="123"/>
  <c r="H6" i="123" s="1"/>
  <c r="H7" i="123"/>
  <c r="E101" i="119"/>
  <c r="E113" i="119" s="1"/>
  <c r="J10" i="119"/>
  <c r="J9" i="119" s="1"/>
  <c r="J100" i="119" s="1"/>
  <c r="K10" i="119"/>
  <c r="K9" i="119" s="1"/>
  <c r="K8" i="119" s="1"/>
  <c r="J37" i="119"/>
  <c r="J38" i="119" s="1"/>
  <c r="L101" i="119"/>
  <c r="L113" i="119" s="1"/>
  <c r="K101" i="119"/>
  <c r="K113" i="119" s="1"/>
  <c r="L10" i="119"/>
  <c r="L9" i="119" s="1"/>
  <c r="L8" i="119" s="1"/>
  <c r="E10" i="119"/>
  <c r="E9" i="119" s="1"/>
  <c r="E100" i="119"/>
  <c r="E8" i="119"/>
  <c r="J42" i="119"/>
  <c r="K22" i="119"/>
  <c r="J18" i="119"/>
  <c r="D95" i="119"/>
  <c r="F154" i="119"/>
  <c r="I154" i="119" s="1"/>
  <c r="F151" i="119"/>
  <c r="I151" i="119" s="1"/>
  <c r="F146" i="119"/>
  <c r="I146" i="119" s="1"/>
  <c r="F142" i="119"/>
  <c r="I142" i="119" s="1"/>
  <c r="L160" i="124" l="1"/>
  <c r="C160" i="124" s="1"/>
  <c r="O159" i="124"/>
  <c r="C159" i="124"/>
  <c r="O157" i="124"/>
  <c r="C157" i="124"/>
  <c r="C122" i="124"/>
  <c r="K56" i="124"/>
  <c r="K67" i="124"/>
  <c r="K41" i="124"/>
  <c r="F38" i="119"/>
  <c r="I38" i="119" s="1"/>
  <c r="L100" i="119"/>
  <c r="L102" i="119" s="1"/>
  <c r="L114" i="119" s="1"/>
  <c r="K100" i="119"/>
  <c r="K112" i="119" s="1"/>
  <c r="F101" i="119"/>
  <c r="J8" i="119"/>
  <c r="K121" i="124"/>
  <c r="I41" i="119"/>
  <c r="J101" i="119"/>
  <c r="J113" i="119" s="1"/>
  <c r="F113" i="119"/>
  <c r="I101" i="119"/>
  <c r="F22" i="119"/>
  <c r="I22" i="119" s="1"/>
  <c r="I21" i="119"/>
  <c r="K137" i="124"/>
  <c r="E26" i="122"/>
  <c r="E27" i="122" s="1"/>
  <c r="F9" i="119"/>
  <c r="K27" i="120"/>
  <c r="K28" i="120" s="1"/>
  <c r="F29" i="120"/>
  <c r="F30" i="120" s="1"/>
  <c r="I27" i="120"/>
  <c r="I28" i="120" s="1"/>
  <c r="N29" i="120"/>
  <c r="N30" i="120" s="1"/>
  <c r="O24" i="122"/>
  <c r="O25" i="122" s="1"/>
  <c r="N24" i="122"/>
  <c r="N25" i="122" s="1"/>
  <c r="H24" i="122"/>
  <c r="H25" i="122" s="1"/>
  <c r="E24" i="122"/>
  <c r="E25" i="122" s="1"/>
  <c r="G27" i="120"/>
  <c r="G28" i="120" s="1"/>
  <c r="O25" i="120"/>
  <c r="O29" i="120" s="1"/>
  <c r="O30" i="120" s="1"/>
  <c r="Q29" i="120"/>
  <c r="Q30" i="120" s="1"/>
  <c r="L29" i="120"/>
  <c r="L30" i="120" s="1"/>
  <c r="J27" i="120"/>
  <c r="J28" i="120" s="1"/>
  <c r="H25" i="120"/>
  <c r="H29" i="120" s="1"/>
  <c r="H30" i="120" s="1"/>
  <c r="E27" i="120"/>
  <c r="E28" i="120" s="1"/>
  <c r="K109" i="124"/>
  <c r="D134" i="124"/>
  <c r="O136" i="124"/>
  <c r="D124" i="124"/>
  <c r="K94" i="124"/>
  <c r="E123" i="124"/>
  <c r="S124" i="124"/>
  <c r="G124" i="124"/>
  <c r="T54" i="124"/>
  <c r="K54" i="124" s="1"/>
  <c r="C136" i="124"/>
  <c r="C134" i="124"/>
  <c r="F53" i="124"/>
  <c r="T53" i="124"/>
  <c r="K53" i="124" s="1"/>
  <c r="J123" i="124"/>
  <c r="H122" i="124"/>
  <c r="S122" i="124"/>
  <c r="E136" i="124"/>
  <c r="O124" i="124"/>
  <c r="F124" i="124" s="1"/>
  <c r="G135" i="124"/>
  <c r="S135" i="124"/>
  <c r="S158" i="124" s="1"/>
  <c r="J8" i="124"/>
  <c r="T8" i="124"/>
  <c r="K8" i="124" s="1"/>
  <c r="G134" i="124"/>
  <c r="O134" i="124"/>
  <c r="E122" i="124"/>
  <c r="J42" i="124"/>
  <c r="O122" i="124"/>
  <c r="D122" i="124"/>
  <c r="L135" i="124"/>
  <c r="L158" i="124" s="1"/>
  <c r="C158" i="124" s="1"/>
  <c r="O123" i="124"/>
  <c r="C123" i="124"/>
  <c r="I122" i="124"/>
  <c r="H7" i="124"/>
  <c r="S7" i="124"/>
  <c r="H136" i="124"/>
  <c r="T42" i="124"/>
  <c r="K42" i="124" s="1"/>
  <c r="L112" i="119"/>
  <c r="J102" i="119"/>
  <c r="J114" i="119" s="1"/>
  <c r="J112" i="119"/>
  <c r="E102" i="119"/>
  <c r="E114" i="119" s="1"/>
  <c r="E112" i="119"/>
  <c r="D11" i="119"/>
  <c r="D13" i="119"/>
  <c r="D14" i="119" s="1"/>
  <c r="D16" i="119"/>
  <c r="D17" i="119" s="1"/>
  <c r="D18" i="119" s="1"/>
  <c r="D20" i="119"/>
  <c r="D21" i="119" s="1"/>
  <c r="D22" i="119" s="1"/>
  <c r="D24" i="119"/>
  <c r="D25" i="119" s="1"/>
  <c r="D26" i="119"/>
  <c r="D30" i="119"/>
  <c r="D31" i="119" s="1"/>
  <c r="D33" i="119"/>
  <c r="D34" i="119" s="1"/>
  <c r="D36" i="119"/>
  <c r="D37" i="119" s="1"/>
  <c r="D40" i="119"/>
  <c r="D41" i="119" s="1"/>
  <c r="D42" i="119" s="1"/>
  <c r="D44" i="119"/>
  <c r="D45" i="119" s="1"/>
  <c r="D47" i="119"/>
  <c r="D48" i="119" s="1"/>
  <c r="D50" i="119"/>
  <c r="D51" i="119" s="1"/>
  <c r="D53" i="119"/>
  <c r="D54" i="119" s="1"/>
  <c r="D56" i="119"/>
  <c r="D57" i="119" s="1"/>
  <c r="D59" i="119"/>
  <c r="D60" i="119" s="1"/>
  <c r="D62" i="119"/>
  <c r="D63" i="119" s="1"/>
  <c r="D65" i="119"/>
  <c r="D66" i="119" s="1"/>
  <c r="D68" i="119"/>
  <c r="D69" i="119" s="1"/>
  <c r="D71" i="119"/>
  <c r="D72" i="119" s="1"/>
  <c r="D74" i="119"/>
  <c r="D75" i="119" s="1"/>
  <c r="D77" i="119"/>
  <c r="D78" i="119" s="1"/>
  <c r="D80" i="119"/>
  <c r="D81" i="119" s="1"/>
  <c r="D83" i="119"/>
  <c r="D84" i="119" s="1"/>
  <c r="D86" i="119"/>
  <c r="D87" i="119" s="1"/>
  <c r="D89" i="119"/>
  <c r="D90" i="119" s="1"/>
  <c r="D93" i="119"/>
  <c r="D94" i="119" s="1"/>
  <c r="D104" i="119"/>
  <c r="D105" i="119" s="1"/>
  <c r="D107" i="119"/>
  <c r="D108" i="119" s="1"/>
  <c r="D110" i="119"/>
  <c r="D111" i="119" s="1"/>
  <c r="L161" i="124" l="1"/>
  <c r="O161" i="124" s="1"/>
  <c r="J158" i="124"/>
  <c r="F157" i="124"/>
  <c r="T157" i="124"/>
  <c r="K157" i="124" s="1"/>
  <c r="F159" i="124"/>
  <c r="O160" i="124"/>
  <c r="F160" i="124" s="1"/>
  <c r="T159" i="124"/>
  <c r="F122" i="124"/>
  <c r="J54" i="124"/>
  <c r="K102" i="119"/>
  <c r="K114" i="119" s="1"/>
  <c r="F123" i="124"/>
  <c r="F134" i="124"/>
  <c r="F7" i="124"/>
  <c r="F100" i="119"/>
  <c r="F8" i="119"/>
  <c r="I113" i="119"/>
  <c r="H27" i="120"/>
  <c r="H28" i="120" s="1"/>
  <c r="O27" i="120"/>
  <c r="O28" i="120" s="1"/>
  <c r="J122" i="124"/>
  <c r="T122" i="124"/>
  <c r="S136" i="124"/>
  <c r="G136" i="124"/>
  <c r="E134" i="124"/>
  <c r="I124" i="124"/>
  <c r="J7" i="124"/>
  <c r="T7" i="124"/>
  <c r="K7" i="124" s="1"/>
  <c r="I134" i="124"/>
  <c r="O135" i="124"/>
  <c r="O158" i="124" s="1"/>
  <c r="F158" i="124" s="1"/>
  <c r="C135" i="124"/>
  <c r="H134" i="124"/>
  <c r="S134" i="124"/>
  <c r="F136" i="124"/>
  <c r="D136" i="124"/>
  <c r="J135" i="124"/>
  <c r="T123" i="124"/>
  <c r="K123" i="124" s="1"/>
  <c r="T124" i="124"/>
  <c r="E135" i="124"/>
  <c r="D38" i="119"/>
  <c r="C161" i="124" l="1"/>
  <c r="F161" i="124"/>
  <c r="T161" i="124"/>
  <c r="K161" i="124" s="1"/>
  <c r="T160" i="124"/>
  <c r="K160" i="124" s="1"/>
  <c r="K159" i="124"/>
  <c r="T158" i="124"/>
  <c r="K158" i="124" s="1"/>
  <c r="T135" i="124"/>
  <c r="K135" i="124" s="1"/>
  <c r="K122" i="124"/>
  <c r="I100" i="119"/>
  <c r="F102" i="119"/>
  <c r="F112" i="119"/>
  <c r="J136" i="124"/>
  <c r="T136" i="124"/>
  <c r="K136" i="124" s="1"/>
  <c r="F135" i="124"/>
  <c r="J124" i="124"/>
  <c r="J134" i="124"/>
  <c r="T134" i="124"/>
  <c r="K134" i="124" s="1"/>
  <c r="K124" i="124"/>
  <c r="I136" i="124"/>
  <c r="F114" i="119" l="1"/>
  <c r="I102" i="119"/>
  <c r="I112" i="119"/>
  <c r="I114" i="119" l="1"/>
  <c r="C11" i="119" l="1"/>
  <c r="C13" i="119"/>
  <c r="C14" i="119" s="1"/>
  <c r="C16" i="119"/>
  <c r="C17" i="119" s="1"/>
  <c r="C20" i="119"/>
  <c r="C21" i="119" s="1"/>
  <c r="C24" i="119"/>
  <c r="C25" i="119"/>
  <c r="C26" i="119"/>
  <c r="C30" i="119"/>
  <c r="C31" i="119" s="1"/>
  <c r="C33" i="119"/>
  <c r="C34" i="119" s="1"/>
  <c r="C36" i="119"/>
  <c r="C37" i="119" s="1"/>
  <c r="C40" i="119"/>
  <c r="C41" i="119" s="1"/>
  <c r="C44" i="119"/>
  <c r="C45" i="119" s="1"/>
  <c r="C47" i="119"/>
  <c r="C48" i="119"/>
  <c r="C50" i="119"/>
  <c r="C51" i="119" s="1"/>
  <c r="C53" i="119"/>
  <c r="C54" i="119" s="1"/>
  <c r="C56" i="119"/>
  <c r="C57" i="119" s="1"/>
  <c r="C59" i="119"/>
  <c r="C60" i="119"/>
  <c r="C62" i="119"/>
  <c r="C63" i="119" s="1"/>
  <c r="C65" i="119"/>
  <c r="C66" i="119" s="1"/>
  <c r="C68" i="119"/>
  <c r="C69" i="119" s="1"/>
  <c r="C71" i="119"/>
  <c r="C72" i="119" s="1"/>
  <c r="C74" i="119"/>
  <c r="C75" i="119" s="1"/>
  <c r="C77" i="119"/>
  <c r="C78" i="119"/>
  <c r="C80" i="119"/>
  <c r="C81" i="119" s="1"/>
  <c r="C83" i="119"/>
  <c r="C84" i="119" s="1"/>
  <c r="C86" i="119"/>
  <c r="C87" i="119" s="1"/>
  <c r="C89" i="119"/>
  <c r="C90" i="119" s="1"/>
  <c r="C93" i="119"/>
  <c r="C95" i="119"/>
  <c r="C98" i="119"/>
  <c r="C99" i="119" s="1"/>
  <c r="C104" i="119"/>
  <c r="C105" i="119" s="1"/>
  <c r="C107" i="119"/>
  <c r="C108" i="119" s="1"/>
  <c r="C110" i="119"/>
  <c r="C111" i="119" s="1"/>
  <c r="C10" i="119" l="1"/>
  <c r="C9" i="119" s="1"/>
  <c r="C8" i="119" s="1"/>
  <c r="C38" i="119"/>
  <c r="C22" i="119"/>
  <c r="C101" i="119"/>
  <c r="C113" i="119" s="1"/>
  <c r="C94" i="119"/>
  <c r="C42" i="119"/>
  <c r="C18" i="119"/>
  <c r="C100" i="119" l="1"/>
  <c r="C112" i="119"/>
  <c r="C102" i="119"/>
  <c r="C114" i="119" s="1"/>
  <c r="G15" i="102" l="1"/>
  <c r="M14" i="122"/>
  <c r="L14" i="122"/>
  <c r="J14" i="122"/>
  <c r="I14" i="122"/>
  <c r="G14" i="122"/>
  <c r="F14" i="122"/>
  <c r="D14" i="122"/>
  <c r="C14" i="122"/>
  <c r="M15" i="122"/>
  <c r="L15" i="122"/>
  <c r="L21" i="122" s="1"/>
  <c r="J15" i="122"/>
  <c r="I15" i="122"/>
  <c r="G15" i="122"/>
  <c r="F15" i="122"/>
  <c r="D15" i="122"/>
  <c r="C15" i="122"/>
  <c r="M21" i="122"/>
  <c r="M12" i="122"/>
  <c r="L12" i="122"/>
  <c r="J12" i="122"/>
  <c r="I12" i="122"/>
  <c r="G12" i="122"/>
  <c r="F12" i="122"/>
  <c r="D12" i="122"/>
  <c r="C12" i="122"/>
  <c r="D21" i="122" l="1"/>
  <c r="R12" i="122"/>
  <c r="G21" i="122"/>
  <c r="R15" i="122"/>
  <c r="R14" i="122"/>
  <c r="M22" i="122"/>
  <c r="M23" i="122" s="1"/>
  <c r="M26" i="122" s="1"/>
  <c r="C21" i="122"/>
  <c r="F21" i="122"/>
  <c r="I21" i="122"/>
  <c r="J21" i="122"/>
  <c r="J22" i="122" s="1"/>
  <c r="L22" i="122"/>
  <c r="G22" i="122"/>
  <c r="D22" i="122"/>
  <c r="C22" i="122" l="1"/>
  <c r="R21" i="122"/>
  <c r="M24" i="122"/>
  <c r="C23" i="122"/>
  <c r="C26" i="122" s="1"/>
  <c r="G23" i="122"/>
  <c r="G26" i="122" s="1"/>
  <c r="J23" i="122"/>
  <c r="J26" i="122" s="1"/>
  <c r="L23" i="122"/>
  <c r="L26" i="122" s="1"/>
  <c r="L27" i="122" s="1"/>
  <c r="I22" i="122"/>
  <c r="D23" i="122"/>
  <c r="D26" i="122" s="1"/>
  <c r="F22" i="122"/>
  <c r="M25" i="122"/>
  <c r="K26" i="113"/>
  <c r="I26" i="113" s="1"/>
  <c r="C26" i="113"/>
  <c r="K25" i="113"/>
  <c r="I25" i="113" s="1"/>
  <c r="C25" i="113"/>
  <c r="K24" i="113"/>
  <c r="I24" i="113" s="1"/>
  <c r="C24" i="113"/>
  <c r="K23" i="113"/>
  <c r="I23" i="113" s="1"/>
  <c r="C23" i="113"/>
  <c r="K22" i="113"/>
  <c r="I22" i="113" s="1"/>
  <c r="C22" i="113"/>
  <c r="K21" i="113"/>
  <c r="I21" i="113" s="1"/>
  <c r="C21" i="113"/>
  <c r="K20" i="113"/>
  <c r="I20" i="113"/>
  <c r="C20" i="113"/>
  <c r="K19" i="113"/>
  <c r="I19" i="113" s="1"/>
  <c r="C19" i="113"/>
  <c r="K18" i="113"/>
  <c r="I18" i="113" s="1"/>
  <c r="C18" i="113"/>
  <c r="K17" i="113"/>
  <c r="I17" i="113" s="1"/>
  <c r="C17" i="113"/>
  <c r="N16" i="113"/>
  <c r="N15" i="113" s="1"/>
  <c r="M16" i="113"/>
  <c r="J16" i="113"/>
  <c r="J15" i="113" s="1"/>
  <c r="H16" i="113"/>
  <c r="H15" i="113" s="1"/>
  <c r="G16" i="113"/>
  <c r="G15" i="113" s="1"/>
  <c r="F16" i="113"/>
  <c r="F15" i="113" s="1"/>
  <c r="E16" i="113"/>
  <c r="E15" i="113" s="1"/>
  <c r="D16" i="113"/>
  <c r="K25" i="112"/>
  <c r="I25" i="112"/>
  <c r="C25" i="112"/>
  <c r="K24" i="112"/>
  <c r="I24" i="112" s="1"/>
  <c r="C24" i="112"/>
  <c r="K23" i="112"/>
  <c r="I23" i="112" s="1"/>
  <c r="C23" i="112"/>
  <c r="K22" i="112"/>
  <c r="I22" i="112" s="1"/>
  <c r="C22" i="112"/>
  <c r="K21" i="112"/>
  <c r="I21" i="112" s="1"/>
  <c r="C21" i="112"/>
  <c r="K20" i="112"/>
  <c r="I20" i="112" s="1"/>
  <c r="C20" i="112"/>
  <c r="K19" i="112"/>
  <c r="I19" i="112" s="1"/>
  <c r="C19" i="112"/>
  <c r="K18" i="112"/>
  <c r="I18" i="112" s="1"/>
  <c r="C18" i="112"/>
  <c r="K17" i="112"/>
  <c r="I17" i="112" s="1"/>
  <c r="C17" i="112"/>
  <c r="K16" i="112"/>
  <c r="I16" i="112" s="1"/>
  <c r="C16" i="112"/>
  <c r="N15" i="112"/>
  <c r="N14" i="112" s="1"/>
  <c r="M15" i="112"/>
  <c r="J15" i="112"/>
  <c r="J14" i="112" s="1"/>
  <c r="H15" i="112"/>
  <c r="H14" i="112" s="1"/>
  <c r="G15" i="112"/>
  <c r="G14" i="112" s="1"/>
  <c r="F15" i="112"/>
  <c r="F14" i="112" s="1"/>
  <c r="E15" i="112"/>
  <c r="E14" i="112" s="1"/>
  <c r="D15" i="112"/>
  <c r="K27" i="107"/>
  <c r="I27" i="107" s="1"/>
  <c r="C27" i="107"/>
  <c r="K26" i="107"/>
  <c r="I26" i="107" s="1"/>
  <c r="C26" i="107"/>
  <c r="K25" i="107"/>
  <c r="I25" i="107" s="1"/>
  <c r="C25" i="107"/>
  <c r="K24" i="107"/>
  <c r="I24" i="107" s="1"/>
  <c r="C24" i="107"/>
  <c r="N23" i="107"/>
  <c r="M23" i="107"/>
  <c r="J23" i="107"/>
  <c r="H23" i="107"/>
  <c r="G23" i="107"/>
  <c r="F23" i="107"/>
  <c r="E23" i="107"/>
  <c r="D23" i="107"/>
  <c r="K20" i="107"/>
  <c r="I20" i="107" s="1"/>
  <c r="C20" i="107"/>
  <c r="K18" i="107"/>
  <c r="I18" i="107" s="1"/>
  <c r="C18" i="107"/>
  <c r="K17" i="107"/>
  <c r="I17" i="107" s="1"/>
  <c r="C17" i="107"/>
  <c r="N16" i="107"/>
  <c r="M16" i="107"/>
  <c r="J16" i="107"/>
  <c r="H16" i="107"/>
  <c r="G16" i="107"/>
  <c r="F16" i="107"/>
  <c r="F15" i="107" s="1"/>
  <c r="E16" i="107"/>
  <c r="D16" i="107"/>
  <c r="C16" i="107" s="1"/>
  <c r="J16" i="102"/>
  <c r="D12" i="120"/>
  <c r="C14" i="120"/>
  <c r="D14" i="120"/>
  <c r="C15" i="120"/>
  <c r="D15" i="120"/>
  <c r="R16" i="120"/>
  <c r="R17" i="120"/>
  <c r="R18" i="120"/>
  <c r="C15" i="112" l="1"/>
  <c r="C16" i="113"/>
  <c r="K16" i="107"/>
  <c r="I16" i="107" s="1"/>
  <c r="K15" i="112"/>
  <c r="I15" i="112" s="1"/>
  <c r="R22" i="122"/>
  <c r="G15" i="107"/>
  <c r="N15" i="107"/>
  <c r="R14" i="120"/>
  <c r="C21" i="120"/>
  <c r="R12" i="120"/>
  <c r="R15" i="120"/>
  <c r="E15" i="107"/>
  <c r="C24" i="122"/>
  <c r="K23" i="107"/>
  <c r="I23" i="107" s="1"/>
  <c r="K16" i="113"/>
  <c r="I16" i="113" s="1"/>
  <c r="F23" i="122"/>
  <c r="F26" i="122" s="1"/>
  <c r="F27" i="122" s="1"/>
  <c r="I23" i="122"/>
  <c r="I26" i="122" s="1"/>
  <c r="I27" i="122" s="1"/>
  <c r="J24" i="122"/>
  <c r="D24" i="122"/>
  <c r="L24" i="122"/>
  <c r="L25" i="122" s="1"/>
  <c r="G24" i="122"/>
  <c r="G27" i="122"/>
  <c r="M27" i="122"/>
  <c r="H15" i="107"/>
  <c r="J15" i="107"/>
  <c r="D15" i="113"/>
  <c r="C15" i="113" s="1"/>
  <c r="M15" i="113"/>
  <c r="K15" i="113" s="1"/>
  <c r="I15" i="113" s="1"/>
  <c r="D14" i="112"/>
  <c r="C14" i="112" s="1"/>
  <c r="M14" i="112"/>
  <c r="K14" i="112" s="1"/>
  <c r="I14" i="112" s="1"/>
  <c r="D15" i="107"/>
  <c r="M15" i="107"/>
  <c r="K15" i="107" s="1"/>
  <c r="D21" i="120"/>
  <c r="R23" i="122" l="1"/>
  <c r="C25" i="122"/>
  <c r="C27" i="122"/>
  <c r="R26" i="122"/>
  <c r="C15" i="107"/>
  <c r="C22" i="120"/>
  <c r="C23" i="120" s="1"/>
  <c r="R21" i="120"/>
  <c r="I24" i="122"/>
  <c r="I25" i="122" s="1"/>
  <c r="F24" i="122"/>
  <c r="F25" i="122" s="1"/>
  <c r="G25" i="122"/>
  <c r="J27" i="122"/>
  <c r="D27" i="122"/>
  <c r="I15" i="107"/>
  <c r="D22" i="120"/>
  <c r="D23" i="120" s="1"/>
  <c r="R24" i="122" l="1"/>
  <c r="R25" i="122" s="1"/>
  <c r="R23" i="120"/>
  <c r="R22" i="120"/>
  <c r="C31" i="120"/>
  <c r="C24" i="120"/>
  <c r="J25" i="122"/>
  <c r="R27" i="122"/>
  <c r="D24" i="120"/>
  <c r="C25" i="120" l="1"/>
  <c r="C27" i="120" s="1"/>
  <c r="R24" i="120"/>
  <c r="C32" i="120"/>
  <c r="D25" i="122"/>
  <c r="D25" i="120"/>
  <c r="D27" i="120" s="1"/>
  <c r="D28" i="120" s="1"/>
  <c r="D31" i="120"/>
  <c r="R31" i="120" s="1"/>
  <c r="R32" i="120" s="1"/>
  <c r="R27" i="120" l="1"/>
  <c r="R28" i="120" s="1"/>
  <c r="C29" i="120"/>
  <c r="C30" i="120" s="1"/>
  <c r="R25" i="120"/>
  <c r="D29" i="120"/>
  <c r="D30" i="120" s="1"/>
  <c r="C28" i="120"/>
  <c r="D32" i="120"/>
  <c r="R29" i="120" l="1"/>
  <c r="R30" i="120" s="1"/>
  <c r="H10" i="92"/>
  <c r="H11" i="92"/>
  <c r="H12" i="92"/>
  <c r="H13" i="92"/>
  <c r="H9" i="92"/>
  <c r="G22" i="75"/>
  <c r="F22" i="75"/>
  <c r="E22" i="75"/>
  <c r="D22" i="75"/>
  <c r="C22" i="75"/>
  <c r="G17" i="75"/>
  <c r="F17" i="75"/>
  <c r="E17" i="75"/>
  <c r="D17" i="75"/>
  <c r="C17" i="75"/>
  <c r="D12" i="75"/>
  <c r="E12" i="75"/>
  <c r="F12" i="75"/>
  <c r="C12" i="75"/>
  <c r="H9" i="75"/>
  <c r="H10" i="75"/>
  <c r="H11" i="75"/>
  <c r="H13" i="75"/>
  <c r="H14" i="75"/>
  <c r="H15" i="75"/>
  <c r="H16" i="75"/>
  <c r="H18" i="75"/>
  <c r="H19" i="75"/>
  <c r="H20" i="75"/>
  <c r="H21" i="75"/>
  <c r="H8" i="75"/>
  <c r="H44" i="92" l="1"/>
  <c r="D23" i="75"/>
  <c r="E23" i="75"/>
  <c r="F23" i="75"/>
  <c r="C23" i="75"/>
  <c r="G23" i="75"/>
  <c r="C154" i="119"/>
  <c r="D154" i="119"/>
  <c r="E154" i="119"/>
  <c r="J154" i="119"/>
  <c r="K154" i="119"/>
  <c r="L154" i="119"/>
  <c r="C151" i="119"/>
  <c r="D151" i="119"/>
  <c r="E151" i="119"/>
  <c r="J151" i="119"/>
  <c r="K151" i="119"/>
  <c r="L151" i="119"/>
  <c r="C146" i="119"/>
  <c r="D146" i="119"/>
  <c r="E146" i="119"/>
  <c r="J146" i="119"/>
  <c r="K146" i="119"/>
  <c r="L146" i="119"/>
  <c r="C142" i="119"/>
  <c r="D142" i="119"/>
  <c r="E142" i="119"/>
  <c r="J142" i="119"/>
  <c r="K142" i="119"/>
  <c r="L142" i="119"/>
  <c r="H23" i="75" l="1"/>
  <c r="L158" i="119"/>
  <c r="L159" i="119" s="1"/>
  <c r="J158" i="119"/>
  <c r="J159" i="119" s="1"/>
  <c r="F158" i="119"/>
  <c r="C158" i="119"/>
  <c r="C159" i="119" s="1"/>
  <c r="F159" i="119" l="1"/>
  <c r="I159" i="119" s="1"/>
  <c r="I158" i="119"/>
  <c r="K158" i="119"/>
  <c r="K159" i="119" s="1"/>
  <c r="E158" i="119"/>
  <c r="E159" i="119" s="1"/>
  <c r="E6" i="57" l="1"/>
  <c r="E10" i="57" s="1"/>
  <c r="D23" i="106" l="1"/>
  <c r="E11" i="57"/>
  <c r="E23" i="106" l="1"/>
  <c r="F23" i="106"/>
  <c r="G23" i="106"/>
  <c r="H23" i="106"/>
  <c r="I23" i="106"/>
  <c r="AH23" i="106"/>
  <c r="G10" i="116" l="1"/>
  <c r="F22" i="111"/>
  <c r="F21" i="111"/>
  <c r="F20" i="111"/>
  <c r="F17" i="111"/>
  <c r="F16" i="111"/>
  <c r="F15" i="111"/>
  <c r="G23" i="110"/>
  <c r="G22" i="110"/>
  <c r="G21" i="110"/>
  <c r="G17" i="110"/>
  <c r="G16" i="110"/>
  <c r="G15" i="110"/>
  <c r="L15" i="102"/>
  <c r="L14" i="102"/>
  <c r="G14" i="102"/>
  <c r="L13" i="102"/>
  <c r="G13" i="102"/>
  <c r="L12" i="102"/>
  <c r="G12" i="102"/>
  <c r="G53" i="100"/>
  <c r="F53" i="100"/>
  <c r="H52" i="100"/>
  <c r="L52" i="100" s="1"/>
  <c r="H51" i="100"/>
  <c r="L51" i="100" s="1"/>
  <c r="C51" i="100"/>
  <c r="H50" i="100"/>
  <c r="C50" i="100"/>
  <c r="H49" i="100"/>
  <c r="L49" i="100" s="1"/>
  <c r="C49" i="100"/>
  <c r="Y48" i="100"/>
  <c r="G47" i="100"/>
  <c r="F47" i="100"/>
  <c r="H46" i="100"/>
  <c r="L46" i="100" s="1"/>
  <c r="H45" i="100"/>
  <c r="L45" i="100" s="1"/>
  <c r="C45" i="100"/>
  <c r="H44" i="100"/>
  <c r="C44" i="100"/>
  <c r="H43" i="100"/>
  <c r="L43" i="100" s="1"/>
  <c r="C43" i="100"/>
  <c r="Y42" i="100"/>
  <c r="G41" i="100"/>
  <c r="F41" i="100"/>
  <c r="H40" i="100"/>
  <c r="L40" i="100" s="1"/>
  <c r="H39" i="100"/>
  <c r="L39" i="100" s="1"/>
  <c r="C39" i="100"/>
  <c r="H38" i="100"/>
  <c r="C38" i="100"/>
  <c r="H37" i="100"/>
  <c r="L37" i="100" s="1"/>
  <c r="C37" i="100"/>
  <c r="Y36" i="100"/>
  <c r="L11" i="102" l="1"/>
  <c r="L16" i="102" s="1"/>
  <c r="Y52" i="100"/>
  <c r="M12" i="102"/>
  <c r="M14" i="102"/>
  <c r="E10" i="116"/>
  <c r="G11" i="102"/>
  <c r="M13" i="102"/>
  <c r="M15" i="102"/>
  <c r="F14" i="111"/>
  <c r="Y46" i="100"/>
  <c r="Y40" i="100"/>
  <c r="G54" i="100"/>
  <c r="G20" i="110"/>
  <c r="F10" i="116"/>
  <c r="F54" i="100"/>
  <c r="G14" i="110"/>
  <c r="H41" i="100"/>
  <c r="H47" i="100"/>
  <c r="H53" i="100"/>
  <c r="F19" i="111"/>
  <c r="D10" i="116"/>
  <c r="H10" i="116"/>
  <c r="Y39" i="100"/>
  <c r="Y45" i="100"/>
  <c r="Y51" i="100"/>
  <c r="L38" i="100"/>
  <c r="Y38" i="100" s="1"/>
  <c r="L44" i="100"/>
  <c r="Y44" i="100" s="1"/>
  <c r="L50" i="100"/>
  <c r="Y50" i="100" s="1"/>
  <c r="F13" i="111" l="1"/>
  <c r="M11" i="102"/>
  <c r="M16" i="102" s="1"/>
  <c r="H54" i="100"/>
  <c r="G13" i="110"/>
  <c r="L47" i="100"/>
  <c r="Y47" i="100" s="1"/>
  <c r="Y43" i="100"/>
  <c r="L41" i="100"/>
  <c r="Y41" i="100" s="1"/>
  <c r="Y49" i="100"/>
  <c r="L53" i="100"/>
  <c r="Y37" i="100"/>
  <c r="L54" i="100" l="1"/>
  <c r="Y53" i="100"/>
  <c r="Y54" i="100" s="1"/>
  <c r="D98" i="119" l="1"/>
  <c r="D101" i="119" s="1"/>
  <c r="D113" i="119" s="1"/>
  <c r="D10" i="119"/>
  <c r="D9" i="119" s="1"/>
  <c r="D8" i="119" l="1"/>
  <c r="D100" i="119"/>
  <c r="D99" i="119"/>
  <c r="D112" i="119" l="1"/>
  <c r="D102" i="119"/>
  <c r="D114" i="119" s="1"/>
  <c r="D158" i="119" s="1"/>
  <c r="D159" i="119" s="1"/>
  <c r="B42" i="9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PeeKung</author>
  </authors>
  <commentList>
    <comment ref="B23" authorId="0" shapeId="0" xr:uid="{00000000-0006-0000-1200-000001000000}">
      <text>
        <r>
          <rPr>
            <sz val="9"/>
            <color indexed="81"/>
            <rFont val="Tahoma"/>
            <family val="2"/>
          </rPr>
          <t xml:space="preserve">ขึ้นอยู่กับข้อตกลง
</t>
        </r>
      </text>
    </comment>
    <comment ref="B51" authorId="0" shapeId="0" xr:uid="{00000000-0006-0000-1200-000002000000}">
      <text>
        <r>
          <rPr>
            <sz val="9"/>
            <color indexed="81"/>
            <rFont val="Tahoma"/>
            <family val="2"/>
          </rPr>
          <t xml:space="preserve">ขึ้นอยู่กับข้อตกลง
</t>
        </r>
      </text>
    </comment>
    <comment ref="B79" authorId="0" shapeId="0" xr:uid="{00000000-0006-0000-1200-000003000000}">
      <text>
        <r>
          <rPr>
            <sz val="9"/>
            <color indexed="81"/>
            <rFont val="Tahoma"/>
            <family val="2"/>
          </rPr>
          <t xml:space="preserve">ขึ้นอยู่กับข้อตกลง
</t>
        </r>
      </text>
    </comment>
  </commentList>
</comments>
</file>

<file path=xl/sharedStrings.xml><?xml version="1.0" encoding="utf-8"?>
<sst xmlns="http://schemas.openxmlformats.org/spreadsheetml/2006/main" count="4032" uniqueCount="924">
  <si>
    <t>รวม</t>
  </si>
  <si>
    <t>หน่วยงาน</t>
  </si>
  <si>
    <t>รายการ</t>
  </si>
  <si>
    <t>บาท</t>
  </si>
  <si>
    <t>หน่วยงาน.......................</t>
  </si>
  <si>
    <t>มหาวิทยาลัยแม่โจ้</t>
  </si>
  <si>
    <t>หน่วยงาน..............</t>
  </si>
  <si>
    <t>ลำ</t>
  </si>
  <si>
    <t xml:space="preserve">ประมาณการรายรับ </t>
  </si>
  <si>
    <t>เติมตัวเลขในช่องดังนี้</t>
  </si>
  <si>
    <t>ดับ</t>
  </si>
  <si>
    <t>ประเภทรายรับ</t>
  </si>
  <si>
    <t>ที่</t>
  </si>
  <si>
    <t>ค่าลงทะเบียนเรียน</t>
  </si>
  <si>
    <t>ค่าบัตรประจำตัวนักศึกษา</t>
  </si>
  <si>
    <t>ค่าบำรุงหอพัก</t>
  </si>
  <si>
    <t>ค่าขึ้นทะเบียนนักศึกษา (ปีแรกที่เข้าศึกษา)</t>
  </si>
  <si>
    <t>ค่าธรรมเนียมการมอบตัวของนักศึกษาในระบบโควต้า</t>
  </si>
  <si>
    <t>ค่าเอกสารลงทะเบียน</t>
  </si>
  <si>
    <t xml:space="preserve">ค่าธรรมเนียมโอนย้ายสาขาวิชาภายในมหาวิทยาลัย </t>
  </si>
  <si>
    <t>ค่าธรรมเนียมรับโอนนักศึกษาจากสถาบันอื่น</t>
  </si>
  <si>
    <t>ค่าปรับการลงทะเบียนเรียนพ้นวันกำหนดวันละ 100 บาท ไม่นับวันหยุดราชการ แต่ไม่เกิน 1,000 บาท</t>
  </si>
  <si>
    <t>ค่าใบรับรองผลการศึกษา / ใบรายงานผล</t>
  </si>
  <si>
    <t xml:space="preserve">ค่าขอหนังสือสำคัญและใบรับรองต่างๆ </t>
  </si>
  <si>
    <t>ใบปริญญาบัตรฉบับแปลเป็นภาษาต่างประเทศ</t>
  </si>
  <si>
    <t>ค่าลงทะเบียนรับปริญญา</t>
  </si>
  <si>
    <t>ค่าธรรมเนียมสอบชดใช้ในการสอบไล่วิชา</t>
  </si>
  <si>
    <t>ค่ารักษาสภาพการเป็นนักศึกษา</t>
  </si>
  <si>
    <t>ค่าธรรมเนียมการศึกษาพิเศษ</t>
  </si>
  <si>
    <t>สมทบส่วนกลาง  10 %</t>
  </si>
  <si>
    <t>คงเหลือตั้งจ่ายที่หน่วยงาน 90 %</t>
  </si>
  <si>
    <t>กลุ่มเงินอื่นๆ</t>
  </si>
  <si>
    <t>จัดสรรให้</t>
  </si>
  <si>
    <t xml:space="preserve"> - 5% งบกลางมหาวิทยาลัย</t>
  </si>
  <si>
    <t xml:space="preserve"> - 1.5% หน่วยงานต้นสังกัด</t>
  </si>
  <si>
    <t xml:space="preserve"> - 2% กองทุนวิจัยฯ</t>
  </si>
  <si>
    <t xml:space="preserve"> - 1.5 สำนักวิจัยฯ </t>
  </si>
  <si>
    <t>หน่วยนับ</t>
  </si>
  <si>
    <t>จำนวน</t>
  </si>
  <si>
    <t>(1)</t>
  </si>
  <si>
    <t>(2)</t>
  </si>
  <si>
    <t>รวมทั้งสิ้น</t>
  </si>
  <si>
    <t>หมายเหตุ</t>
  </si>
  <si>
    <t>หน่วย : บาท</t>
  </si>
  <si>
    <t>สถิติรายได้รับ</t>
  </si>
  <si>
    <t>หน่วยงาน.............</t>
  </si>
  <si>
    <t>ประเภท ลำดับที่………………</t>
  </si>
  <si>
    <t>ชื่อประเภท ........................</t>
  </si>
  <si>
    <t>รายรับจริง</t>
  </si>
  <si>
    <t>ประมาณการ</t>
  </si>
  <si>
    <t>เดือน</t>
  </si>
  <si>
    <t>ตุลาคม</t>
  </si>
  <si>
    <t>พฤศจิกายน</t>
  </si>
  <si>
    <t>ธันวาคม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</si>
  <si>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</si>
  <si>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</si>
  <si>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</si>
  <si>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</si>
  <si>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</si>
  <si>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</si>
  <si>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กรกฎาคม</t>
  </si>
  <si>
    <t>สิงหาคม</t>
  </si>
  <si>
    <t>กันยายน</t>
  </si>
  <si>
    <t>รวมทั้งปี</t>
  </si>
  <si>
    <t xml:space="preserve">คำชี้แจงรายได้ </t>
  </si>
  <si>
    <t>ประเภทลำดับที่ 2   ชื่อประเภท  เงินผลประโยชน์</t>
  </si>
  <si>
    <t>ชี้แจงเป็นตัวคูณ จำแนกตามรายการย่อย (ถ้ามี)</t>
  </si>
  <si>
    <t>................</t>
  </si>
  <si>
    <t>ประเภทลำดับที่ 4   ชื่อประเภท  เงินจากการฝึกอบรมและการประชุมสัมมนา</t>
  </si>
  <si>
    <t>1. ชื่อโครงการ....................</t>
  </si>
  <si>
    <t>รายรับ</t>
  </si>
  <si>
    <t>ประเภทลำดับที่ 5   ชื่อประเภท  เงินบริจาคหรืออุดหนุนตามวัตถุประสงค์</t>
  </si>
  <si>
    <t>ประเภทลำดับที่ 6   ชื่อประเภท  เงินอุดหนุนการวิจัยจากแหล่งทุนภายนอก</t>
  </si>
  <si>
    <t>ประเภทลำดับที่ 7   ชื่อประเภท  เงินรายได้อื่น</t>
  </si>
  <si>
    <t xml:space="preserve"> 1. เป็นรายได้จากค่าธรรมเนียมการศึกษา ตามระเบียบฯ ค่าธรรมเนียม</t>
  </si>
  <si>
    <t>2. อัตราค่าจัดเก็บ ตามที่มหาวิทยาลัย ได้กำหนดไว้ (โปรดระบุ)</t>
  </si>
  <si>
    <t>3. กำหนดเวลาในการจัดเก็บ  ตุลาคม ปี.......... - กันยายน ปี..........</t>
  </si>
  <si>
    <t>4. หลักเกณฑ์ในการคำนวณตั้งแต่ปี .......</t>
  </si>
  <si>
    <t>ค่าธรรมเนียมเหมาจ่าย</t>
  </si>
  <si>
    <t>ค่าบำรุงมหาวิทยาลัย</t>
  </si>
  <si>
    <t>ค่าพัฒนานักศึกษา</t>
  </si>
  <si>
    <t>ค่าบำรุงพิเศษ</t>
  </si>
  <si>
    <t>ค่าธรรมเนียมนักศึกษาทดลองเรียน</t>
  </si>
  <si>
    <t>ประเภทค่าธรรมเนียมการศึกษา</t>
  </si>
  <si>
    <t>ภาคปกติ (A)</t>
  </si>
  <si>
    <t>ภาคสมทบ (B)</t>
  </si>
  <si>
    <t>รวม (A)+(B)</t>
  </si>
  <si>
    <t>จำนวนนักศึกษา</t>
  </si>
  <si>
    <t>อัตรา</t>
  </si>
  <si>
    <t>ในคณะ</t>
  </si>
  <si>
    <t>นอกคณะ</t>
  </si>
  <si>
    <t>ค่าธรรมเนียม</t>
  </si>
  <si>
    <t>(บาท)</t>
  </si>
  <si>
    <t>ระดับปริญญา.............</t>
  </si>
  <si>
    <t>สาขา.................</t>
  </si>
  <si>
    <t>คำชี้แจงประมาณการรายรับ</t>
  </si>
  <si>
    <t>หน่วยงาน................</t>
  </si>
  <si>
    <t>ประเภท ค่าธรรมเนียมลงทะเบียน</t>
  </si>
  <si>
    <t>ภาคปกติ</t>
  </si>
  <si>
    <t>ภาคสมทบ</t>
  </si>
  <si>
    <t>ลำดับ</t>
  </si>
  <si>
    <t>ภาคการศึกษา</t>
  </si>
  <si>
    <t>จำนวน น.ศ</t>
  </si>
  <si>
    <t>ที่คาดหมาย</t>
  </si>
  <si>
    <t>(A)</t>
  </si>
  <si>
    <t>(B)</t>
  </si>
  <si>
    <t>(A)+(B)</t>
  </si>
  <si>
    <t>สาขา………………..</t>
  </si>
  <si>
    <t>รวมทั้งคณะฯ  *</t>
  </si>
  <si>
    <t>คำชี้แจงประมาณการรายรับ สาขา....................</t>
  </si>
  <si>
    <t>รายวิชาที่สอน</t>
  </si>
  <si>
    <t xml:space="preserve">หน่วยกิต </t>
  </si>
  <si>
    <t>หน่วยกิต</t>
  </si>
  <si>
    <t>ชั้นปี</t>
  </si>
  <si>
    <t>ค่าหน่วยกิต/วิชา</t>
  </si>
  <si>
    <t>(บ)</t>
  </si>
  <si>
    <t>(ป)</t>
  </si>
  <si>
    <t>ที่เรียน</t>
  </si>
  <si>
    <t>….</t>
  </si>
  <si>
    <t xml:space="preserve">หมายเหตุ  ให้ระบุการคิดค่าหน่วยกิตจำแนกตามการศึกษาภาคปกติ-ภาคสมทบ / การศึกษาระดับปริญญาตรี โท เอก -ชั้นปี / ภาคบรรยาย-ภาคปฏิบัติ </t>
  </si>
  <si>
    <t>สาขาวิชา</t>
  </si>
  <si>
    <t>ภาคปกติ(A)</t>
  </si>
  <si>
    <t>ภาคสมทบ(B)</t>
  </si>
  <si>
    <t>ภาควิชา/</t>
  </si>
  <si>
    <t>อัตราค่าบำรุง</t>
  </si>
  <si>
    <t>ระดับการศึกษา</t>
  </si>
  <si>
    <t>(คน)</t>
  </si>
  <si>
    <t>การศึกษา (บาท)</t>
  </si>
  <si>
    <t>ระดับปริญญา.....</t>
  </si>
  <si>
    <t xml:space="preserve"> - สาขา......................</t>
  </si>
  <si>
    <t xml:space="preserve"> รด.104 ก._6</t>
  </si>
  <si>
    <t>คำชี้แจงประมาณการรายรับจากค่าบำรุงพิเศษ</t>
  </si>
  <si>
    <t>ค่าจ้างชั่วคราว</t>
  </si>
  <si>
    <t>ค่าสาธารณูปโภค</t>
  </si>
  <si>
    <t>รายจ่ายอื่น</t>
  </si>
  <si>
    <t>รายจ่ายจริง</t>
  </si>
  <si>
    <t>แผนงาน.......</t>
  </si>
  <si>
    <t xml:space="preserve">รายละเอียดการขอตั้งประมาณการงบประมาณเงินรายได้ </t>
  </si>
  <si>
    <t>วุฒิการศึกษา</t>
  </si>
  <si>
    <t>คำชี้แจงและเหตุผล</t>
  </si>
  <si>
    <t>แผนงาน/งาน/หมวด/รายการ</t>
  </si>
  <si>
    <t>ตามตำแหน่ง</t>
  </si>
  <si>
    <t>ตาม</t>
  </si>
  <si>
    <t>จำนวนอัตรา (2)</t>
  </si>
  <si>
    <t>วงเงิน</t>
  </si>
  <si>
    <t>ที่ขอตั้ง</t>
  </si>
  <si>
    <t>จริง</t>
  </si>
  <si>
    <t>จำนวนเดือน</t>
  </si>
  <si>
    <t>ค่าจ้าง</t>
  </si>
  <si>
    <t>เลขที่อัตรา</t>
  </si>
  <si>
    <t>คนครอง</t>
  </si>
  <si>
    <t>ว่างมีเงิน</t>
  </si>
  <si>
    <t>ว่างไม่มีเงิน</t>
  </si>
  <si>
    <t>จำนวนอัตรา</t>
  </si>
  <si>
    <t>จำนวนเดือนขอตั้ง (6)</t>
  </si>
  <si>
    <t>ขอตั้ง (5)</t>
  </si>
  <si>
    <t>(1)x(5)x(6)</t>
  </si>
  <si>
    <t>- อัตราเดิม</t>
  </si>
  <si>
    <t xml:space="preserve">    (1) ตำแหน่ง………….</t>
  </si>
  <si>
    <t>- อัตราใหม่</t>
  </si>
  <si>
    <t>ค่าตอบแทน ใช้สอยและวัสดุ</t>
  </si>
  <si>
    <t>ลำดับที่</t>
  </si>
  <si>
    <t>หมวด/รายการ</t>
  </si>
  <si>
    <t>คำชี้แจงและเหตุผลสรุป</t>
  </si>
  <si>
    <t>ค่าตอบแทน ใช้สอย และวัสดุ</t>
  </si>
  <si>
    <t>ค่าตอบแทน</t>
  </si>
  <si>
    <t>ค่าใช้สอย</t>
  </si>
  <si>
    <t>ค่าวัสดุ</t>
  </si>
  <si>
    <t>รายละเอียดการขอตั้งประมาณการงบประมาณเงินรายได้</t>
  </si>
  <si>
    <t>รายละเอียดการของบประมาณเงินรายได้</t>
  </si>
  <si>
    <t>หมวดค่าครุภัณฑ์</t>
  </si>
  <si>
    <t>มาตรฐานและคุณลักษณะ</t>
  </si>
  <si>
    <t>ราคา</t>
  </si>
  <si>
    <t>จำนวนที่มีอยู่แล้ว</t>
  </si>
  <si>
    <t>สถานภาพ</t>
  </si>
  <si>
    <t>ที่ตั้งครุภัณฑ์</t>
  </si>
  <si>
    <t>ความ</t>
  </si>
  <si>
    <t xml:space="preserve">เฉพาะหรือขนาด </t>
  </si>
  <si>
    <t>ต่อ</t>
  </si>
  <si>
    <t>รวมเงิน</t>
  </si>
  <si>
    <t>ใช้การ</t>
  </si>
  <si>
    <t>ขอตั้ง</t>
  </si>
  <si>
    <t>ทดแทน</t>
  </si>
  <si>
    <t>อาคาร/ชั้น/สาขาวิชา</t>
  </si>
  <si>
    <t>สำคัญ</t>
  </si>
  <si>
    <t>ลักษณะ และโครงสร้าง</t>
  </si>
  <si>
    <t>หน่วย</t>
  </si>
  <si>
    <t>ได้</t>
  </si>
  <si>
    <t>ไม่ได้</t>
  </si>
  <si>
    <t>ใหม่</t>
  </si>
  <si>
    <t>ของเดิม</t>
  </si>
  <si>
    <t>เพิ่ม</t>
  </si>
  <si>
    <t xml:space="preserve"> / ส่วนราชการ/ห้อง</t>
  </si>
  <si>
    <t>1. ทดแทนของเดิม</t>
  </si>
  <si>
    <t>2. ซื้อเพิ่มเติม</t>
  </si>
  <si>
    <t>3. ซื้อใหม่</t>
  </si>
  <si>
    <t>4. เปิดสอนวิชา และ หรือหลักสุตรใหม่ ชื่อ....</t>
  </si>
  <si>
    <t>5. ประกอบการสอนวิชา ........</t>
  </si>
  <si>
    <t>7. ดำเนินกิจกรรมหรือโครงการบริการวิชาการ,</t>
  </si>
  <si>
    <t xml:space="preserve">  วิจัย หรือทำนุบำรุงฯ ชื่อ.......................</t>
  </si>
  <si>
    <t xml:space="preserve"> รด.208 ก.</t>
  </si>
  <si>
    <t>หมวดค่าที่ดินและสิ่งก่อสร้าง</t>
  </si>
  <si>
    <t>มาตรฐานและคุณลักษณะเฉพาะ</t>
  </si>
  <si>
    <t>ราคาต่อหน่วย</t>
  </si>
  <si>
    <t>ระบุใน</t>
  </si>
  <si>
    <t>แบบรูป</t>
  </si>
  <si>
    <t>หรือขนาด ลักษณะ และโครงสร้าง</t>
  </si>
  <si>
    <t>แผนฯ ....</t>
  </si>
  <si>
    <t>มี</t>
  </si>
  <si>
    <t>ไม่มี</t>
  </si>
  <si>
    <t xml:space="preserve"> รด.209 ก.</t>
  </si>
  <si>
    <t>หมวดเงินอุดหนุน</t>
  </si>
  <si>
    <t>รด.210 ก.</t>
  </si>
  <si>
    <t>แผ่นดิน</t>
  </si>
  <si>
    <t>รายได้</t>
  </si>
  <si>
    <t xml:space="preserve">หมายเหตุ  ให้อ้างอิงข้อมูลจากแหล่งข้อมูลด้านล่างนี้ จนกว่าจะมีการประกาศ/มติใหม่ออกมา </t>
  </si>
  <si>
    <t>กลุ่มเงินรายได้  A</t>
  </si>
  <si>
    <t>สมทบส่วนกลาง  34 %</t>
  </si>
  <si>
    <t>คงเหลือตั้งจ่ายที่หน่วยงาน 66 %</t>
  </si>
  <si>
    <t>สมทบส่วนกลาง  40 %</t>
  </si>
  <si>
    <t>คงเหลือตั้งจ่ายที่หน่วยงาน 60 %</t>
  </si>
  <si>
    <t xml:space="preserve"> - เพื่อพัฒนานักศึกษา</t>
  </si>
  <si>
    <t>สมทบส่วนกลาง  16 %</t>
  </si>
  <si>
    <t>คงเหลือตั้งจ่ายที่หน่วยงาน 84 %</t>
  </si>
  <si>
    <t>รวมรับค่าธรรมเนียม</t>
  </si>
  <si>
    <t>รวมสมทบส่วนกลาง (ค่าธรรมเนียม)</t>
  </si>
  <si>
    <t>รวมตั้งจ่ายที่หน่วยงาน (ค่าธรรมเนียม)</t>
  </si>
  <si>
    <t>รวมรายรับกลุ่มรายได้ กลุ่ม A</t>
  </si>
  <si>
    <t>เงินเหลือจ่าย</t>
  </si>
  <si>
    <t xml:space="preserve"> - เหลือจ่ายปีเก่า</t>
  </si>
  <si>
    <t xml:space="preserve"> - เงินสะสมฯ</t>
  </si>
  <si>
    <t>รวมรับทั้งสิ้น</t>
  </si>
  <si>
    <t>รวมสมทบส่วนกลาง ทั้งสิ้น</t>
  </si>
  <si>
    <t>กิจกรรม.....................</t>
  </si>
  <si>
    <t>ผลผลิต.......................</t>
  </si>
  <si>
    <t>งาน.............</t>
  </si>
  <si>
    <t>กองทุน...........</t>
  </si>
  <si>
    <t>2. ประกาศ คณะกรรมการบริหารงานบุคคลมหาวิทยาลัยแม่โจ้ เรื่อง การกำหนดบัญชีค่าจ้างของพนักงานมหาวิทยาลัย</t>
  </si>
  <si>
    <t>โปรดดูมาตรฐาน ประกอบการจัดทำ จากเว็บไซด์ของสำนักงบประมาณ ด้านล่างนี้</t>
  </si>
  <si>
    <t>พนักงานมหาวิทยาลัยเงินรายได้</t>
  </si>
  <si>
    <t>ร้อยละ</t>
  </si>
  <si>
    <t>รด101_1</t>
  </si>
  <si>
    <t>หน่วยงาน............................</t>
  </si>
  <si>
    <t xml:space="preserve">1. ประกาศ คณะกรรมการบริหารงานบุคคลมหาวิทยาลัยแม่โจ้ เรื่องบัญชีค่าจ้างขั้นต่ำขั้นสูงพนักงานมหาวิทยาลัย </t>
  </si>
  <si>
    <t xml:space="preserve"> - ต้นปี</t>
  </si>
  <si>
    <t xml:space="preserve"> - ปรับครั้งที่...</t>
  </si>
  <si>
    <t>3. มติคณะกรรมการบริหารฯ ................ เรื่องการปรับอัตราค่าจ้างลูกจ้างชั่วคราวรายเดือน</t>
  </si>
  <si>
    <t>4. การเลื่อนขั้นเงินเดือนล่าสุด</t>
  </si>
  <si>
    <t>ต้นปี</t>
  </si>
  <si>
    <t>ปรับครั้งที่</t>
  </si>
  <si>
    <t>ปรับครั้งที่...</t>
  </si>
  <si>
    <t>ปรับครั้งที่..</t>
  </si>
  <si>
    <t>ปรับครั้งที่....</t>
  </si>
  <si>
    <t xml:space="preserve">   </t>
  </si>
  <si>
    <t xml:space="preserve">ค่าธรรมเนียมการศึกษา  </t>
  </si>
  <si>
    <t xml:space="preserve">ค่าธรรมเนียมการศึกษากลุ่มหลัก  </t>
  </si>
  <si>
    <t xml:space="preserve">ค่าลงทะเบียนเรียน  </t>
  </si>
  <si>
    <t xml:space="preserve">1.1.1 ปริญญาตรี  </t>
  </si>
  <si>
    <t xml:space="preserve">ค่าบำรุงมหาวิทยาลัย   </t>
  </si>
  <si>
    <t xml:space="preserve">ค่าพัฒนานักศึกษา   </t>
  </si>
  <si>
    <t xml:space="preserve">ค่าขึ้นทะเบียนนักศึกษา (ปีแรกที่เข้าศึกษา)  </t>
  </si>
  <si>
    <t xml:space="preserve">ค่าธรรมเนียมการมอบตัวของนักศึกษาในระบบโควต้า  </t>
  </si>
  <si>
    <t xml:space="preserve">ค่าบัตรประจำตัวนักศึกษา  </t>
  </si>
  <si>
    <t xml:space="preserve">ค่าธรรมเนียมโอนย้ายสาขาวิชาภายในมหาวิทยาลัย   </t>
  </si>
  <si>
    <t xml:space="preserve">ค่าธรรมเนียมรับโอนนักศึกษาจากสถาบันอื่น  </t>
  </si>
  <si>
    <t xml:space="preserve">ค่าปรับการลงทะเบียนเรียนพ้นวันกำหนดวันละ 100 บาท ไม่นับวันหยุดราชการ แต่ไม่เกิน 1,000 บาท       </t>
  </si>
  <si>
    <t xml:space="preserve">ค่าใบรับรองผลการศึกษา / ใบรายงานผล     </t>
  </si>
  <si>
    <t xml:space="preserve">ค่าขอหนังสือสำคัญและใบรับรองต่างๆ          </t>
  </si>
  <si>
    <t xml:space="preserve">ใบปริญญาบัตรฉบับแปลเป็นภาษาต่างประเทศ       </t>
  </si>
  <si>
    <t xml:space="preserve">ค่าลงทะเบียนรับปริญญา                </t>
  </si>
  <si>
    <t xml:space="preserve">ค่าธรรมเนียมสอบชดใช้ในการสอบไล่วิชา              </t>
  </si>
  <si>
    <t xml:space="preserve">ค่ารักษาสภาพการเป็นนักศึกษา                  </t>
  </si>
  <si>
    <t xml:space="preserve">เรียกเก็บเพิ่มเติมสำหรับนักศึกษาชาวต่างชาติ            </t>
  </si>
  <si>
    <t xml:space="preserve">ค่าบำรุงพิเศษ                   </t>
  </si>
  <si>
    <t xml:space="preserve">เงินผลประโยชน์ (ภายใน)              </t>
  </si>
  <si>
    <t xml:space="preserve">เงินจากฟาร์ม                       </t>
  </si>
  <si>
    <t xml:space="preserve">เงินจากการฝึกอบรม                    </t>
  </si>
  <si>
    <t xml:space="preserve">เงินรายได้อื่น                                    </t>
  </si>
  <si>
    <t xml:space="preserve"> -  ผู้รับผิดชอบโครงการ</t>
  </si>
  <si>
    <t xml:space="preserve"> รด.104 ก._5</t>
  </si>
  <si>
    <t>คำชี้แจงรายได้  ค่าธรรมเนียมนักศึกษาทดลองเรียน</t>
  </si>
  <si>
    <t>คณะ</t>
  </si>
  <si>
    <t>จำนวน นักศึกษา</t>
  </si>
  <si>
    <t>อัตราค่าธรรมเนียม</t>
  </si>
  <si>
    <t>มติกก.บริหาร 10/2554 วันที่ 24 พค 54</t>
  </si>
  <si>
    <t>มหาวิทยาลัย 5,000 บ.</t>
  </si>
  <si>
    <t>สนอ. 21%</t>
  </si>
  <si>
    <t>คณะวิทย์ 10.5 %</t>
  </si>
  <si>
    <t>คณะศิลป์ 5.3 %</t>
  </si>
  <si>
    <t>ต้นสังกัด 63.2%</t>
  </si>
  <si>
    <t>สาขา..............</t>
  </si>
  <si>
    <t>.....................................................</t>
  </si>
  <si>
    <t>........................................................</t>
  </si>
  <si>
    <r>
      <t xml:space="preserve">ประเภทลำดับที่ 8   ชื่อประเภท </t>
    </r>
    <r>
      <rPr>
        <b/>
        <u/>
        <sz val="16"/>
        <color indexed="10"/>
        <rFont val="TH SarabunPSK"/>
        <family val="2"/>
      </rPr>
      <t xml:space="preserve"> สรุปค่าธรรมเนียม </t>
    </r>
    <r>
      <rPr>
        <b/>
        <sz val="16"/>
        <rFont val="TH SarabunPSK"/>
        <family val="2"/>
      </rPr>
      <t>(ต้องเป็นค่าธรรมเนียมที่ผ่านการอนุมัติจากสภามหาวิทยาลัยแล้วเท่านั้น)</t>
    </r>
  </si>
  <si>
    <t xml:space="preserve">การจัดสรร </t>
  </si>
  <si>
    <t>แผนงานบุคลากรภาครัฐ</t>
  </si>
  <si>
    <t>ส่วนงาน………………..</t>
  </si>
  <si>
    <t>แผนงานรอง:แผนงานบุคลากรภาครัฐด้านการสร้างพัฒนาและเสริมสร้างศักยภาพคน</t>
  </si>
  <si>
    <t>รายการค่าใช้จ่ายบุคลากรภาครัฐ ยกระดับคุณภาพการศึกษาและการเรียนรู้ตลอดชีวิต (ผู้สำเร็จการศึกษาด้าน.............)</t>
  </si>
  <si>
    <t>- อัตราเดิมรายเดือน</t>
  </si>
  <si>
    <t>- อัตราใหม่รายเดือน</t>
  </si>
  <si>
    <t>แผนงานรอง:………………</t>
  </si>
  <si>
    <t xml:space="preserve"> - เพื่อชดใช้ </t>
  </si>
  <si>
    <r>
      <t>ค่าบำรุงหอพัก</t>
    </r>
    <r>
      <rPr>
        <vertAlign val="superscript"/>
        <sz val="16"/>
        <rFont val="TH SarabunPSK"/>
        <family val="2"/>
      </rPr>
      <t xml:space="preserve"> </t>
    </r>
  </si>
  <si>
    <t>สมทบส่วนกลาง 36%</t>
  </si>
  <si>
    <t>คงเหลือตั้งจ่ายที่หน่วยงาน 64 %</t>
  </si>
  <si>
    <t>สมทบส่วนกลาง  37 %</t>
  </si>
  <si>
    <t>คงเหลือตั้งจ่ายที่หน่วยงาน 63 %</t>
  </si>
  <si>
    <t xml:space="preserve">ค่า ธ. นักศึกษาทดลองเรียน   </t>
  </si>
  <si>
    <t>สมทบบัณฑิต 3%</t>
  </si>
  <si>
    <t xml:space="preserve">เงินบริจาค เงินอุดหนุน หรือทรัพย์สินซึ่งมีผู้บริจาค </t>
  </si>
  <si>
    <t>กรอกข้อมูล</t>
  </si>
  <si>
    <t>ค่าธรรมเนียมเหมาจ่าย (ปริญญาตรี)</t>
  </si>
  <si>
    <t>ค่าธรรมเนียมเหมาจ่าย (ปริญญาโท)</t>
  </si>
  <si>
    <t>ค่าธรรมเนียมเหมาจ่าย (ปริญญาเอก)</t>
  </si>
  <si>
    <t>1) สมทบกองทุนพัฒนาแม่โจ้</t>
  </si>
  <si>
    <t>2.1) สมทบส่วนกลาง  16 %</t>
  </si>
  <si>
    <t>2.2) คงเหลือตั้งจ่ายที่หน่วยงาน 84 %</t>
  </si>
  <si>
    <t>2) ค่าธรรมเนียมฯ (หน่วยงานต้นสังกัด+ที่รับผิดชอบ)</t>
  </si>
  <si>
    <r>
      <t xml:space="preserve">1.1.2 ปริญญาโท </t>
    </r>
    <r>
      <rPr>
        <sz val="16"/>
        <rFont val="TH SarabunPSK"/>
        <family val="2"/>
      </rPr>
      <t>(100%)</t>
    </r>
  </si>
  <si>
    <r>
      <t xml:space="preserve">1.1.3 ปริญญาเอก </t>
    </r>
    <r>
      <rPr>
        <sz val="16"/>
        <rFont val="TH SarabunPSK"/>
        <family val="2"/>
      </rPr>
      <t xml:space="preserve">(100%) </t>
    </r>
  </si>
  <si>
    <t>หลักสูตร</t>
  </si>
  <si>
    <t>ป้องกันความเสี่ยง</t>
  </si>
  <si>
    <t>8.2  ที่เหลือตั้งจ่ายตามภารกิจ โดยมีข้อระวัง ดังนี้</t>
  </si>
  <si>
    <t>ค่าใช้จ่ายบุคลากร</t>
  </si>
  <si>
    <t>ค่าใช้จ่ายดำเนินงาน</t>
  </si>
  <si>
    <t>ค่าใช้จ่ายลงทุน</t>
  </si>
  <si>
    <t>เงินอุดหนุน</t>
  </si>
  <si>
    <t>รวมจ่าย</t>
  </si>
  <si>
    <t>1.1 เงินเดือน</t>
  </si>
  <si>
    <t>1.2 ค่าจ้างชั่วคราว</t>
  </si>
  <si>
    <t>2.1 ค่าตอบแทน</t>
  </si>
  <si>
    <t>1.3 เงินประจำตำแหน่ง ฯลฯ</t>
  </si>
  <si>
    <t>2.2 ค่าใช้สอย</t>
  </si>
  <si>
    <t>2.3 ค่าวัสดุ</t>
  </si>
  <si>
    <t>2.4 ค่าสาธารณูปโภค</t>
  </si>
  <si>
    <t>3.1 ครุภัณฑ์</t>
  </si>
  <si>
    <t>3.2 สิ่งก่อสร้าง</t>
  </si>
  <si>
    <t>4.1 เงินอุดหนุนโครงการ</t>
  </si>
  <si>
    <t>4.2 เงินอุดหนุนอื่นๆ</t>
  </si>
  <si>
    <t>รายจ่าย (MTEF)</t>
  </si>
  <si>
    <t>ประจำปี 2562</t>
  </si>
  <si>
    <t>%</t>
  </si>
  <si>
    <t>รวมหักให้บัณฑิตวิทยาลัย</t>
  </si>
  <si>
    <t>รวมหักให้ส่วนกลาง</t>
  </si>
  <si>
    <t>คงเหลือเพื่อตั้งจ่ายที่หน่วยงาน</t>
  </si>
  <si>
    <t>หักให้ส่วนกลาง 34% จาก A</t>
  </si>
  <si>
    <t>คงเหลือหลังหักให้บัณฑิต (A)</t>
  </si>
  <si>
    <t>คงเหลือ</t>
  </si>
  <si>
    <t>รวมหัก</t>
  </si>
  <si>
    <t>1.7 ........</t>
  </si>
  <si>
    <t>1.6 ........</t>
  </si>
  <si>
    <t>1.5 ค่าขึ้นทะเบียนเป็นนักศึกษา</t>
  </si>
  <si>
    <t>1.4 ค่าประกันของเสียหาย</t>
  </si>
  <si>
    <t>1.3 ค่าเบี้ยประกันอุบัติเหตุ</t>
  </si>
  <si>
    <t>1.2 ค่าพัฒนานักศึกษา</t>
  </si>
  <si>
    <t>1.1 ค่าบำรุงมหาวิทยาลัย</t>
  </si>
  <si>
    <t>1. หักส่วนกลาง</t>
  </si>
  <si>
    <t>&lt;&lt; กรอกข้อมูล</t>
  </si>
  <si>
    <t>ค่าธรรมเนียมเหมาจ่าย:คน</t>
  </si>
  <si>
    <t>ชั้นปีที่ 2</t>
  </si>
  <si>
    <t>ชั้นปีที่ 1</t>
  </si>
  <si>
    <t>ระดับปริญญา</t>
  </si>
  <si>
    <t>การจัดสรรเหมาจ่ายระดับบัณฑิตศึกษา</t>
  </si>
  <si>
    <t>ชั้นปีที่ 3</t>
  </si>
  <si>
    <t>ชั้นปีที่ 4</t>
  </si>
  <si>
    <t xml:space="preserve">....% บัณฑิตวิทยาลัย จากค่าธรรมเนียมคงเหลือ </t>
  </si>
  <si>
    <t>ภาค</t>
  </si>
  <si>
    <t>.................</t>
  </si>
  <si>
    <t>..................</t>
  </si>
  <si>
    <t>(ปกติ/สมทบ)</t>
  </si>
  <si>
    <t>ตกค้าง</t>
  </si>
  <si>
    <t>ปี 2562</t>
  </si>
  <si>
    <t xml:space="preserve"> - เงินเพิ่มค่าจ้างพนักงานมหาวิทยาลัยเงินรายได้</t>
  </si>
  <si>
    <t>แผนงานงบ</t>
  </si>
  <si>
    <t>จ่ายจริง</t>
  </si>
  <si>
    <t>ค่าตอบแทนใช้สอยและวัสดุ</t>
  </si>
  <si>
    <t>แผนงานพื้นฐาน</t>
  </si>
  <si>
    <t>การจัดสรรเหมาจ่ายระดับปริญญาตรี</t>
  </si>
  <si>
    <t>1.มหาวิทยาลัย</t>
  </si>
  <si>
    <t>สมทบ 34%</t>
  </si>
  <si>
    <t>รวมสมทบมหาวิทยาลัย (1)</t>
  </si>
  <si>
    <t>&lt;&lt; นำไปกรอกที่ Sheet "แบบสรุปงบ และ รด.101" ในแถวค่าธรรมเนียมเหมาจ่าย (ปริญญาโท)/(ปริญญาเอก)</t>
  </si>
  <si>
    <t>&lt;&lt; นำไปกรอกที่ Sheet "แบบสรุปงบ และ รด.101" ในแถวค่าธรรมเนียมเหมาจ่าย (ปริญญาตรี)</t>
  </si>
  <si>
    <t>หน่วยงาน ...................</t>
  </si>
  <si>
    <t>6. เพิ่มเป้าหมายนักศึกษา........คน ในสาขา...</t>
  </si>
  <si>
    <t>จำนวนนักศึกษา (ในหลักสูตร)</t>
  </si>
  <si>
    <t>นศ.ปัจจุบัน
(แผน)</t>
  </si>
  <si>
    <t>นศ.ปัจจุบัน
(ผล)</t>
  </si>
  <si>
    <t>นศ.ลงทะเบียน
(ผล)</t>
  </si>
  <si>
    <t>ผล ปจบ.-แผน ปจบ.</t>
  </si>
  <si>
    <t>ผล ลงทะเบียน-แผน ปจบ.</t>
  </si>
  <si>
    <t>(%)</t>
  </si>
  <si>
    <t>คณะ.....................</t>
  </si>
  <si>
    <t xml:space="preserve"> ระดับปริญญาตรี</t>
  </si>
  <si>
    <t xml:space="preserve"> หลักสูตร 2 ปี</t>
  </si>
  <si>
    <t>1. สาขา...........................</t>
  </si>
  <si>
    <t>ปี 3</t>
  </si>
  <si>
    <t>ปี 4</t>
  </si>
  <si>
    <t xml:space="preserve"> หลักสูตร 4 ปี</t>
  </si>
  <si>
    <t>ปี 1</t>
  </si>
  <si>
    <t>ปี 2</t>
  </si>
  <si>
    <t>2. สาขา...........................</t>
  </si>
  <si>
    <t xml:space="preserve"> ระดับปริญญาโท</t>
  </si>
  <si>
    <t xml:space="preserve"> ระดับปริญญาเอก</t>
  </si>
  <si>
    <t>สาขา...............</t>
  </si>
  <si>
    <t>รวมหน่วยงาน</t>
  </si>
  <si>
    <t>แผน</t>
  </si>
  <si>
    <t>ผล</t>
  </si>
  <si>
    <t xml:space="preserve">ผล-แผน
</t>
  </si>
  <si>
    <t xml:space="preserve">รวม
(แผน)
</t>
  </si>
  <si>
    <t xml:space="preserve">รวม
(ผล)
</t>
  </si>
  <si>
    <t xml:space="preserve">1.1.3 ปริญญาเอก  </t>
  </si>
  <si>
    <t xml:space="preserve">  รหัสก่อน 55         </t>
  </si>
  <si>
    <t xml:space="preserve">  รหัสตั้งแต่ 55 เป็นต้นไป   </t>
  </si>
  <si>
    <r>
      <t xml:space="preserve"> - เพื่อชดใช้ </t>
    </r>
    <r>
      <rPr>
        <vertAlign val="superscript"/>
        <sz val="12"/>
        <rFont val="TH Niramit AS"/>
      </rPr>
      <t>(1)</t>
    </r>
  </si>
  <si>
    <t xml:space="preserve">ค่าบำรุงกิจกรรมนักศึกษา   </t>
  </si>
  <si>
    <t xml:space="preserve">  รหัสก่อน 55    </t>
  </si>
  <si>
    <t xml:space="preserve">ค่าบำรุงห้องสมุด   </t>
  </si>
  <si>
    <t xml:space="preserve">  รหัสก่อน 55</t>
  </si>
  <si>
    <t xml:space="preserve">ค่าบำรุงกีฬา     </t>
  </si>
  <si>
    <t xml:space="preserve">สมทบส่วนกลาง  </t>
  </si>
  <si>
    <t xml:space="preserve">คงเหลือตั้งจ่ายที่หน่วยงาน </t>
  </si>
  <si>
    <t xml:space="preserve">1.6.1 เพื่อชดใช้   </t>
  </si>
  <si>
    <t>1.6.2 เพื่อกีฬา</t>
  </si>
  <si>
    <t xml:space="preserve">ค่าธรรมเนียมเทคโนโลยีสารสนเทศ  </t>
  </si>
  <si>
    <t xml:space="preserve">ค่าบริการสุขภาพ  </t>
  </si>
  <si>
    <t xml:space="preserve">สมทบส่วนกลาง </t>
  </si>
  <si>
    <t>คงเหลือตั้งจ่ายที่หน่วยงาน</t>
  </si>
  <si>
    <t>1.8.1   50% เพื่อบริการสุขภาพ</t>
  </si>
  <si>
    <t>1.8.2   50% เพื่อบริการสุขภาพ (ภารกิจทั่วไป)</t>
  </si>
  <si>
    <r>
      <t>ค่าบำรุงหอพัก</t>
    </r>
    <r>
      <rPr>
        <vertAlign val="superscript"/>
        <sz val="12"/>
        <rFont val="TH Niramit AS"/>
      </rPr>
      <t xml:space="preserve"> (2)</t>
    </r>
  </si>
  <si>
    <t>สมทบส่วนกลาง  36 %</t>
  </si>
  <si>
    <t>คงเหลือตั้งจ่ายที่หน่วยงาน 64%</t>
  </si>
  <si>
    <r>
      <t xml:space="preserve">ค่า ธ. นักศึกษาทดลองเรียน </t>
    </r>
    <r>
      <rPr>
        <b/>
        <vertAlign val="superscript"/>
        <sz val="12"/>
        <rFont val="TH Niramit AS"/>
      </rPr>
      <t xml:space="preserve">(3) </t>
    </r>
    <r>
      <rPr>
        <b/>
        <sz val="12"/>
        <rFont val="TH Niramit AS"/>
      </rPr>
      <t xml:space="preserve">                       </t>
    </r>
  </si>
  <si>
    <t>สมทบกองทุนพัฒนาแม่โจ้</t>
  </si>
  <si>
    <t>คงเหลือจากสมทบกองทุนฯ (หน่วยงานต้นสังกัด + ที่รับผิดชอบ)</t>
  </si>
  <si>
    <t xml:space="preserve">เงินผลประโยชน์ (จากฟาร์ม)                       </t>
  </si>
  <si>
    <t xml:space="preserve">เงินบริจาค เงินอุดหนุน หรือทรัพย์สินซึ่งมีผู้บริจาค               </t>
  </si>
  <si>
    <t>คงเหลือ (หน่วยงาน) ทั้งสิ้น</t>
  </si>
  <si>
    <t>ประกันความเสี่ยง</t>
  </si>
  <si>
    <t>คงเหลือเพื่อตั้งจ่าย</t>
  </si>
  <si>
    <t>แผนงานรอง:</t>
  </si>
  <si>
    <t xml:space="preserve">ปี 2566
</t>
  </si>
  <si>
    <t>ประจำปี 2563</t>
  </si>
  <si>
    <t>ปี 2563</t>
  </si>
  <si>
    <t>โปรดดูราคามาตรฐาน ประกอบการจัดทำ จากเว็บไซด์ของสำนักงบประมาณ และ กระทรวง MDES ด้านล่างนี้</t>
  </si>
  <si>
    <t xml:space="preserve"> -  อัตรากำลังที่นำมาตั้ง ต้องได้รับความเห็นชอบจาก ก.บ.ม. (ให้พิจารณารายได้ของหน่วยงานประกอบด้วย)</t>
  </si>
  <si>
    <t xml:space="preserve"> -  หน่วยงานใดที่มีพนักงานราชการให้วางแผนและบริหารอัตรากำลังด้วยเงินรายได้ของหน่วยงานไว้ล่วงหน้า (MTEF) เนื่องจากจะสิ้นสุดสัญญาในปี 2563</t>
  </si>
  <si>
    <t xml:space="preserve"> -  ค่าใช้จ่ายในการเดินทางไปราชการต่างประเทศชั่วคราว ให้จัดทำโครงการที่ขับเคลื่อนตัวชี้วัดของเป้าประสงค์ตามแผนพัฒนาการศึกษามหาวิทยาลัย ประกอบการจัดสรร </t>
  </si>
  <si>
    <t xml:space="preserve"> -  ครุภัณฑ์ ให้มีเอกสารประกอบ เช่น เหตุผลความจำเป็น, คุณลักษณะและราคาควรยึดราคามาตรฐาน และบัญชีนวัตกรรม เป็นเบื้องต้น , ใบเสนอราคา, แผนการดำเนินงาน และแผนจัดซื้อจัดจ้าง เป็นต้น</t>
  </si>
  <si>
    <t xml:space="preserve"> -  สิ่งก่อสร้าง ให้มีเอกสารประกอบ เช่น เหตุผลความจำเป็น, แบบรูป, ราคา, งวดงาน, แผนการดำเนินงาน และแผนจัดซื้อจัดจ้าง ดำเนินงานให้แล้วเสร็จภายในปีงบประมาณ</t>
  </si>
  <si>
    <t xml:space="preserve"> -  ตั้งงบสำรองไม่น้อยกว่า 5% ของรายจ่ายรวม </t>
  </si>
  <si>
    <t xml:space="preserve"> -  หน่วยงานที่เงินติดลบ ให้ทำแผนการชำระคืนและตั้งชดใช้คืนยอดติดลบ</t>
  </si>
  <si>
    <t xml:space="preserve"> -  ให้สำนักวิจัยและส่งเสริมวิชาการการเกษตร  สำนักหอสมุด  สำนักบริหารและพัฒนาวิชาการ  สำนักงานมหาวิทยาลัย และวิสาหกิจ ให้จัดสรรงบประมาณโดยเน้นภารกิจหลักของส่วนงานนั้น ๆ เป็นสำคัญ</t>
  </si>
  <si>
    <t xml:space="preserve"> -  หน่วยงานวิสาหกิจ ให้ผ่านความเห็นชอบจากคณะกรรมการที่กำกับดูแล ก่อนจัดส่ง</t>
  </si>
  <si>
    <t xml:space="preserve"> - ให้ตั้งค่าใช้จ่ายในการอุดหนุนทุนการศึกษาสำหรับนักศึกษา ไม่น้อยกว่า 10% ของค่าบำรุงพิเศษ (สุทธิ)</t>
  </si>
  <si>
    <r>
      <t xml:space="preserve"> - </t>
    </r>
    <r>
      <rPr>
        <sz val="16"/>
        <color rgb="FFFF0000"/>
        <rFont val="TH Niramit AS"/>
      </rPr>
      <t xml:space="preserve"> ให้ตั้งค่าซ่อมแซมบำรุงรักษาทรัพย์สิน ไม่น้อยกว่า 5%</t>
    </r>
    <r>
      <rPr>
        <sz val="16"/>
        <rFont val="TH Niramit AS"/>
      </rPr>
      <t xml:space="preserve"> ของแผนงานพื้นฐาน ควรมีแผนการดูแลรักษาประกอบ และพิจารณาค่าเสื่อมราคาของทรัพย์สินประกอบ</t>
    </r>
  </si>
  <si>
    <t xml:space="preserve"> -  การพัฒนานักศึกษาให้ขับเคลื่อนตัวชี้วัดของเป้าประสงค์ตามแผนพัฒนามหาวิทยาลัยเป็นสำคัญ ตามพันธกิจข้อ 1</t>
  </si>
  <si>
    <t xml:space="preserve"> -  ตั้งงบไม่น้อยกว่า 10% ของรายจ่าย สำหรับแผนงานยุทธศาสตร์ และแผนงานพื้นฐานเพื่อการพัฒนา เน้นโครงการทั้ง SPO และ MOC </t>
  </si>
  <si>
    <t>3. นักศึกษามีความจำเป็นแยกชั้นปีเนื่องจากแต่ละชั้นปีมีการลงทะเบียนต่างกัน และเพื่อให้วิเคราะห์ทราบการคงอยู่ของ นศ.และข้อสังเกตเพื่อการดำเนินงานของหน่วยงาน</t>
  </si>
  <si>
    <t>8.1   ป้องกันความเสี่ยงไม่น้อยกว่า 20% โดยไม่เกิน รายรับจริงของปีที่ผ่านมา</t>
  </si>
  <si>
    <t>6. ควรมีการนำการวิเคราะห์สภาพองค์กร (SWOT Analysis) และผลการดำเนินงาน 3 ปีย้อนหลัง ประกอบการจัดสรร</t>
  </si>
  <si>
    <t>7. บริหารจัดการงบประมาณตามข้อกฏหมายที่กำหนด ตามหลักการของวินัยการเงินการคลัง ติดตามเร่งรัดการดำเนินงานอย่างต่อเนื่อง มุ่งเน้นให้บริหารจัดการจากเงินประจำปีเป็นหลัก</t>
  </si>
  <si>
    <t xml:space="preserve">8. รายรับสุทธิ จัดสรร เป็นรายจ่าย ดังนี้  </t>
  </si>
  <si>
    <t xml:space="preserve">2. นักศึกษามีแบบกลุ่มเรียนตามเกณฑ์ และกลุ่มเรียนตกค้าง เพื่อให้คณะใช้วิเคราะห์นักศึกษาสำเร็จการศึกษาเป็นไปตามมาตรฐานที่ สป อว.กำหนดหรือไม่อย่างไร 
(ด้านสังคม 85% ด้านวิทย์ 80%) </t>
  </si>
  <si>
    <t>งบประมาณเงินรายได้ ปี 2564</t>
  </si>
  <si>
    <t>ปีการศึกษา 2564</t>
  </si>
  <si>
    <t xml:space="preserve">ปี 2565
</t>
  </si>
  <si>
    <t xml:space="preserve">ปี 2567
</t>
  </si>
  <si>
    <t xml:space="preserve">ปี 2568
</t>
  </si>
  <si>
    <r>
      <t xml:space="preserve">1.1.2 ปริญญาโท </t>
    </r>
    <r>
      <rPr>
        <sz val="12"/>
        <rFont val="TH SarabunPSK"/>
        <family val="2"/>
      </rPr>
      <t>(100%)</t>
    </r>
  </si>
  <si>
    <t xml:space="preserve">             รวมเทอม 2/2563</t>
  </si>
  <si>
    <t xml:space="preserve">             รวมเทอม 3/2563</t>
  </si>
  <si>
    <t xml:space="preserve">             รวมเทอม 1/2564</t>
  </si>
  <si>
    <t xml:space="preserve"> รด.104 ก._8</t>
  </si>
  <si>
    <t>ปี 2564</t>
  </si>
  <si>
    <t>รายจ่ายปี 2564</t>
  </si>
  <si>
    <t>1. สมทบเบี้ยประกันสังคม</t>
  </si>
  <si>
    <t>2. สมทบกองทุนเงินทดแทน</t>
  </si>
  <si>
    <t>3...............................</t>
  </si>
  <si>
    <t>http://bb.go.th/topic.php?gid=237&amp;mid=279#</t>
  </si>
  <si>
    <t>https://www.mdes.go.th/service?a=29</t>
  </si>
  <si>
    <t>ค่าธรรมเนียมนักศึกษาต่างชาติ</t>
  </si>
  <si>
    <t>แบบฟอร์มคำของบประมาณเงินรายได้ ประจำปี 2565</t>
  </si>
  <si>
    <t>ข้อสังเกตการทำคำของบประมาณรายได้ 2565</t>
  </si>
  <si>
    <t>1. ปีงบ 2565 ใช้นักศึกษา</t>
  </si>
  <si>
    <t xml:space="preserve"> - เทอม 2, 3/2564 (ใช้นักศึกษาจาก ผล 1/64) </t>
  </si>
  <si>
    <r>
      <t xml:space="preserve"> - </t>
    </r>
    <r>
      <rPr>
        <b/>
        <sz val="16"/>
        <color rgb="FFFF0000"/>
        <rFont val="TH Niramit AS"/>
      </rPr>
      <t>และ 1/2565</t>
    </r>
    <r>
      <rPr>
        <sz val="16"/>
        <color rgb="FFFF0000"/>
        <rFont val="TH Niramit AS"/>
      </rPr>
      <t xml:space="preserve"> (ใช้นักศึกษาแผน 2565) </t>
    </r>
  </si>
  <si>
    <t xml:space="preserve">4. ให้มีการวางแผนงานและเงิน ในลักษณะ MTEF ปี 2565-2569 </t>
  </si>
  <si>
    <t xml:space="preserve">5. ให้วางแผนงานปีงบ 2565 ให้สอดคล้องกับแผนปฏิบัติการ ปี 2565 </t>
  </si>
  <si>
    <t xml:space="preserve"> -  ค่าใช้จ่ายเกี่ยวกับบุคลากร เช่น พนักงานส่วนงาน, ค่าจ้างพนักงานมหาวิทยาลัย เงินเพิ่มค่าจ้างพนักงานมหาวิทยาลัยเงินรายได้, เงินประจำตำแหน่ง, เงินค่าตอบแทนผู้บริหาร, เงินเพิ่มการครองชีพชั่วคราวฯ ค่าตอบแทนตำแหน่งต่างๆ, ค่ารับรองเหมาจ่าย, ค่าโทรศัพท์เคลื่อนที่, เงินสมทบประกันสังคม, กองทุนเงินทดแทน เป็นต้น </t>
  </si>
  <si>
    <t xml:space="preserve"> - พนักงานราชการเดิม ในปี 2565 มหาวิทยาลัยจะให้การสนับสนุนงบประมาณ</t>
  </si>
  <si>
    <t>แบบสรุปงบประมาณรายได้ประจำปีงบประมาณ พ.ศ. 2565</t>
  </si>
  <si>
    <t>งบประมาณเงินรายได้ ปี 2565</t>
  </si>
  <si>
    <t>เพิ่ม(ลด) (จากปี 2564)</t>
  </si>
  <si>
    <t xml:space="preserve">เปรียบเทียบจำนวนนักศึกษา ปีการศึกษา 2564-2565 </t>
  </si>
  <si>
    <t>ปีการศึกษา 2565</t>
  </si>
  <si>
    <t>ผลต่าง ปีการศึกษา 2564</t>
  </si>
  <si>
    <t>เทอม 2/64</t>
  </si>
  <si>
    <t>เทอม 3/64</t>
  </si>
  <si>
    <t>เทอม 1/65</t>
  </si>
  <si>
    <t>แบบสรุปการขอตั้งงบประมาณประจำปี 2565</t>
  </si>
  <si>
    <t xml:space="preserve">ปี 2564 จริง
(ณ .....) 
</t>
  </si>
  <si>
    <t xml:space="preserve">ปี 2569
</t>
  </si>
  <si>
    <t xml:space="preserve">ปี 2563 (จริง)
</t>
  </si>
  <si>
    <t xml:space="preserve">ปี 2564 (แผน)
</t>
  </si>
  <si>
    <t>ปี 2564 (ณ สค.64)</t>
  </si>
  <si>
    <t>ประมาณการรายรับ ปี 2565</t>
  </si>
  <si>
    <t>ประจำปี 2565</t>
  </si>
  <si>
    <t>หมายเหตุ ปี 2565</t>
  </si>
  <si>
    <t>x</t>
  </si>
  <si>
    <t>ครั้ง</t>
  </si>
  <si>
    <t>ปริมาณ</t>
  </si>
  <si>
    <t>ประเภทลำดับที่ 3  ชื่อประเภท  เงินจากฟาร์ม</t>
  </si>
  <si>
    <t>รายได้คงเหลือ</t>
  </si>
  <si>
    <t>สมทบค่าสาธารณูปโภค (10%)</t>
  </si>
  <si>
    <t>ค่าลงทะเบียน</t>
  </si>
  <si>
    <t>บาท =</t>
  </si>
  <si>
    <t>คน x</t>
  </si>
  <si>
    <t>ครั้ง x</t>
  </si>
  <si>
    <t>2. ชื่อโครงการ....................</t>
  </si>
  <si>
    <t>3. ชื่อโครงการ....................</t>
  </si>
  <si>
    <t>4. ชื่อโครงการ....................</t>
  </si>
  <si>
    <t>5. ชื่อโครงการ....................</t>
  </si>
  <si>
    <t>6. ชื่อโครงการ....................</t>
  </si>
  <si>
    <t>7. ชื่อโครงการ....................</t>
  </si>
  <si>
    <t>8. ชื่อโครงการ....................</t>
  </si>
  <si>
    <t>ภาคการศึกษาที่ 2/2564</t>
  </si>
  <si>
    <t>รวม 2/2564</t>
  </si>
  <si>
    <t>ภาคการศึกษาที่ 3/2564</t>
  </si>
  <si>
    <t>รวม 3/2564</t>
  </si>
  <si>
    <t>ภาคการศึกษาที่ 1/2565</t>
  </si>
  <si>
    <t>รวม 1/2565</t>
  </si>
  <si>
    <t xml:space="preserve">             รวมเทอม 2/2564</t>
  </si>
  <si>
    <t xml:space="preserve">             รวมเทอม 3/2564</t>
  </si>
  <si>
    <t xml:space="preserve">             รวมเทอม 1/2565</t>
  </si>
  <si>
    <t>เทอม 2/2564</t>
  </si>
  <si>
    <t>เทอม 3/2564</t>
  </si>
  <si>
    <t>เทอม 1/2565</t>
  </si>
  <si>
    <t>เทอม1/65</t>
  </si>
  <si>
    <t>ภาคเรียนที่ 2/2564</t>
  </si>
  <si>
    <t>ภาคเรียนที่ 3/2564</t>
  </si>
  <si>
    <t>ภาคเรียนที่ 1/2565</t>
  </si>
  <si>
    <t>คำชี้แจงประมาณการรายรับจาก……………………….</t>
  </si>
  <si>
    <t>ปี 2565</t>
  </si>
  <si>
    <t>(3)</t>
  </si>
  <si>
    <t>(4)</t>
  </si>
  <si>
    <t>รายจ่ายปี 2565</t>
  </si>
  <si>
    <t>รายจ่าย ปี 2564</t>
  </si>
  <si>
    <t>จ่ายจริง (สค.64)</t>
  </si>
  <si>
    <t>จ่ายจริง (ณ สค 64)</t>
  </si>
  <si>
    <t>เปรียบเทียบประมาณการและคาดว่า รายรับจริง ประจำปีงบประมาณ 2565
จำแนกตามประเภทของรายรับ</t>
  </si>
  <si>
    <t>กรอกข้อมูลในช่องสีเขียว</t>
  </si>
  <si>
    <t xml:space="preserve">เหมาจ่าย </t>
  </si>
  <si>
    <t xml:space="preserve"> - 2% กองทุนบริการวิชาการ</t>
  </si>
  <si>
    <t xml:space="preserve">เงินอุดหนุนบริการวิชาการจากแหล่งทุนภายนอก (วิจัย)                </t>
  </si>
  <si>
    <t xml:space="preserve">เงินอุดหนุนการวิจัยจากแหล่งทุนภายนอก (บริการวิชาการ)                       </t>
  </si>
  <si>
    <t>หน่วยงาน.....................</t>
  </si>
  <si>
    <t>และคำขอ ปี 2565</t>
  </si>
  <si>
    <t>เปรียบเทียบ ประมาณการและรายงานจ่ายจริง งบประมาณเงินรายได้ 2562-2563</t>
  </si>
  <si>
    <t>ปีงบประมาณ 2562</t>
  </si>
  <si>
    <t>ปีงบประมาณ 2563</t>
  </si>
  <si>
    <t>ปีงบประมาณ 2564</t>
  </si>
  <si>
    <t>ภ.มหาวิทยาลัย</t>
  </si>
  <si>
    <t>ภ. สนม.</t>
  </si>
  <si>
    <t>มหาวิทยาลัย</t>
  </si>
  <si>
    <t>สมทบกองทุนทดแทน</t>
  </si>
  <si>
    <t xml:space="preserve">ค่าจ้างเหมาบริการทำความสะอาด </t>
  </si>
  <si>
    <t>ค่าจ้างเหมาบริการรักษาความปลอดภัย</t>
  </si>
  <si>
    <t>วัสดุวิทยาศาสตร์หรือการแพทย์</t>
  </si>
  <si>
    <t>เงินอุดหนุนทั่วไป</t>
  </si>
  <si>
    <t>ค่าใช้จ่ายสำหรับกิจกรรมเพื่อสังคมและการแสดงไมตรีจิต</t>
  </si>
  <si>
    <t>ค่าเช่าเครื่องถ่ายเอกสาร</t>
  </si>
  <si>
    <t>วัสดุรวมศูนย์</t>
  </si>
  <si>
    <t>สมทบค่าสาธารณูปโภค</t>
  </si>
  <si>
    <t>งบกลางมหาวิทยาลัย</t>
  </si>
  <si>
    <t>งบสำรองหน่วยงาน</t>
  </si>
  <si>
    <t>ชำระเงินยืมกองทุนพัฒนาแม่โจ้  
(ค่าก่อสร้างสระว่ายน้ำและอาคารหอพักนักศึกษา)</t>
  </si>
  <si>
    <t>ชำระเงินยืมทดรองราชการ 
(เงินกลางให้สำนักงานศาลปกครองเชียงใหม่)</t>
  </si>
  <si>
    <t>สมทบกองทุนสวัสดิการ มหาวิทยาลัยแม่โจ้</t>
  </si>
  <si>
    <t>ค่าซ่อมแซมบำรุงรักษาทรัพย์สิน</t>
  </si>
  <si>
    <t>ค่าครุภัณฑ์ที่ดินและสิ่งก่อสร้าง</t>
  </si>
  <si>
    <t>ค่าที่ดินและสิ่งก่อสร้าง</t>
  </si>
  <si>
    <t xml:space="preserve">อาคารกีฬาและนันทนาการพร้อมครุภัณฑ์ ตำบลหนองหาร อำเภอสันทราย จังหวัดเชียงใหม่ 1 รายการ
</t>
  </si>
  <si>
    <t xml:space="preserve">ค่าควบคุมงาน รวม 15,960,000 บาท (ก่อนสัญญา)
ปี 2562 ตั้งงบประมาณ :  3,192,000 บาท
ปี 2563 ผูกพันงบประมาณ :  6,348,000 บาท
ปี 2564 ผูกพันงบประมาณ :  6,348,000 บาท
</t>
  </si>
  <si>
    <t>สมทบค่าก่อสร้าง (ก่อนสัญญา)
ปี 2562 ตั้งงบประมาณ : 13,471,700 บาท
ปี 2563 ผูกพันงบประมาณ : 6,478,100 บาท
รวม 19,949,800 บาท</t>
  </si>
  <si>
    <t>ค่าจ้างเหมาบริการ (กำจัดปลวก,หนู)</t>
  </si>
  <si>
    <t>ค่าจ้างเหมาบริการกำจัดขยะ</t>
  </si>
  <si>
    <t>ค่าจ้างเหมาบริการดูแลภูมิทัศน์และกายภาพ มหาวิทยาลัย</t>
  </si>
  <si>
    <t xml:space="preserve">ดูแลภูมิทัศน์, กำจัดวัชพืช, ตัดแต่งกิ่งไม้แนวสายไฟ </t>
  </si>
  <si>
    <t>เงินสะสมเพื่อการจัดหางบลงทุน,บำรุงทรัพย์สิน รองรับการขยายงาน พัฒนาบุคลากร</t>
  </si>
  <si>
    <t>งบสำรองส่วนงาน</t>
  </si>
  <si>
    <t>ค่าซ่อมแซมบำรุงรักษาทรัพย์สิน (ยานพาหนะ)</t>
  </si>
  <si>
    <t>วัสดุรวมศูนย์ (วัสดุไฟฟ้าและวิทยุ:บำรุงรักษาเครื่องปรับอากาศ)</t>
  </si>
  <si>
    <t>วัสดุรวมศูนย์ (วัสดุยานพาหนะและขนส่ง)</t>
  </si>
  <si>
    <t>เงินอุดหนุนโครงการ MJU Digital Services 
และโครงการ MJU Data Center and SPO-Dashboard</t>
  </si>
  <si>
    <t>1. MOU ธนาคารกรุงไทยและมหาวิทยาลัย 
วงเงิน 45.0000 ล้านบาท
ปี 2561 : 1.4583 ล้านบาท (เบิกจากรับฝาก) 
ปี 2562 : 25.9659 ล้านบาท
ปี 2563 : 9.1720 ล้านบาท
ปี 2564 : 8.4038 ล้านบาท</t>
  </si>
  <si>
    <t>โครงการตามภารกิจยุทธศาสตร์มหาวิทยาลัย</t>
  </si>
  <si>
    <t>เงินอุดหนุนค่าใช้จ่ายการดำเนินการด้านกัญชงและกัญชา</t>
  </si>
  <si>
    <t>กองกลาง</t>
  </si>
  <si>
    <t>เงินสมทบประกันสังคม</t>
  </si>
  <si>
    <t>เงินประจำตำแหน่งผู้บริหารที่มีวาระ</t>
  </si>
  <si>
    <t>รองอธิการบดี (10,000 บาท x 12 เดือนx 4 คน)
ผู้ช่วยอธิการบดี (5,600 บาท x 12 เดือน x 3 คน)</t>
  </si>
  <si>
    <t>เงินสมนาคุณประธานสภาพนักงาน</t>
  </si>
  <si>
    <t>(blank)</t>
  </si>
  <si>
    <t>ค่าตอบแทนเหมาจ่ายแทนการจัดหารถประจำตำแหน่ง</t>
  </si>
  <si>
    <t>รองอธิการบดี 25,400 x 12 เดือน x 4 คน)</t>
  </si>
  <si>
    <t>ค่าตอบแทนผู้บริหารที่มีวาระ</t>
  </si>
  <si>
    <t>รองอธิการบดี (100 บาท x 12 เดือนx 2 คน) +(10000 บาท x 12 เดือนx 2 คน)
ผู้ช่วยอธิการบดี (5600 บาท x 12 เดือน x 3 คน)</t>
  </si>
  <si>
    <t xml:space="preserve">ค่าใช้จ่ายบุคลากร </t>
  </si>
  <si>
    <t>เจ้าหน้าที่บริหารงานทั่วไป จำนวน 1 อัตรา เลขที่ 037</t>
  </si>
  <si>
    <t>(15,000 บาท x 12 เดือน x 1 อัตรา)</t>
  </si>
  <si>
    <t>นักประชาสัมพันธ์ จำนวน 6 อัตรา เลขที่ 266,267,268,275,276,277</t>
  </si>
  <si>
    <t>(15,000 บาท x 12 เดือน x 6 อัตรา)</t>
  </si>
  <si>
    <t>รองอธิการบดี (10,000 บาท x 12 เดือนx 1 คน)</t>
  </si>
  <si>
    <t>(8,000 บาท x 12 เดือน x 1 คน)</t>
  </si>
  <si>
    <t>รองอธิการบดี 25,400 x 12 เดือน x 1 คน)</t>
  </si>
  <si>
    <t>ค่าตอบแทนที่นอกเหนือจากค่าจ้าง</t>
  </si>
  <si>
    <t>รองอธิการบดี (100 บาท x 12 เดือนx 1 คน)</t>
  </si>
  <si>
    <t>เงินเพิ่มการครองชีพชั่วคราวฯ</t>
  </si>
  <si>
    <t>พนักงานส่วนงาน</t>
  </si>
  <si>
    <t xml:space="preserve">เจ้าหน้าที่ธุรการ จำนวน 1 อัตรา เลขที่ 086 </t>
  </si>
  <si>
    <t>(8,690 บาท x 12 เดือน x 1 อัตรา)</t>
  </si>
  <si>
    <t xml:space="preserve">ผู้ปฏิบัติงานบริหาร  จำนวน 1 อัตรา เลขที่ 269 </t>
  </si>
  <si>
    <t>ผู้ปฏิบัติงานบริหาร  จำนวน 1 อัตรา เลขที่ 271
(พรก. ผู้ปฏิบัติงานบริหาร)</t>
  </si>
  <si>
    <t>(11,500 บาท x 6 เดือน x 1 อัตรา)</t>
  </si>
  <si>
    <t xml:space="preserve">ผู้ปฏิบัติงานบริหาร จำนวน 1 อัตรา เลขที่ 086 </t>
  </si>
  <si>
    <t>พนักงานขับรถ จำนวน 1 อัตรา เลขที่ 090
(พรก. ผู้ปฏิบัติงานบริหาร)</t>
  </si>
  <si>
    <t xml:space="preserve">พนักงานขับรถ จำนวน 1 อัตรา เลขที่ 274 </t>
  </si>
  <si>
    <t>(11,500 บาท x 12 เดือน x 1 อัตรา)</t>
  </si>
  <si>
    <t xml:space="preserve">พนักงานขับรถยนต์ จำนวน 2 อัตรา เลขที่ 090,274 </t>
  </si>
  <si>
    <t>(11,500 บาท x 12 เดือน x 2 อัตรา)</t>
  </si>
  <si>
    <t xml:space="preserve">พนักงานบริการ จำนวน 1 อัตรา เลขที่ 269 </t>
  </si>
  <si>
    <t>พนักงานบริการ จำนวน 1 อัตรา เลขที่ 271</t>
  </si>
  <si>
    <t>เงินอุดหนุนโครงการผู้บริหารมหาวิทยาลัยแม่โจ้พบปะสื่อมวลชน</t>
  </si>
  <si>
    <t>เงินอุดหนุนงานพระราชทานปริญญาบัตร</t>
  </si>
  <si>
    <t>สนับสนุนการดำเนินงานของ ป.ข.ม.ท.</t>
  </si>
  <si>
    <t>สนับสนุนการดำเนินงานของ สออ. ประเทศไทย</t>
  </si>
  <si>
    <t>สนับสนุนกิจการสโมสรข้าราชการ</t>
  </si>
  <si>
    <t>สนับสนุนที่ประชุมรองอธิการฝ่ายการคลังและทรัพย์สิน</t>
  </si>
  <si>
    <t>สนับสนุนมูลนิธิ บุญศรี วังซ้าย</t>
  </si>
  <si>
    <t>สมทบที่ประชุมประธานสภาอาจารย์มหาวิทยาลัยทั่วประเทศ (ป.อ.ม.ท.)</t>
  </si>
  <si>
    <t>สมทบที่ประชุมอธิการบดีแห่งประเทศไทย (ทปอ.)</t>
  </si>
  <si>
    <t>ค่าเบี้ยประกันภัยรถ, ภาษีรถประจำปี และค่าตรวจสภาพรถ</t>
  </si>
  <si>
    <t>ค่าเลี้ยงรับรอง</t>
  </si>
  <si>
    <t>ค่าใช้จ่ายในการเดินทาง</t>
  </si>
  <si>
    <t>ค่าใช้จ่ายในการประชุม</t>
  </si>
  <si>
    <t>ค่าใช้จ่ายในการสัมมนาและฝึกอบรม</t>
  </si>
  <si>
    <t>ค่าของที่ระลึก ดอกไม้ พวงหรีด และพวงมาลา</t>
  </si>
  <si>
    <t>ค่าจ้างเหมาบริการ</t>
  </si>
  <si>
    <t>ค่าธรรมเนียมและค่าระวาง</t>
  </si>
  <si>
    <t>ค่ารับรองเหมาจ่าย</t>
  </si>
  <si>
    <t>ค่าเบี้ยประชุม</t>
  </si>
  <si>
    <t>ค่าตอบแทนการปฏิบัติงานนอกเวลา</t>
  </si>
  <si>
    <t>ค่าเช่าสัญญาณอินเตอร์เน็ต</t>
  </si>
  <si>
    <t>ค่าโทรศัพท์เคลื่อนที่</t>
  </si>
  <si>
    <t>ค่าโทรศัพท์ระบบ CAT</t>
  </si>
  <si>
    <t>ค่าจ้างเหมาบริการจัดทำของที่ระลึกตราสัญลักษณ์มหาวิทยาลัย</t>
  </si>
  <si>
    <t>ค่าจ้างเหมาบริการจัดทำของที่ระลึกมหาวิทยาลัย</t>
  </si>
  <si>
    <t>ค่าทำบัตรผ่านกองบิน 41</t>
  </si>
  <si>
    <t>ค่าอาหารนักศึกษา</t>
  </si>
  <si>
    <t>วัสดุสำนักงาน</t>
  </si>
  <si>
    <t>ค่าครุภัณฑ์</t>
  </si>
  <si>
    <t>เครื่องโทรศัพท์เคลื่อนที่ จำนวน 1 เครื่อง</t>
  </si>
  <si>
    <t>เครื่องโทรศัพท์เคลื่อนที่ จำนวน 2 เครื่อง</t>
  </si>
  <si>
    <t>ผู้ช่วยฯ 2 ท่าน</t>
  </si>
  <si>
    <t>โครงการเจ้าภาพจัดประชุมที่ประชุมสภาข้าราชการพนักงานและลูกจ้าง มหาวิทยาลัยแห่งประเทศไทย (ปขมท.)</t>
  </si>
  <si>
    <t>โครงการส่งเสริมจรรยาบรรณวิชาชีพอาจารย์และบุคลากรมหาวิทยาลัย</t>
  </si>
  <si>
    <t>กองเทคโนโลยีดิจิทัล</t>
  </si>
  <si>
    <t>เงินเพิ่มการครองชีพชั่วคราวของลูกจ้างชั่วคราวฯ</t>
  </si>
  <si>
    <t>เจ้าหน้าที่บริหารงานทั่วไป จำนวน 2 อัตรา เลขที่ 102,106</t>
  </si>
  <si>
    <t>(15,000 บาท x 12 เดือน x 2 อัตรา)</t>
  </si>
  <si>
    <t xml:space="preserve">คนงาน จำนวน 1 อัตรา เลขที่ 104 </t>
  </si>
  <si>
    <t xml:space="preserve">นักภูมิสารสนเทศ จำนวน 1 อัตรา เลขที่ 107 </t>
  </si>
  <si>
    <t xml:space="preserve">นักวิชาการโสตทัศนศึกษา จำนวน 1 อัตรา เลขที่ 105 </t>
  </si>
  <si>
    <t>นักวิชาการคอมพิวเตอร์ จำนวน 1 อัตรา เลขที่ 103</t>
  </si>
  <si>
    <t>พนักงานบริการ จำนวน 1 อัตรา เลขที่ 100</t>
  </si>
  <si>
    <t>(17,500 บาท x 12 เดือน x 1 อัตรา)</t>
  </si>
  <si>
    <t>ผู้ปฏิบัติงานบริหาร  จำนวน 1 อัตรา เลขที่ 100</t>
  </si>
  <si>
    <t>โครงการตามภารกิจพัฒนางานเดิม (ประเด็นยุทธศาสตร์ที่ 1)</t>
  </si>
  <si>
    <t>ค่าเช่าโดเมนเนมเว็บไซต์มหาวิทยาลัย</t>
  </si>
  <si>
    <t>ค่าลิขสิทธิ์โปรแกรมไมโครซอฟท์</t>
  </si>
  <si>
    <t>ค่าตอบแทนนักศึกษาช่วยปฏิบัติงาน</t>
  </si>
  <si>
    <t>ค่าโทรศัพท์และโทรสาร</t>
  </si>
  <si>
    <t>ค่าบริการสื่อสารและโทรคมนาคม</t>
  </si>
  <si>
    <t xml:space="preserve">ค่าเช่าเครื่องคอมพิวเตอร์ </t>
  </si>
  <si>
    <t>ค่าลิขสิทธิ์โปรแกรม Adobe Creative cloud</t>
  </si>
  <si>
    <t>โครงการภารกิจพัฒนางานเดิม (ประเด็นยุทธศาสตร์ที่ 2)</t>
  </si>
  <si>
    <t>กองพัฒนานักศึกษา</t>
  </si>
  <si>
    <t>เงินประจำตำแหน่งผู้บริหารที่ไม่มีวาระ</t>
  </si>
  <si>
    <t>ผู้อำนวยการ (5,600 บาท*12เดือน)</t>
  </si>
  <si>
    <t>ค่าตอบแทนผู้บริหารที่ไม่มีวาระ</t>
  </si>
  <si>
    <t>ผู้อำนวยการ (2,100บาท*12เดือน)</t>
  </si>
  <si>
    <t xml:space="preserve"> เจ้าหน้าที่บริหารงานทั่วไป จำนวน 2 อัตรา เลขที่ 044,061 </t>
  </si>
  <si>
    <t xml:space="preserve"> คนงาน จำนวน 5 อัตรา เลขที่ 047,048,049,054,056 </t>
  </si>
  <si>
    <t>(8,690 บาท x 12 เดือน x 5 อัตรา)</t>
  </si>
  <si>
    <t xml:space="preserve"> นักวิชาการศึกษา จำนวน 7 อัตรา เลขที่ 057,058,060,062,051,046,059</t>
  </si>
  <si>
    <t>(15,000 บาท x 12 เดือน x 7 อัตรา)</t>
  </si>
  <si>
    <t>เจ้าหน้าที่บริหารงานทั่วไป จำนวน 1 อัตรา เลขที่ 092</t>
  </si>
  <si>
    <t>นักบริหารงานอาคารสถานที่ จำนวน 1 อัตรา เลขที่ 052</t>
  </si>
  <si>
    <t>นักวิชาการศึกษา จำนวน 1 อัตรา เลขที่ 283</t>
  </si>
  <si>
    <t>พนักงานขับรถยนต์ จำนวน 1 อัตรา เลขที่ 050</t>
  </si>
  <si>
    <t>(9,400 บาท x 12 เดือน x 1 อัตรา)</t>
  </si>
  <si>
    <t xml:space="preserve"> คนงาน จำนวน 3 อัตรา เลขที่ 047,049,056 </t>
  </si>
  <si>
    <t>(8,690 บาท x 12 เดือน x 3 อัตรา)</t>
  </si>
  <si>
    <t xml:space="preserve"> นักวิชาการศึกษา จำนวน 8 อัตรา เลขที่ 046,051,057,058,059,,060,062,283</t>
  </si>
  <si>
    <t>(15,000 บาท x 12 เดือน x 8 อัตรา)</t>
  </si>
  <si>
    <t xml:space="preserve"> นักวิชาการศึกษา จำนวน 8 อัตรา เลขที่ 046,051,057,058,059,060,062,283</t>
  </si>
  <si>
    <t>ผู้ปฏิบัติงานการเกษตร จำนวน 1 อัตรา เลขที่ 049
(พรก. ผู้ปฏิบัติงานบริหาร)</t>
  </si>
  <si>
    <t>(8,690 บาท x 6 เดือน x 1 อัตรา)</t>
  </si>
  <si>
    <t xml:space="preserve">ผู้ปฏิบัติงานการเกษตร จำนวน 2 อัตรา เลขที่ 047,056 </t>
  </si>
  <si>
    <t>(8,690 บาท x 12 เดือน x 2 อัตรา)</t>
  </si>
  <si>
    <t>พนักงานขับรถ จำนวน 2 อัตรา เลขที่ 050, 055</t>
  </si>
  <si>
    <t>พนักงานขับรถยนต์ จำนวน 2 อัตรา เลขที่ 050, 055</t>
  </si>
  <si>
    <t xml:space="preserve"> เงินอุดหนุนค่าใช้จ่ายเข้าร่วมการแข่งขันกีฬามหาวิทยาลัย</t>
  </si>
  <si>
    <t>เงินอุดหนุนโครงการ 1 มหาวิทยาลัย 1 ทุน เฉลิมพระเกียรติสมเด็จพระบรมโอรสาธิราชฯ</t>
  </si>
  <si>
    <t>เงินอุดหนุนค่าสมาชิกรายปีงานกีฬา</t>
  </si>
  <si>
    <t>เงินอุดหนุนนักศึกษาโครงการ IAESTE</t>
  </si>
  <si>
    <t>ค่าตอบแทนอาจารย์ที่ปรึกษา</t>
  </si>
  <si>
    <t>สมทบกองทุนพัฒนานักศึกษา</t>
  </si>
  <si>
    <t>เก้าอี้จัดเลี้ยง จำนวน 10 ตัว</t>
  </si>
  <si>
    <t>เก้าอี้สำนักงาน จำนวน 1 ตัว</t>
  </si>
  <si>
    <t>โต๊ะพับขาอเนกประสงค์ ขนาดเล็ก จำนวน 5 ตัว</t>
  </si>
  <si>
    <t>โต๊ะพับขาอเนกประสงค์ ขนาดใหญ่ จำนวน 3 ตัว</t>
  </si>
  <si>
    <t>ฉากกั้นห้อง จำนวน 4 ชุด</t>
  </si>
  <si>
    <t>ตู้เสื้อผ้าบานเลื่อนกระจกใส จำนวน 1 ตู้</t>
  </si>
  <si>
    <t>ตู้ลำโพงอเนกประสงค์ ขนาดไม่น้อยกว่า 12 นิ้ว จำนวน 1 ชุด</t>
  </si>
  <si>
    <t>พัดลมอุตสาหกรรม ขนาดไม่น้อยกว่า 18 นิ้ว จำนวน 2 ตัว</t>
  </si>
  <si>
    <t>รถเข็นชนิดนอน จำนวน 1 คัน</t>
  </si>
  <si>
    <t>รถเข็นชนิดนั่ง จำนวน 2 คัน</t>
  </si>
  <si>
    <t>ค่าจ้างเหมาบริการ (งานปฏิบัติงาน)</t>
  </si>
  <si>
    <t>จ้างเหมาคนงาน (10,000บาท*12เดือน*1คน)</t>
  </si>
  <si>
    <t>โรงอาหาร</t>
  </si>
  <si>
    <t>ค่าตอบแทนวิทยากร</t>
  </si>
  <si>
    <t>วัสดุโฆษณาและเผยแพร่</t>
  </si>
  <si>
    <t>วัสดุไฟฟ้าและวิทยุ</t>
  </si>
  <si>
    <t>วัสดุก่อสร้าง</t>
  </si>
  <si>
    <t>วัสดุงานบ้านและงานครัว</t>
  </si>
  <si>
    <t>โครงการตรวจร้านค้าอาหารตามหลักสุขาภิบาล</t>
  </si>
  <si>
    <t>โครงการอบรมให้ความรู้หลักสุขาภิบาลร้านอาหารฯ</t>
  </si>
  <si>
    <t>หอพัก</t>
  </si>
  <si>
    <t>เงินเพิ่มค่าจ้างพนักงานมหาวิทยาลัยเงินรายได้</t>
  </si>
  <si>
    <t>ช่างเทคนิค จำนวน 2 อัตรา เลขที่ 006,007</t>
  </si>
  <si>
    <t>ผู้ปฏิบัติงานบริหาร จำนวน 1 อัตรา เลขที่ 008</t>
  </si>
  <si>
    <t>ผู้ปฏิบัติงานบริหาร จำนวน 1 อัตรา เลขที่ 018</t>
  </si>
  <si>
    <t>พนักงานบริการ จำนวน 13 อัตรา เลขที่ 011,013,014,015,016,017,019,020,023,024,280,281,282</t>
  </si>
  <si>
    <t>(8,690 บาท x 12 เดือน x 13 อัตรา)</t>
  </si>
  <si>
    <t>ยาม จำนวน 1 อัตรา เลขที่ 009</t>
  </si>
  <si>
    <t>ช่างเทคนิค จำนวน 1 อัตรา เลขที่ 443</t>
  </si>
  <si>
    <t>(31,250 บาท x 12 เดือน x 1 อัตรา)</t>
  </si>
  <si>
    <t>ผู้ปฏิบัติงานบริหาร จำนวน 1 อัตรา เลขที่ 018
(พรก. ผู้ปฏิบัติงานบริหาร)</t>
  </si>
  <si>
    <t>พนักงานบริการ จำนวน 1 อัตรา เลขที่ 009</t>
  </si>
  <si>
    <t>พนักงานบริการ จำนวน 1 อัตรา เลขที่ 017
(พรก. ผู้ปฏิบัติงานบริหาร)</t>
  </si>
  <si>
    <t>พนักงานบริการ จำนวน 11 อัตรา เลขที่ 011,013,014,016,017,019,020,023,024,280,281</t>
  </si>
  <si>
    <t>(8,690 บาท x 12 เดือน x 11 อัตรา)</t>
  </si>
  <si>
    <t>พนักงานบริการ จำนวน 9 อัตรา เลขที่ 011,014,016,019,020,023,024,280,281</t>
  </si>
  <si>
    <t>(8,690 บาท x 12 เดือน x 9 อัตรา)</t>
  </si>
  <si>
    <t>วัสดุเชื้อเพลิงและหล่อลื่น</t>
  </si>
  <si>
    <t>วัสดุการเกษตร</t>
  </si>
  <si>
    <t>วัสดุคอมพิวเตอร์</t>
  </si>
  <si>
    <t>วัสดุยานพาหนะและขนส่ง</t>
  </si>
  <si>
    <t>เครื่องทำน้ำเย็นแบบ 3 ก๊อก จำนวน 4 เครื่อง</t>
  </si>
  <si>
    <t>เครื่องปรับอากาศ ชนิดแขวน ขนาดไม่น้อยกว่า 13,000 บีทียู จำนวน 8 เครื่อง</t>
  </si>
  <si>
    <t>เครื่องปรับอากาศชนิดแขวน ขนาดไม่น้อยกว่า  24,000 บีทียู จำนวน 4 เครื่อง</t>
  </si>
  <si>
    <t>เครื่องฟอกอากาศ  จำนวน 10 เครื่อง</t>
  </si>
  <si>
    <t>โคมไฟถนน จำนวน 10 อัน</t>
  </si>
  <si>
    <t>โคมไฟทางเดิน จำนวน 6 อัน</t>
  </si>
  <si>
    <t>โคมสนามพร้อมเสา จำนวน 5 ชุด</t>
  </si>
  <si>
    <t>จอภาพ LED สำหรับระบบกล้องวงปิด ขนาดไม่น้อยกว่า 23 นิ้ว จำนวน 12 จอ</t>
  </si>
  <si>
    <t>ถังแรงดัน ชนิดเหล็ก ขนาดความจุไม่น้อยกว่า  250 ลิตร จำนวน 3 ถัง</t>
  </si>
  <si>
    <t>ปั้มแช่ดูดโคลน ขนาดไม่น้อกว่า 1 นิ้ว จำนวน 1 เครื่อง</t>
  </si>
  <si>
    <t>ปั้มแช่ดูดโคลน ขนาดไม่น้อยกว่า 3 นิ้ว จำนวน 1 เครื่อง</t>
  </si>
  <si>
    <t>พัดลมแบบติดผนัง ขนาดไม่น้อยกว่า 16 นิ้ว จำนวน 20 ตัว</t>
  </si>
  <si>
    <t>พัดลมแบบติดผนัง ขนาดไม่น้อยกว่า 16 นิ้ว จำนวน 30 ตัว</t>
  </si>
  <si>
    <t>พัดลมโคจร ขนาดไม่น้อยกว่า 16 นิ้ว จำนวน 20 ตัว</t>
  </si>
  <si>
    <t>พัดลมโคจร ขนาดไม่น้อยกว่า 16 นิ้ว จำนวน 30 ตัว</t>
  </si>
  <si>
    <t>พัดลมติดเพดาน ขนาดไม่น้อยกว่า 48 นิ้ว จำนวน 25 ตัว</t>
  </si>
  <si>
    <t>พัดลมติดเพดาน ขนาดไม่น้อยกว่า 48 นิ้ว จำนวน 50 ตัว</t>
  </si>
  <si>
    <t>พัดลมระบายอากาศอุตสาหกรรมติดผนัง ขนาดไม่น้อยกว่า 24 นิ้ว จำนวน 20 เครื่อง</t>
  </si>
  <si>
    <t>พัดลมระบายอากาศอุตสาหกรรมติดผนัง ขนาดไม่น้อยกว่า 24 นิ้ว จำนวน 40 เครื่อง</t>
  </si>
  <si>
    <t>สระว่ายน้ำ</t>
  </si>
  <si>
    <t>เงินอุดหนุนค่าใช้จ่ายโครงการแม่โจ้โอเพ่น</t>
  </si>
  <si>
    <t>ค่าจ้างเหมาบริการ (จ้างเหมางานเกษตร)</t>
  </si>
  <si>
    <t>จ้างเหมางานเกษตร</t>
  </si>
  <si>
    <t>ค่าลิขสิทธิ์โปรแกรม</t>
  </si>
  <si>
    <t>ค่าตอบแทนผู้ฝึกสอนกีฬา/ผู้ช่วยผู้ฝึกสอน</t>
  </si>
  <si>
    <t>ถังกรองน้ำเหล็กพร้อมสารกรอง จำนวน 1 ชุด</t>
  </si>
  <si>
    <t>ชุดหัวดูดตะกอน จำนวน 1 ชุด</t>
  </si>
  <si>
    <t>กองวิเทศฯ</t>
  </si>
  <si>
    <t>โครงการ International student'sDay</t>
  </si>
  <si>
    <t>โครงการสนับสนุนงบประมาณให้กับนักศึกษาแลกเปลี่ยน/ฝึกงานชาวต่างชาติ</t>
  </si>
  <si>
    <t>ค่าบำรุงสมาชิกเครือข่ายการมีส่วนร่วมระหว่างมหาวิทยาลัยและชุมชนแห่งเอเชีย-แปซิฟิค</t>
  </si>
  <si>
    <t>ค่าบำรุงสมาชิกคณะกรรมการความร่วมมือด้านวิชาการเอเชียตะวันออก(EACC)</t>
  </si>
  <si>
    <t>ค่าบำรุงสมาชิกที่ประชุมอธิการบดีมหาวิทยาลัยในไต้หวันเอเชียใต้และเอเชียตะวันออกเฉียงใต้ (SATU)</t>
  </si>
  <si>
    <t>ค่าสมาชิกเครือข่ายการมีส่วนร่วมระหว่างมหาวิทยาลัยและชุมชนแห่งเอเชีย-แปซิฟิค</t>
  </si>
  <si>
    <t>ค่าบำรุงการใช้บริการห้องพัก</t>
  </si>
  <si>
    <t>ค่ารับรองค่าพาหนะเหมาจ่าย</t>
  </si>
  <si>
    <t>ค่าใช้จ่ายในการเดินทางไปต่างประเทศชั่วคราว</t>
  </si>
  <si>
    <t>กองแผนงาน</t>
  </si>
  <si>
    <t>ผู้ปฏิบัติงานบริหาร จำนวน 1 อัตรา เลขที่ 038</t>
  </si>
  <si>
    <t>ผู้ปฏิบัติงานบริหาร จำนวน 1 อัตรา เลขที่ 038
(พรก. ผู้ปฏิบัติงานบริหาร)</t>
  </si>
  <si>
    <t>ค่าไปรษณียภัณฑ์</t>
  </si>
  <si>
    <t>เครื่องสำรองไฟ ขนาดไม่น้อยกว่า 800VA จำนวน 2 เครื่อง</t>
  </si>
  <si>
    <t>จอภาพ ขนาดไม่น้อยกว่า 27 นิ้ว จำนวน 12 จอ</t>
  </si>
  <si>
    <t>กองกายภาพฯ</t>
  </si>
  <si>
    <t>คนงาน จำนวน 12 อัตรา เลขที่ 063,064,069,070,073,074,075,076,077,079,080,081</t>
  </si>
  <si>
    <t>(8,690 บาท x 12 เดือน x 12 อัตรา)</t>
  </si>
  <si>
    <t>ช่างเทคนิค จำนวน 1 อัตรา เลขที่ 087</t>
  </si>
  <si>
    <t>ช่างเทคนิค จำนวน 1 อัตรา เลขที่ 088</t>
  </si>
  <si>
    <t>ช่างเทคนิค จำนวน 2 อัตรา เลขที่ 083,067</t>
  </si>
  <si>
    <t>ผู้ปฏิบัติงานการเกษตร จำนวน 1 อัตรา เลขที่ 071</t>
  </si>
  <si>
    <t xml:space="preserve">พนักงานวิทยุ จำนวน 1 อัตรา เลขที่ 084 </t>
  </si>
  <si>
    <t xml:space="preserve">พนักงานวิทยุ จำนวน 1 อัตรา เลขที่ 085 </t>
  </si>
  <si>
    <t xml:space="preserve"> นักวิชาการเกษตร จำนวน 1 อัตรา เลขที่ 871</t>
  </si>
  <si>
    <t>(29,710 บาท x 12 เดือน x 1 อัตรา)</t>
  </si>
  <si>
    <t>คนงาน จำนวน 8 อัตรา เลขที่ 063,069,070,073,074,075,077,080</t>
  </si>
  <si>
    <t>(8,690 บาท x 12 เดือน x 8 อัตรา)</t>
  </si>
  <si>
    <t>ช่างเทคนิค จำนวน 1 อัตรา เลขที่ 083
(พรก. ผู้ปฏิบัติงานบริหาร)</t>
  </si>
  <si>
    <t>ช่างเทคนิค จำนวน 2 อัตรา เลขที่ 067,087</t>
  </si>
  <si>
    <t>ช่างเทคนิค จำนวน 2 อัตรา เลขที่ 087,088</t>
  </si>
  <si>
    <t>ผู้ปฏิบัติงานการเกษตร จำนวน 6 อัตรา เลขที่ 063,069,070,073,074,077</t>
  </si>
  <si>
    <t>(8,690 บาท x 12 เดือน x 6 อัตรา)</t>
  </si>
  <si>
    <t xml:space="preserve">ผู้ปฏิบัติงานบริหาร  จำนวน 1 อัตรา เลขที่ 084 </t>
  </si>
  <si>
    <t xml:space="preserve">ผู้ปฏิบัติงานบริหาร  จำนวน 1 อัตรา เลขที่ 085 </t>
  </si>
  <si>
    <t>ค่าบำรุงสมาชิกศูนย์อนุรักษ์พลังงาน</t>
  </si>
  <si>
    <t>ค่าจ้างเหมาบริการ (เปลี่ยนทรายกรองน้ำ)</t>
  </si>
  <si>
    <t>ค่าจ้างเหมาเปลี่ยนทรายกรองน้ำ</t>
  </si>
  <si>
    <t>ค่าจ้างเหมาบริการ (ค่าจ้างเหมาเปลี่ยนทรายกรองน้ำ)</t>
  </si>
  <si>
    <t>ค่าจ้างเหมาบริการ (จ้างเหมาบำรุงสถานีไฟฟ้าย่อย)</t>
  </si>
  <si>
    <t>จ้างเหมาบำรุงสถานีไฟฟ้าย่อย</t>
  </si>
  <si>
    <t>ค่าจ้างเหมาบริการ (เปลี่ยนถ่ายน้ำมันเครื่องเครื่องยนต์สูบน้ำ)</t>
  </si>
  <si>
    <t>ค่าซ่อมแซมบำรุงรักษาทรัพย์สิน (เครื่องปรับอากาศ)</t>
  </si>
  <si>
    <t>ค่าซ่อมแซมบำรุงรักษาทรัพย์สิน (ระบบไฟฟ้า)</t>
  </si>
  <si>
    <t>ค่าซ่อมแซมบำรุงรักษาทรัพย์สิน (ลิฟต์)</t>
  </si>
  <si>
    <t>กองการเจ้าหน้าที่</t>
  </si>
  <si>
    <t xml:space="preserve">เงินอุดหนุนค่าใช้จ่ายงานแสดงมุทิตาจิตต่อผู้เกษียณอายุราชการ </t>
  </si>
  <si>
    <t xml:space="preserve">ชำระเงินยืมทดรองราชการ 
(โครงการพัฒนาศักยภาพผู้ปฏิบัติงานด้านการบริหารงานบุคคลเรื่องคดีปกครองที่เกี่ยวกับการบริหารงานบุคคล) </t>
  </si>
  <si>
    <t>ค่าตอบแทนการสอบสำหรับกรรมการและเจ้าหน้าที่ดำเนินการสอบ</t>
  </si>
  <si>
    <t>ค่าตอบแทนคณะกรรมการตรวจผลงานภายในและค่าตอบแทนกรรมการผู้ทรงคุณวุฒิฯ</t>
  </si>
  <si>
    <t>ค่าตอบแทนสำหรับสื่อสิ่งพิมพ์ที่จะนำไปขอกำหนดตำแหน่งชำนาญการพิเศษเชี่ยวชาญฯ</t>
  </si>
  <si>
    <t>ค่าดวงตราไปรษณียกร</t>
  </si>
  <si>
    <t>โครงการติดตามประเมินผลการดำเนินงานของหัวหน้าส่วนงาน</t>
  </si>
  <si>
    <t>กองคลัง</t>
  </si>
  <si>
    <t>ผู้อำนวยการ (5,600บาท*12เดือน)</t>
  </si>
  <si>
    <t>เจ้าหน้าที่บริหารงานทั่วไป จำนวน 1 อัตรา เลขที่ 039</t>
  </si>
  <si>
    <t>เจ้าหน้าที่บริหารงานทั่วไป จำนวน 1 อัตรา เลขที่ 040</t>
  </si>
  <si>
    <t>นักวิชาการพัสดุ จำนวน 1 อัตรา เลขที่ 041</t>
  </si>
  <si>
    <t>เจ้าหน้าที่บริหารงานทั่วไป จำนวน 1 อัตรา เลขที่ 039, 040</t>
  </si>
  <si>
    <t>ค่าจ้างเหมาบริการ (จ้างเหมาปฏิบัติงาน)</t>
  </si>
  <si>
    <t>จ้างเหมาปฏิบัติงาน (12000 บาท*12เดือน*2คน)</t>
  </si>
  <si>
    <t>ค่าตอบแทนกรรมการประกวดราคา/ตรวจการจ้าง</t>
  </si>
  <si>
    <t>เครื่องคอมพิวเตอร์โน้ตบุ๊ค จำนวน 1 เครื่อง</t>
  </si>
  <si>
    <t>สำหรับสนับสนุนงานการบริหารงบประมาณของมหาวิทยาลัย</t>
  </si>
  <si>
    <t>ค่าใช้จ่ายในการจัดหาบุคคลภายนอกเป็นผู้สอบบัญชี</t>
  </si>
  <si>
    <t>จ้างเหมาปฏิบัติงาน (12,000 บาท*12เดือน*2คน)</t>
  </si>
  <si>
    <t>ค่าตอบแทนกรรมการตรวจรับจ้าง</t>
  </si>
  <si>
    <t>ค่าตอบแทนกรรมการประกวดราคา</t>
  </si>
  <si>
    <t>โครงการฝึกอบรมและสัมมนาการบริหาร การเงิน การคลังและพัสดุสำหรับส่วนงานภายในมหาวิทยาลัย</t>
  </si>
  <si>
    <t>กองตรวจสอบภายใน</t>
  </si>
  <si>
    <t>กองบริหารงานทรัพย์สินฯ</t>
  </si>
  <si>
    <t xml:space="preserve"> เจ้าหน้าที่บริหารงานทั่วไป จำนวน 2 อัตรา เลขที่ 066,068</t>
  </si>
  <si>
    <t>(21,150 บาท x 12 เดือน x 2 อัตรา)</t>
  </si>
  <si>
    <t xml:space="preserve"> เจ้าหน้าที่บริหารงานทั่วไป จำนวน 2 อัตรา เลขที่ 094,101</t>
  </si>
  <si>
    <t>(19,950 บาท x 12 เดือน x 2 อัตรา)</t>
  </si>
  <si>
    <t xml:space="preserve"> แม่บ้าน จำนวน 1 อัตรา เลขที่ 076</t>
  </si>
  <si>
    <t xml:space="preserve"> นักวิชาการเงินและบัญชี จำนวน 1 อัตรา เลขที่ 065</t>
  </si>
  <si>
    <t>(19,950 บาท x 12 เดือน x 1 อัตรา)</t>
  </si>
  <si>
    <t xml:space="preserve"> นักวิชาการเงินและบัญชี จำนวน 1 อัตรา เลขที่ 091</t>
  </si>
  <si>
    <t>(21,150 บาท x 12 เดือน x 1 อัตรา)</t>
  </si>
  <si>
    <t xml:space="preserve"> นักวิชาการพัสดุ จำนวน 1 อัตรา เลขที่ 089</t>
  </si>
  <si>
    <t>ผู้ปฏิบัติงานบริหาร  จำนวน 1 อัตรา เลขที่ 076</t>
  </si>
  <si>
    <t>ค่าเครื่องหมายการค้า</t>
  </si>
  <si>
    <t>ค่าถ่ายเอกสาร</t>
  </si>
  <si>
    <t>วัสดุโฆษณาและประชาสัมพันธ์</t>
  </si>
  <si>
    <t>วัสดุงานบ้านงานครัว</t>
  </si>
  <si>
    <t>ชดใช้เงินยืมกองทุนพัฒนาแม่โจ้</t>
  </si>
  <si>
    <t>ชดใช้คืนเงินยืมเพื่อก่อสร้างศูนย์อาหารใหม่ (Green Canteen)</t>
  </si>
  <si>
    <t>กองบริหารงานทรัพย์สินฯ-ส่วนกลางหน่วยงานวิสาหกิจฯ</t>
  </si>
  <si>
    <t xml:space="preserve"> เจ้าหน้าที่บริหารงานทั่วไป จำนวน 1 อัตรา เลขที่ 095</t>
  </si>
  <si>
    <t>โครงการฝึกอบรมการจัดทำแผนปฏิบัติงานของหน่วยงานวิสาหกิจ ประจำปี 2564</t>
  </si>
  <si>
    <t>โครงการศึกษาดูงานการจัดการและพัฒนาหน่วยงานวิสาหกิจ</t>
  </si>
  <si>
    <t>เครื่องคอมพิวเตอร์โน้ตบุ๊ก สำหรับงานประมวลผล จำนวน 1 เครื่อง</t>
  </si>
  <si>
    <t>เครื่องพิมพ์ Multifunction เลเซอร์ หรือ LED สี  จำนวน 1 เครื่อง</t>
  </si>
  <si>
    <t>โครงการฝึกอบรมเพื่อพัฒนาศักยภาพของบุคลากรหน่วยงานวิสาหกิจ ประจำปี 2564</t>
  </si>
  <si>
    <t>กองพัฒนาคุณภาพ</t>
  </si>
  <si>
    <t>กองส่งเสริมศิลปวัฒนธรรม</t>
  </si>
  <si>
    <t>คนงาน จำนวน 3 อัตรา เลขที่ 093,099,285</t>
  </si>
  <si>
    <t>นักวิชาการศึกษา จำนวน 3 อัตรา เลขที่ 097,098,096</t>
  </si>
  <si>
    <t>(15,000 บาท x 12 เดือน x 3 อัตรา)</t>
  </si>
  <si>
    <t>คนงาน จำนวน 1 อัตรา เลขที่ 099
(พรก. ผู้ปฏิบัติงานบริหาร)</t>
  </si>
  <si>
    <t>คนงาน จำนวน 2 อัตรา เลขที่ 093,285</t>
  </si>
  <si>
    <t>ค่าตอบแทนผู้ฝึกสอน</t>
  </si>
  <si>
    <t>ค่าตอบแทนผู้ฝึกสอนดนตรี</t>
  </si>
  <si>
    <t>สมทบกองทุนศิลปวัฒนธรรม</t>
  </si>
  <si>
    <t>สำนักงานสภา</t>
  </si>
  <si>
    <t>ค่าตอบแทนนายกสภามหาวิทยาลัย</t>
  </si>
  <si>
    <t>(12,500 บาท * 12 เดือน)</t>
  </si>
  <si>
    <t>ค่าตอบแทนอุปนายกสภามหาวิทยาลัย</t>
  </si>
  <si>
    <t>ผู้อำนวยการกอง (5,600 บาท x 1 คน x 4 เดือน)</t>
  </si>
  <si>
    <t>โครงการประชุมทบทวนงานด้านนโยบาย(Retreat) ของสภามหาวิทยาลัย</t>
  </si>
  <si>
    <t>โครงการประชุมสภามหาวิทยาลัยโจ้สัญจร ณ มหาวิทยาลัยแม่โจ้-ชุมพร</t>
  </si>
  <si>
    <t>ฝ่ายทรัพยากรมนุษย์ฯ</t>
  </si>
  <si>
    <t>ฝ่ายสื่อสาร</t>
  </si>
  <si>
    <t>โครงการผู้บริหารมหาวิทยาลัยแม่โจ้พบปะสื่อมวลชน</t>
  </si>
  <si>
    <t>ค่าเช่าโดเมนเนมและพื้นที่เว็บไซด์</t>
  </si>
  <si>
    <t>ค่าจ้างเหมาบริการ การจัดทำปฏิทิน ไดอารี่ และบัตรอวยพร ประจำปี</t>
  </si>
  <si>
    <t>ค่าตรวจสภาพและต่อใบอนุญาตออกอากาศสถานีวิทยุ</t>
  </si>
  <si>
    <t>ค่าบริการโซเซียลมีเดีย Facebook Fanpage</t>
  </si>
  <si>
    <t>เดือนละ 1000 บาท*12 เดือน</t>
  </si>
  <si>
    <t>ค่าบริการโซเซียลมีเดีย ไลน์องค์กร Line Official</t>
  </si>
  <si>
    <t>เดือนละ 2000 บาท*12 เดือน</t>
  </si>
  <si>
    <t>ค่าบริการวิทยุออนไลน์</t>
  </si>
  <si>
    <t>ค่าสนับสนุน ค่าโฆษณา สื่อมวลชนแขนงต่างๆ</t>
  </si>
  <si>
    <t>ค่าบริการสัญญาณอินเตอร์เน็ต</t>
  </si>
  <si>
    <t>เดือนละ 200 บาท*12 เดือน</t>
  </si>
  <si>
    <t>ฝ่ายกฎหมาย</t>
  </si>
  <si>
    <t>ค่าใช้จ่ายในการถูกฟ้องคดี</t>
  </si>
  <si>
    <t>ค่าใช้จ่ายในการฟ้องคดี</t>
  </si>
  <si>
    <t>รายจ่าย/หน่วยงาน</t>
  </si>
  <si>
    <t>คำขอปีงบประมาณ 2565</t>
  </si>
  <si>
    <t>ค่าเฉลี่ยจ่ายจริง 2 ปี</t>
  </si>
  <si>
    <t>ค่าเฉลี่ยเทียบเสนอขอ ปี 65</t>
  </si>
  <si>
    <t>วิธีหาข้อมูลหน่วยงานท่าน : กด ctrl F จากนั้นพิมพ์ชื่อหน่วยงาน เพื่อไปเติมข้อมูล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</si>
</sst>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5" formatCode="&quot;$&quot;#,##0_);\(&quot;$&quot;#,##0\)"/>
    <numFmt numFmtId="41" formatCode="_(* #,##0_);_(* \(#,##0\);_(* &quot;-&quot;_);_(@_)"/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  <numFmt numFmtId="166" formatCode="_(* #,##0_);_(* \(#,##0\);_(* &quot;-&quot;??_);_(@_)"/>
    <numFmt numFmtId="167" formatCode="0.0"/>
    <numFmt numFmtId="168" formatCode="#,##0_ ;\-#,##0\ "/>
    <numFmt numFmtId="169" formatCode="0.0%"/>
    <numFmt numFmtId="170" formatCode="_-* #,##0.0000_-;\-* #,##0.0000_-;_-* &quot;-&quot;??_-;_-@_-"/>
    <numFmt numFmtId="171" formatCode="_-* #,##0.0_-;\-* #,##0.0_-;_-* &quot;-&quot;??_-;_-@_-"/>
  </numFmts>
  <fonts count="120">
    <font>
      <sz val="14"/>
      <name val="CordiaUPC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6"/>
      <color theme="1"/>
      <name val="TH Niramit AS"/>
    </font>
    <font>
      <b/>
      <sz val="16"/>
      <color theme="1"/>
      <name val="TH Niramit AS"/>
    </font>
    <font>
      <sz val="14"/>
      <name val="CordiaUPC"/>
      <family val="2"/>
    </font>
    <font>
      <sz val="14"/>
      <name val="Cordia New"/>
      <family val="2"/>
    </font>
    <font>
      <sz val="12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4"/>
      <name val="AngsanaUPC"/>
      <family val="1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sz val="16"/>
      <name val="TH Niramit AS"/>
    </font>
    <font>
      <sz val="11"/>
      <color indexed="8"/>
      <name val="Tahoma"/>
      <family val="2"/>
      <charset val="222"/>
    </font>
    <font>
      <b/>
      <sz val="16"/>
      <name val="TH Niramit AS"/>
    </font>
    <font>
      <u/>
      <sz val="14"/>
      <color indexed="12"/>
      <name val="Cordia New"/>
      <family val="2"/>
    </font>
    <font>
      <sz val="14"/>
      <name val="AngsanaUPC"/>
      <family val="1"/>
      <charset val="222"/>
    </font>
    <font>
      <b/>
      <sz val="12"/>
      <name val="Arial"/>
      <family val="2"/>
    </font>
    <font>
      <sz val="11"/>
      <color indexed="8"/>
      <name val="Tahoma"/>
      <family val="2"/>
    </font>
    <font>
      <sz val="11"/>
      <color theme="1"/>
      <name val="Calibri"/>
      <family val="2"/>
      <scheme val="minor"/>
    </font>
    <font>
      <sz val="12"/>
      <name val="นูลมรผ"/>
      <charset val="129"/>
    </font>
    <font>
      <sz val="12"/>
      <name val="นูลมรผ"/>
    </font>
    <font>
      <b/>
      <sz val="28"/>
      <name val="CordiaUPC"/>
      <family val="2"/>
      <charset val="222"/>
    </font>
    <font>
      <sz val="10"/>
      <color indexed="8"/>
      <name val="Arial"/>
      <family val="2"/>
    </font>
    <font>
      <b/>
      <sz val="14"/>
      <name val="TH Niramit AS"/>
    </font>
    <font>
      <sz val="10"/>
      <name val="Arial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4"/>
      <name val="TH SarabunPSK"/>
      <family val="2"/>
    </font>
    <font>
      <b/>
      <sz val="12"/>
      <color theme="1"/>
      <name val="TH Niramit AS"/>
    </font>
    <font>
      <b/>
      <sz val="11"/>
      <color theme="1"/>
      <name val="TH Niramit AS"/>
    </font>
    <font>
      <sz val="14"/>
      <name val="AngsanaUPC"/>
      <family val="1"/>
    </font>
    <font>
      <i/>
      <sz val="16"/>
      <name val="TH SarabunPSK"/>
      <family val="2"/>
    </font>
    <font>
      <b/>
      <i/>
      <sz val="16"/>
      <name val="TH SarabunPSK"/>
      <family val="2"/>
    </font>
    <font>
      <b/>
      <sz val="14"/>
      <name val="TH SarabunPSK"/>
      <family val="2"/>
    </font>
    <font>
      <b/>
      <sz val="18"/>
      <name val="TH SarabunPSK"/>
      <family val="2"/>
    </font>
    <font>
      <sz val="16"/>
      <color theme="1"/>
      <name val="TH SarabunPSK"/>
      <family val="2"/>
    </font>
    <font>
      <sz val="18"/>
      <name val="TH SarabunPSK"/>
      <family val="2"/>
    </font>
    <font>
      <i/>
      <sz val="14"/>
      <name val="TH SarabunPSK"/>
      <family val="2"/>
    </font>
    <font>
      <b/>
      <u/>
      <sz val="16"/>
      <name val="TH SarabunPSK"/>
      <family val="2"/>
    </font>
    <font>
      <b/>
      <i/>
      <sz val="14"/>
      <name val="TH SarabunPSK"/>
      <family val="2"/>
    </font>
    <font>
      <sz val="12"/>
      <name val="TH SarabunPSK"/>
      <family val="2"/>
    </font>
    <font>
      <b/>
      <sz val="20"/>
      <name val="TH SarabunPSK"/>
      <family val="2"/>
    </font>
    <font>
      <u/>
      <sz val="14"/>
      <name val="TH SarabunPSK"/>
      <family val="2"/>
    </font>
    <font>
      <b/>
      <u/>
      <sz val="16"/>
      <color indexed="10"/>
      <name val="TH SarabunPSK"/>
      <family val="2"/>
    </font>
    <font>
      <b/>
      <i/>
      <sz val="20"/>
      <color rgb="FFFF0000"/>
      <name val="TH SarabunPSK"/>
      <family val="2"/>
    </font>
    <font>
      <b/>
      <sz val="20"/>
      <color rgb="FFFF0000"/>
      <name val="TH SarabunPSK"/>
      <family val="2"/>
    </font>
    <font>
      <u/>
      <sz val="16"/>
      <name val="TH SarabunPSK"/>
      <family val="2"/>
    </font>
    <font>
      <b/>
      <i/>
      <u/>
      <sz val="16"/>
      <name val="TH SarabunPSK"/>
      <family val="2"/>
    </font>
    <font>
      <b/>
      <sz val="16"/>
      <color indexed="56"/>
      <name val="TH SarabunPSK"/>
      <family val="2"/>
    </font>
    <font>
      <b/>
      <u/>
      <sz val="16"/>
      <color indexed="12"/>
      <name val="TH SarabunPSK"/>
      <family val="2"/>
    </font>
    <font>
      <b/>
      <sz val="22"/>
      <color rgb="FFFF0000"/>
      <name val="TH SarabunPSK"/>
      <family val="2"/>
    </font>
    <font>
      <b/>
      <u val="singleAccounting"/>
      <sz val="16"/>
      <name val="TH SarabunPSK"/>
      <family val="2"/>
    </font>
    <font>
      <b/>
      <sz val="26"/>
      <name val="CordiaUPC"/>
      <family val="2"/>
      <charset val="222"/>
    </font>
    <font>
      <vertAlign val="superscript"/>
      <sz val="16"/>
      <name val="TH SarabunPSK"/>
      <family val="2"/>
    </font>
    <font>
      <b/>
      <sz val="18"/>
      <color rgb="FFFF0000"/>
      <name val="TH SarabunPSK"/>
      <family val="2"/>
    </font>
    <font>
      <sz val="18"/>
      <color rgb="FFFF0000"/>
      <name val="TH SarabunPSK"/>
      <family val="2"/>
    </font>
    <font>
      <sz val="11"/>
      <name val="TH Niramit AS"/>
    </font>
    <font>
      <b/>
      <sz val="18"/>
      <name val="TH Niramit AS"/>
    </font>
    <font>
      <sz val="14"/>
      <name val="TH Niramit AS"/>
    </font>
    <font>
      <sz val="16"/>
      <color rgb="FFFF0000"/>
      <name val="TH Niramit AS"/>
    </font>
    <font>
      <b/>
      <sz val="16"/>
      <color rgb="FFFF0000"/>
      <name val="TH Niramit AS"/>
    </font>
    <font>
      <b/>
      <sz val="22"/>
      <name val="TH Niramit AS"/>
    </font>
    <font>
      <b/>
      <sz val="22"/>
      <name val="TH SarabunPSK"/>
      <family val="2"/>
    </font>
    <font>
      <b/>
      <sz val="24"/>
      <name val="TH SarabunPSK"/>
      <family val="2"/>
    </font>
    <font>
      <b/>
      <sz val="26"/>
      <name val="TH SarabunPSK"/>
      <family val="2"/>
    </font>
    <font>
      <sz val="9"/>
      <color indexed="81"/>
      <name val="Tahoma"/>
      <family val="2"/>
    </font>
    <font>
      <b/>
      <sz val="12"/>
      <name val="TH Niramit AS"/>
    </font>
    <font>
      <b/>
      <sz val="14"/>
      <color rgb="FFFF0000"/>
      <name val="TH Niramit AS"/>
    </font>
    <font>
      <b/>
      <sz val="14"/>
      <name val="CordiaUPC"/>
      <family val="2"/>
      <charset val="222"/>
    </font>
    <font>
      <sz val="14"/>
      <name val="CordiaUPC"/>
      <family val="2"/>
      <charset val="222"/>
    </font>
    <font>
      <b/>
      <sz val="12"/>
      <name val="CordiaUPC"/>
      <family val="2"/>
      <charset val="222"/>
    </font>
    <font>
      <b/>
      <sz val="16"/>
      <color theme="1"/>
      <name val="TH SarabunPSK"/>
      <family val="2"/>
    </font>
    <font>
      <sz val="12"/>
      <color theme="1"/>
      <name val="TH Sarabun New"/>
      <family val="2"/>
      <charset val="222"/>
    </font>
    <font>
      <sz val="11"/>
      <name val="Calibri"/>
      <family val="2"/>
      <charset val="222"/>
      <scheme val="minor"/>
    </font>
    <font>
      <sz val="12"/>
      <name val="TH Niramit AS"/>
    </font>
    <font>
      <b/>
      <sz val="11"/>
      <name val="TH Niramit AS"/>
    </font>
    <font>
      <i/>
      <sz val="12"/>
      <name val="TH Niramit AS"/>
    </font>
    <font>
      <vertAlign val="superscript"/>
      <sz val="12"/>
      <name val="TH Niramit AS"/>
    </font>
    <font>
      <b/>
      <vertAlign val="superscript"/>
      <sz val="12"/>
      <name val="TH Niramit AS"/>
    </font>
    <font>
      <b/>
      <i/>
      <sz val="12"/>
      <name val="TH Niramit AS"/>
    </font>
    <font>
      <i/>
      <u/>
      <sz val="12"/>
      <name val="TH Niramit AS"/>
    </font>
    <font>
      <b/>
      <sz val="18"/>
      <name val="CordiaUPC"/>
      <family val="2"/>
    </font>
    <font>
      <b/>
      <sz val="14"/>
      <color rgb="FFFF0000"/>
      <name val="CordiaUPC"/>
      <family val="2"/>
      <charset val="222"/>
    </font>
    <font>
      <b/>
      <sz val="12"/>
      <color rgb="FFFF0000"/>
      <name val="CordiaUPC"/>
      <family val="2"/>
      <charset val="222"/>
    </font>
    <font>
      <b/>
      <sz val="16"/>
      <color rgb="FFFF0000"/>
      <name val="TH SarabunPSK"/>
      <family val="2"/>
    </font>
    <font>
      <b/>
      <sz val="26"/>
      <name val="TH Niramit AS"/>
    </font>
    <font>
      <b/>
      <sz val="12"/>
      <name val="TH SarabunPSK"/>
      <family val="2"/>
    </font>
    <font>
      <i/>
      <sz val="12"/>
      <name val="TH SarabunPSK"/>
      <family val="2"/>
    </font>
    <font>
      <sz val="14"/>
      <name val="CordiaUPC"/>
    </font>
    <font>
      <b/>
      <sz val="16"/>
      <color indexed="8"/>
      <name val="TH SarabunPSK"/>
      <family val="2"/>
    </font>
    <font>
      <b/>
      <sz val="20"/>
      <color theme="3" tint="-0.499984740745262"/>
      <name val="TH SarabunPSK"/>
      <family val="2"/>
    </font>
    <font>
      <sz val="12"/>
      <color theme="1"/>
      <name val="TH SarabunPSK"/>
      <family val="2"/>
    </font>
    <font>
      <b/>
      <sz val="20"/>
      <color rgb="FF00B050"/>
      <name val="TH SarabunPSK"/>
      <family val="2"/>
    </font>
    <font>
      <sz val="16"/>
      <color theme="9" tint="-0.249977111117893"/>
      <name val="TH SarabunPSK"/>
      <family val="2"/>
    </font>
    <font>
      <b/>
      <sz val="16"/>
      <color theme="9" tint="-0.249977111117893"/>
      <name val="TH SarabunPSK"/>
      <family val="2"/>
    </font>
  </fonts>
  <fills count="4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9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/>
      <bottom style="dotted">
        <color auto="1"/>
      </bottom>
      <diagonal/>
    </border>
  </borders>
  <cellStyleXfs count="124">
    <xf numFmtId="0" fontId="0" fillId="0" borderId="0"/>
    <xf numFmtId="164" fontId="14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0" borderId="0"/>
    <xf numFmtId="0" fontId="17" fillId="3" borderId="0" applyNumberFormat="0" applyBorder="0" applyAlignment="0" applyProtection="0"/>
    <xf numFmtId="0" fontId="17" fillId="4" borderId="0" applyNumberFormat="0" applyBorder="0" applyAlignment="0" applyProtection="0"/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6" borderId="0" applyNumberFormat="0" applyBorder="0" applyAlignment="0" applyProtection="0"/>
    <xf numFmtId="0" fontId="17" fillId="9" borderId="0" applyNumberFormat="0" applyBorder="0" applyAlignment="0" applyProtection="0"/>
    <xf numFmtId="0" fontId="17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20" borderId="0" applyNumberFormat="0" applyBorder="0" applyAlignment="0" applyProtection="0"/>
    <xf numFmtId="0" fontId="19" fillId="4" borderId="0" applyNumberFormat="0" applyBorder="0" applyAlignment="0" applyProtection="0"/>
    <xf numFmtId="0" fontId="20" fillId="21" borderId="3" applyNumberFormat="0" applyAlignment="0" applyProtection="0"/>
    <xf numFmtId="0" fontId="21" fillId="22" borderId="4" applyNumberFormat="0" applyAlignment="0" applyProtection="0"/>
    <xf numFmtId="0" fontId="23" fillId="0" borderId="0" applyNumberFormat="0" applyFill="0" applyBorder="0" applyAlignment="0" applyProtection="0"/>
    <xf numFmtId="0" fontId="24" fillId="5" borderId="0" applyNumberFormat="0" applyBorder="0" applyAlignment="0" applyProtection="0"/>
    <xf numFmtId="0" fontId="25" fillId="0" borderId="5" applyNumberFormat="0" applyFill="0" applyAlignment="0" applyProtection="0"/>
    <xf numFmtId="0" fontId="26" fillId="0" borderId="6" applyNumberFormat="0" applyFill="0" applyAlignment="0" applyProtection="0"/>
    <xf numFmtId="0" fontId="27" fillId="0" borderId="7" applyNumberFormat="0" applyFill="0" applyAlignment="0" applyProtection="0"/>
    <xf numFmtId="0" fontId="27" fillId="0" borderId="0" applyNumberFormat="0" applyFill="0" applyBorder="0" applyAlignment="0" applyProtection="0"/>
    <xf numFmtId="0" fontId="28" fillId="8" borderId="3" applyNumberFormat="0" applyAlignment="0" applyProtection="0"/>
    <xf numFmtId="0" fontId="29" fillId="0" borderId="8" applyNumberFormat="0" applyFill="0" applyAlignment="0" applyProtection="0"/>
    <xf numFmtId="0" fontId="30" fillId="23" borderId="0" applyNumberFormat="0" applyBorder="0" applyAlignment="0" applyProtection="0"/>
    <xf numFmtId="0" fontId="15" fillId="24" borderId="9" applyNumberFormat="0" applyFont="0" applyAlignment="0" applyProtection="0"/>
    <xf numFmtId="0" fontId="31" fillId="21" borderId="10" applyNumberFormat="0" applyAlignment="0" applyProtection="0"/>
    <xf numFmtId="0" fontId="32" fillId="0" borderId="0" applyNumberFormat="0" applyFill="0" applyBorder="0" applyAlignment="0" applyProtection="0"/>
    <xf numFmtId="0" fontId="33" fillId="0" borderId="11" applyNumberFormat="0" applyFill="0" applyAlignment="0" applyProtection="0"/>
    <xf numFmtId="0" fontId="34" fillId="0" borderId="0" applyNumberFormat="0" applyFill="0" applyBorder="0" applyAlignment="0" applyProtection="0"/>
    <xf numFmtId="0" fontId="15" fillId="0" borderId="0"/>
    <xf numFmtId="0" fontId="14" fillId="0" borderId="0"/>
    <xf numFmtId="0" fontId="35" fillId="0" borderId="0"/>
    <xf numFmtId="0" fontId="11" fillId="0" borderId="0"/>
    <xf numFmtId="0" fontId="10" fillId="0" borderId="0"/>
    <xf numFmtId="164" fontId="37" fillId="0" borderId="0" applyFont="0" applyFill="0" applyBorder="0" applyAlignment="0" applyProtection="0"/>
    <xf numFmtId="9" fontId="14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15" fillId="0" borderId="0"/>
    <xf numFmtId="0" fontId="15" fillId="0" borderId="0"/>
    <xf numFmtId="0" fontId="14" fillId="0" borderId="0"/>
    <xf numFmtId="0" fontId="22" fillId="0" borderId="0"/>
    <xf numFmtId="164" fontId="9" fillId="0" borderId="0" applyFont="0" applyFill="0" applyBorder="0" applyAlignment="0" applyProtection="0"/>
    <xf numFmtId="0" fontId="15" fillId="0" borderId="0"/>
    <xf numFmtId="0" fontId="14" fillId="0" borderId="0"/>
    <xf numFmtId="0" fontId="39" fillId="0" borderId="0" applyNumberFormat="0" applyFill="0" applyBorder="0" applyAlignment="0" applyProtection="0">
      <alignment vertical="top"/>
      <protection locked="0"/>
    </xf>
    <xf numFmtId="9" fontId="40" fillId="0" borderId="0"/>
    <xf numFmtId="0" fontId="35" fillId="0" borderId="0" applyFont="0" applyFill="0" applyBorder="0" applyAlignment="0" applyProtection="0"/>
    <xf numFmtId="0" fontId="41" fillId="0" borderId="30" applyNumberFormat="0" applyAlignment="0" applyProtection="0">
      <alignment horizontal="left" vertical="center"/>
    </xf>
    <xf numFmtId="0" fontId="41" fillId="0" borderId="16">
      <alignment horizontal="left" vertical="center"/>
    </xf>
    <xf numFmtId="166" fontId="35" fillId="0" borderId="0" applyFont="0" applyFill="0" applyBorder="0" applyAlignment="0" applyProtection="0"/>
    <xf numFmtId="166" fontId="35" fillId="0" borderId="0" applyFont="0" applyFill="0" applyBorder="0" applyAlignment="0" applyProtection="0"/>
    <xf numFmtId="43" fontId="42" fillId="0" borderId="0" applyFont="0" applyFill="0" applyBorder="0" applyAlignment="0" applyProtection="0"/>
    <xf numFmtId="164" fontId="15" fillId="0" borderId="0" applyFont="0" applyFill="0" applyBorder="0" applyAlignment="0" applyProtection="0"/>
    <xf numFmtId="43" fontId="43" fillId="0" borderId="0" applyFont="0" applyFill="0" applyBorder="0" applyAlignment="0" applyProtection="0"/>
    <xf numFmtId="9" fontId="44" fillId="0" borderId="0" applyFont="0" applyFill="0" applyBorder="0" applyAlignment="0" applyProtection="0"/>
    <xf numFmtId="0" fontId="15" fillId="0" borderId="0"/>
    <xf numFmtId="0" fontId="9" fillId="0" borderId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16" fillId="0" borderId="0"/>
    <xf numFmtId="0" fontId="44" fillId="0" borderId="0"/>
    <xf numFmtId="0" fontId="35" fillId="0" borderId="0"/>
    <xf numFmtId="0" fontId="8" fillId="0" borderId="0"/>
    <xf numFmtId="0" fontId="8" fillId="0" borderId="0"/>
    <xf numFmtId="0" fontId="47" fillId="0" borderId="0">
      <alignment vertical="top"/>
    </xf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5" fontId="35" fillId="0" borderId="0" applyFont="0" applyFill="0" applyBorder="0" applyAlignment="0" applyProtection="0"/>
    <xf numFmtId="0" fontId="15" fillId="0" borderId="0"/>
    <xf numFmtId="164" fontId="7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5" fillId="0" borderId="0"/>
    <xf numFmtId="0" fontId="49" fillId="0" borderId="0"/>
    <xf numFmtId="164" fontId="49" fillId="0" borderId="0" applyFont="0" applyFill="0" applyBorder="0" applyAlignment="0" applyProtection="0"/>
    <xf numFmtId="0" fontId="35" fillId="0" borderId="0"/>
    <xf numFmtId="164" fontId="3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43" fontId="43" fillId="0" borderId="0" applyFont="0" applyFill="0" applyBorder="0" applyAlignment="0" applyProtection="0"/>
    <xf numFmtId="166" fontId="35" fillId="0" borderId="0" applyFont="0" applyFill="0" applyBorder="0" applyAlignment="0" applyProtection="0"/>
    <xf numFmtId="166" fontId="35" fillId="0" borderId="0" applyFont="0" applyFill="0" applyBorder="0" applyAlignment="0" applyProtection="0"/>
    <xf numFmtId="0" fontId="35" fillId="0" borderId="0"/>
    <xf numFmtId="0" fontId="15" fillId="0" borderId="0"/>
    <xf numFmtId="0" fontId="15" fillId="0" borderId="0"/>
    <xf numFmtId="0" fontId="35" fillId="0" borderId="0"/>
    <xf numFmtId="0" fontId="4" fillId="0" borderId="0"/>
    <xf numFmtId="164" fontId="3" fillId="0" borderId="0" applyFont="0" applyFill="0" applyBorder="0" applyAlignment="0" applyProtection="0"/>
    <xf numFmtId="0" fontId="55" fillId="0" borderId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" fillId="0" borderId="0"/>
    <xf numFmtId="9" fontId="14" fillId="0" borderId="0" applyFont="0" applyFill="0" applyBorder="0" applyAlignment="0" applyProtection="0"/>
    <xf numFmtId="0" fontId="22" fillId="0" borderId="0"/>
    <xf numFmtId="43" fontId="1" fillId="0" borderId="0" applyFont="0" applyFill="0" applyBorder="0" applyAlignment="0" applyProtection="0"/>
    <xf numFmtId="0" fontId="14" fillId="0" borderId="0"/>
    <xf numFmtId="164" fontId="14" fillId="0" borderId="0" applyFont="0" applyFill="0" applyBorder="0" applyAlignment="0" applyProtection="0"/>
    <xf numFmtId="0" fontId="3" fillId="0" borderId="0"/>
    <xf numFmtId="9" fontId="97" fillId="0" borderId="0" applyFont="0" applyFill="0" applyBorder="0" applyAlignment="0" applyProtection="0"/>
    <xf numFmtId="164" fontId="3" fillId="0" borderId="0" applyFont="0" applyFill="0" applyBorder="0" applyAlignment="0" applyProtection="0"/>
    <xf numFmtId="9" fontId="113" fillId="0" borderId="0" applyFont="0" applyFill="0" applyBorder="0" applyAlignment="0" applyProtection="0"/>
  </cellStyleXfs>
  <cellXfs count="1278">
    <xf numFmtId="0" fontId="0" fillId="0" borderId="0" xfId="0"/>
    <xf numFmtId="0" fontId="13" fillId="0" borderId="12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 wrapText="1"/>
    </xf>
    <xf numFmtId="0" fontId="13" fillId="0" borderId="14" xfId="0" applyFont="1" applyBorder="1" applyAlignment="1">
      <alignment vertical="top"/>
    </xf>
    <xf numFmtId="0" fontId="53" fillId="0" borderId="14" xfId="0" applyFont="1" applyBorder="1" applyAlignment="1">
      <alignment horizontal="center" vertical="top" wrapText="1"/>
    </xf>
    <xf numFmtId="0" fontId="54" fillId="0" borderId="14" xfId="0" applyFont="1" applyBorder="1" applyAlignment="1">
      <alignment horizontal="center" vertical="top" wrapText="1"/>
    </xf>
    <xf numFmtId="0" fontId="13" fillId="0" borderId="1" xfId="0" applyFont="1" applyBorder="1" applyAlignment="1">
      <alignment horizontal="center" vertical="top" wrapText="1"/>
    </xf>
    <xf numFmtId="0" fontId="13" fillId="0" borderId="1" xfId="0" applyFont="1" applyBorder="1" applyAlignment="1">
      <alignment horizontal="center" vertical="top"/>
    </xf>
    <xf numFmtId="0" fontId="12" fillId="0" borderId="1" xfId="0" applyFont="1" applyBorder="1"/>
    <xf numFmtId="165" fontId="12" fillId="0" borderId="1" xfId="110" applyNumberFormat="1" applyFont="1" applyBorder="1"/>
    <xf numFmtId="0" fontId="48" fillId="0" borderId="0" xfId="0" applyFont="1" applyAlignment="1">
      <alignment horizontal="left" vertical="center"/>
    </xf>
    <xf numFmtId="0" fontId="38" fillId="0" borderId="0" xfId="0" applyFont="1" applyAlignment="1">
      <alignment vertical="center"/>
    </xf>
    <xf numFmtId="0" fontId="38" fillId="0" borderId="0" xfId="0" applyFont="1" applyAlignment="1">
      <alignment horizontal="center" vertical="center"/>
    </xf>
    <xf numFmtId="164" fontId="38" fillId="0" borderId="0" xfId="1" applyFont="1" applyAlignment="1">
      <alignment vertical="center"/>
    </xf>
    <xf numFmtId="0" fontId="48" fillId="0" borderId="0" xfId="0" applyFont="1" applyAlignment="1">
      <alignment horizontal="right"/>
    </xf>
    <xf numFmtId="0" fontId="38" fillId="0" borderId="0" xfId="0" applyFont="1" applyAlignment="1">
      <alignment horizontal="centerContinuous" vertical="center"/>
    </xf>
    <xf numFmtId="0" fontId="38" fillId="0" borderId="0" xfId="0" applyFont="1" applyAlignment="1">
      <alignment horizontal="left" vertical="center"/>
    </xf>
    <xf numFmtId="164" fontId="38" fillId="0" borderId="0" xfId="1" applyFont="1" applyAlignment="1">
      <alignment horizontal="centerContinuous" vertical="center"/>
    </xf>
    <xf numFmtId="0" fontId="36" fillId="0" borderId="0" xfId="0" applyFont="1" applyAlignment="1">
      <alignment horizontal="center" vertical="center"/>
    </xf>
    <xf numFmtId="0" fontId="36" fillId="0" borderId="0" xfId="0" applyFont="1" applyAlignment="1">
      <alignment vertical="center"/>
    </xf>
    <xf numFmtId="0" fontId="36" fillId="0" borderId="0" xfId="0" applyFont="1" applyAlignment="1">
      <alignment horizontal="centerContinuous" vertical="center"/>
    </xf>
    <xf numFmtId="164" fontId="36" fillId="0" borderId="0" xfId="1" applyFont="1" applyAlignment="1">
      <alignment horizontal="centerContinuous" vertical="center"/>
    </xf>
    <xf numFmtId="164" fontId="36" fillId="0" borderId="0" xfId="1" applyFont="1" applyAlignment="1">
      <alignment vertical="center"/>
    </xf>
    <xf numFmtId="0" fontId="38" fillId="0" borderId="15" xfId="0" applyFont="1" applyBorder="1" applyAlignment="1">
      <alignment horizontal="center" vertical="center"/>
    </xf>
    <xf numFmtId="0" fontId="38" fillId="0" borderId="16" xfId="0" applyFont="1" applyBorder="1" applyAlignment="1">
      <alignment horizontal="center" vertical="center"/>
    </xf>
    <xf numFmtId="0" fontId="38" fillId="0" borderId="1" xfId="0" applyFont="1" applyBorder="1" applyAlignment="1">
      <alignment horizontal="center" vertical="center"/>
    </xf>
    <xf numFmtId="164" fontId="38" fillId="0" borderId="1" xfId="1" applyFont="1" applyBorder="1" applyAlignment="1">
      <alignment horizontal="center" vertical="center"/>
    </xf>
    <xf numFmtId="164" fontId="38" fillId="2" borderId="1" xfId="1" applyFont="1" applyFill="1" applyBorder="1" applyAlignment="1">
      <alignment horizontal="center" vertical="center"/>
    </xf>
    <xf numFmtId="0" fontId="36" fillId="0" borderId="0" xfId="0" applyFont="1" applyAlignment="1">
      <alignment horizontal="left" vertical="center"/>
    </xf>
    <xf numFmtId="41" fontId="50" fillId="0" borderId="0" xfId="1" applyNumberFormat="1" applyFont="1" applyAlignment="1">
      <alignment horizontal="left"/>
    </xf>
    <xf numFmtId="41" fontId="50" fillId="0" borderId="0" xfId="1" applyNumberFormat="1" applyFont="1" applyAlignment="1">
      <alignment horizontal="center"/>
    </xf>
    <xf numFmtId="165" fontId="50" fillId="0" borderId="0" xfId="1" applyNumberFormat="1" applyFont="1" applyAlignment="1">
      <alignment horizontal="centerContinuous"/>
    </xf>
    <xf numFmtId="41" fontId="51" fillId="0" borderId="0" xfId="1" applyNumberFormat="1" applyFont="1"/>
    <xf numFmtId="165" fontId="51" fillId="0" borderId="0" xfId="1" applyNumberFormat="1" applyFont="1" applyAlignment="1">
      <alignment horizontal="centerContinuous"/>
    </xf>
    <xf numFmtId="41" fontId="51" fillId="0" borderId="0" xfId="1" applyNumberFormat="1" applyFont="1" applyAlignment="1">
      <alignment horizontal="center"/>
    </xf>
    <xf numFmtId="165" fontId="51" fillId="0" borderId="14" xfId="1" applyNumberFormat="1" applyFont="1" applyBorder="1" applyAlignment="1">
      <alignment horizontal="center"/>
    </xf>
    <xf numFmtId="41" fontId="51" fillId="0" borderId="13" xfId="1" applyNumberFormat="1" applyFont="1" applyBorder="1" applyAlignment="1">
      <alignment horizontal="center" vertical="center"/>
    </xf>
    <xf numFmtId="165" fontId="51" fillId="0" borderId="14" xfId="1" applyNumberFormat="1" applyFont="1" applyBorder="1" applyAlignment="1">
      <alignment horizontal="center" vertical="center"/>
    </xf>
    <xf numFmtId="41" fontId="51" fillId="27" borderId="0" xfId="1" applyNumberFormat="1" applyFont="1" applyFill="1"/>
    <xf numFmtId="41" fontId="50" fillId="25" borderId="0" xfId="1" applyNumberFormat="1" applyFont="1" applyFill="1"/>
    <xf numFmtId="41" fontId="50" fillId="28" borderId="13" xfId="1" applyNumberFormat="1" applyFont="1" applyFill="1" applyBorder="1"/>
    <xf numFmtId="41" fontId="50" fillId="28" borderId="0" xfId="1" applyNumberFormat="1" applyFont="1" applyFill="1"/>
    <xf numFmtId="0" fontId="50" fillId="0" borderId="13" xfId="47" applyFont="1" applyBorder="1"/>
    <xf numFmtId="0" fontId="50" fillId="26" borderId="13" xfId="47" applyFont="1" applyFill="1" applyBorder="1"/>
    <xf numFmtId="0" fontId="56" fillId="0" borderId="13" xfId="47" applyFont="1" applyBorder="1"/>
    <xf numFmtId="0" fontId="51" fillId="0" borderId="13" xfId="47" applyFont="1" applyBorder="1"/>
    <xf numFmtId="0" fontId="51" fillId="26" borderId="13" xfId="47" applyFont="1" applyFill="1" applyBorder="1"/>
    <xf numFmtId="0" fontId="51" fillId="31" borderId="13" xfId="47" applyFont="1" applyFill="1" applyBorder="1"/>
    <xf numFmtId="167" fontId="51" fillId="31" borderId="13" xfId="47" applyNumberFormat="1" applyFont="1" applyFill="1" applyBorder="1" applyAlignment="1">
      <alignment horizontal="right"/>
    </xf>
    <xf numFmtId="2" fontId="51" fillId="31" borderId="13" xfId="47" applyNumberFormat="1" applyFont="1" applyFill="1" applyBorder="1"/>
    <xf numFmtId="41" fontId="50" fillId="0" borderId="0" xfId="1" applyNumberFormat="1" applyFont="1"/>
    <xf numFmtId="165" fontId="61" fillId="30" borderId="0" xfId="1" applyNumberFormat="1" applyFont="1" applyFill="1"/>
    <xf numFmtId="165" fontId="51" fillId="0" borderId="0" xfId="1" applyNumberFormat="1" applyFont="1"/>
    <xf numFmtId="2" fontId="51" fillId="31" borderId="13" xfId="47" applyNumberFormat="1" applyFont="1" applyFill="1" applyBorder="1" applyAlignment="1">
      <alignment vertical="top"/>
    </xf>
    <xf numFmtId="41" fontId="50" fillId="29" borderId="13" xfId="1" applyNumberFormat="1" applyFont="1" applyFill="1" applyBorder="1"/>
    <xf numFmtId="2" fontId="50" fillId="31" borderId="13" xfId="47" applyNumberFormat="1" applyFont="1" applyFill="1" applyBorder="1"/>
    <xf numFmtId="2" fontId="50" fillId="0" borderId="13" xfId="47" applyNumberFormat="1" applyFont="1" applyBorder="1"/>
    <xf numFmtId="0" fontId="50" fillId="31" borderId="13" xfId="47" applyFont="1" applyFill="1" applyBorder="1"/>
    <xf numFmtId="2" fontId="50" fillId="0" borderId="1" xfId="47" applyNumberFormat="1" applyFont="1" applyBorder="1"/>
    <xf numFmtId="0" fontId="59" fillId="0" borderId="13" xfId="47" applyFont="1" applyBorder="1"/>
    <xf numFmtId="41" fontId="56" fillId="0" borderId="0" xfId="1" applyNumberFormat="1" applyFont="1"/>
    <xf numFmtId="0" fontId="51" fillId="0" borderId="0" xfId="0" applyFont="1" applyAlignment="1">
      <alignment vertical="top"/>
    </xf>
    <xf numFmtId="165" fontId="51" fillId="0" borderId="1" xfId="1" applyNumberFormat="1" applyFont="1" applyBorder="1" applyAlignment="1">
      <alignment horizontal="center" vertical="center"/>
    </xf>
    <xf numFmtId="165" fontId="50" fillId="0" borderId="14" xfId="1" applyNumberFormat="1" applyFont="1" applyBorder="1" applyAlignment="1">
      <alignment horizontal="center" vertical="center"/>
    </xf>
    <xf numFmtId="165" fontId="61" fillId="0" borderId="0" xfId="1" applyNumberFormat="1" applyFont="1"/>
    <xf numFmtId="0" fontId="52" fillId="0" borderId="0" xfId="0" applyFont="1"/>
    <xf numFmtId="0" fontId="51" fillId="0" borderId="0" xfId="0" applyFont="1" applyAlignment="1">
      <alignment horizontal="left"/>
    </xf>
    <xf numFmtId="0" fontId="51" fillId="0" borderId="0" xfId="0" applyFont="1"/>
    <xf numFmtId="164" fontId="58" fillId="0" borderId="0" xfId="1" applyFont="1"/>
    <xf numFmtId="164" fontId="58" fillId="0" borderId="0" xfId="1" applyFont="1" applyAlignment="1">
      <alignment horizontal="right" vertical="center"/>
    </xf>
    <xf numFmtId="0" fontId="58" fillId="0" borderId="0" xfId="47" applyFont="1" applyAlignment="1">
      <alignment vertical="center"/>
    </xf>
    <xf numFmtId="0" fontId="51" fillId="0" borderId="0" xfId="55" applyFont="1"/>
    <xf numFmtId="0" fontId="58" fillId="0" borderId="0" xfId="47" applyFont="1" applyAlignment="1">
      <alignment horizontal="left" vertical="center"/>
    </xf>
    <xf numFmtId="164" fontId="58" fillId="0" borderId="0" xfId="1" applyFont="1" applyAlignment="1">
      <alignment horizontal="centerContinuous" vertical="center"/>
    </xf>
    <xf numFmtId="164" fontId="58" fillId="0" borderId="0" xfId="1" applyFont="1" applyAlignment="1">
      <alignment vertical="center"/>
    </xf>
    <xf numFmtId="164" fontId="58" fillId="0" borderId="0" xfId="1" applyFont="1" applyAlignment="1">
      <alignment horizontal="left" vertical="center"/>
    </xf>
    <xf numFmtId="164" fontId="52" fillId="0" borderId="0" xfId="1" applyFont="1" applyAlignment="1">
      <alignment horizontal="left" vertical="center"/>
    </xf>
    <xf numFmtId="164" fontId="52" fillId="0" borderId="0" xfId="1" applyFont="1" applyAlignment="1">
      <alignment horizontal="centerContinuous" vertical="center"/>
    </xf>
    <xf numFmtId="0" fontId="52" fillId="0" borderId="0" xfId="47" applyFont="1" applyAlignment="1">
      <alignment horizontal="left" vertical="center"/>
    </xf>
    <xf numFmtId="0" fontId="52" fillId="0" borderId="0" xfId="55" applyFont="1"/>
    <xf numFmtId="164" fontId="52" fillId="0" borderId="0" xfId="1" applyFont="1" applyAlignment="1">
      <alignment vertical="center"/>
    </xf>
    <xf numFmtId="0" fontId="52" fillId="0" borderId="0" xfId="47" applyFont="1" applyAlignment="1">
      <alignment vertical="center"/>
    </xf>
    <xf numFmtId="164" fontId="52" fillId="0" borderId="18" xfId="1" applyFont="1" applyBorder="1" applyAlignment="1">
      <alignment horizontal="centerContinuous" vertical="center"/>
    </xf>
    <xf numFmtId="0" fontId="52" fillId="0" borderId="18" xfId="55" applyFont="1" applyBorder="1"/>
    <xf numFmtId="0" fontId="52" fillId="0" borderId="12" xfId="47" applyFont="1" applyBorder="1" applyAlignment="1">
      <alignment horizontal="center" vertical="center"/>
    </xf>
    <xf numFmtId="164" fontId="51" fillId="0" borderId="12" xfId="3" applyFont="1" applyBorder="1" applyAlignment="1">
      <alignment horizontal="center" vertical="center"/>
    </xf>
    <xf numFmtId="164" fontId="52" fillId="0" borderId="12" xfId="1" applyFont="1" applyBorder="1" applyAlignment="1">
      <alignment horizontal="center" vertical="center"/>
    </xf>
    <xf numFmtId="0" fontId="52" fillId="0" borderId="0" xfId="47" applyFont="1" applyAlignment="1">
      <alignment horizontal="center" vertical="center"/>
    </xf>
    <xf numFmtId="0" fontId="52" fillId="0" borderId="14" xfId="47" applyFont="1" applyBorder="1" applyAlignment="1">
      <alignment horizontal="centerContinuous" vertical="center"/>
    </xf>
    <xf numFmtId="0" fontId="51" fillId="0" borderId="14" xfId="46" applyFont="1" applyBorder="1" applyAlignment="1">
      <alignment horizontal="center"/>
    </xf>
    <xf numFmtId="49" fontId="62" fillId="0" borderId="20" xfId="3" applyNumberFormat="1" applyFont="1" applyBorder="1" applyAlignment="1">
      <alignment horizontal="center" vertical="center"/>
    </xf>
    <xf numFmtId="49" fontId="62" fillId="0" borderId="14" xfId="3" applyNumberFormat="1" applyFont="1" applyBorder="1" applyAlignment="1">
      <alignment horizontal="center" vertical="center"/>
    </xf>
    <xf numFmtId="164" fontId="52" fillId="0" borderId="14" xfId="1" applyFont="1" applyBorder="1" applyAlignment="1">
      <alignment horizontal="center" vertical="center"/>
    </xf>
    <xf numFmtId="0" fontId="52" fillId="0" borderId="13" xfId="47" applyFont="1" applyBorder="1" applyAlignment="1">
      <alignment horizontal="center" vertical="center"/>
    </xf>
    <xf numFmtId="164" fontId="52" fillId="0" borderId="13" xfId="1" applyFont="1" applyBorder="1" applyAlignment="1">
      <alignment vertical="center"/>
    </xf>
    <xf numFmtId="0" fontId="58" fillId="0" borderId="13" xfId="47" applyFont="1" applyBorder="1" applyAlignment="1">
      <alignment horizontal="right" vertical="center"/>
    </xf>
    <xf numFmtId="164" fontId="58" fillId="0" borderId="13" xfId="1" applyFont="1" applyBorder="1" applyAlignment="1">
      <alignment vertical="center"/>
    </xf>
    <xf numFmtId="0" fontId="52" fillId="0" borderId="13" xfId="47" applyFont="1" applyBorder="1" applyAlignment="1">
      <alignment horizontal="centerContinuous" vertical="center"/>
    </xf>
    <xf numFmtId="164" fontId="52" fillId="0" borderId="0" xfId="1" applyFont="1" applyAlignment="1">
      <alignment horizontal="center" vertical="center"/>
    </xf>
    <xf numFmtId="164" fontId="58" fillId="0" borderId="0" xfId="1" applyFont="1" applyAlignment="1">
      <alignment horizontal="center" vertical="center"/>
    </xf>
    <xf numFmtId="0" fontId="58" fillId="0" borderId="13" xfId="47" applyFont="1" applyBorder="1" applyAlignment="1">
      <alignment vertical="center"/>
    </xf>
    <xf numFmtId="164" fontId="52" fillId="0" borderId="0" xfId="47" applyNumberFormat="1" applyFont="1" applyAlignment="1">
      <alignment vertical="center"/>
    </xf>
    <xf numFmtId="164" fontId="59" fillId="0" borderId="1" xfId="1" applyFont="1" applyBorder="1" applyAlignment="1">
      <alignment vertical="center"/>
    </xf>
    <xf numFmtId="0" fontId="61" fillId="0" borderId="0" xfId="47" applyFont="1" applyAlignment="1">
      <alignment horizontal="left" vertical="center"/>
    </xf>
    <xf numFmtId="0" fontId="59" fillId="0" borderId="0" xfId="47" applyFont="1" applyAlignment="1">
      <alignment vertical="center"/>
    </xf>
    <xf numFmtId="0" fontId="58" fillId="0" borderId="0" xfId="47" applyFont="1" applyAlignment="1">
      <alignment horizontal="centerContinuous" vertical="center"/>
    </xf>
    <xf numFmtId="0" fontId="52" fillId="0" borderId="0" xfId="47" applyFont="1" applyAlignment="1">
      <alignment horizontal="centerContinuous" vertical="center"/>
    </xf>
    <xf numFmtId="0" fontId="50" fillId="0" borderId="0" xfId="0" applyFont="1" applyAlignment="1">
      <alignment horizontal="centerContinuous"/>
    </xf>
    <xf numFmtId="0" fontId="51" fillId="0" borderId="0" xfId="0" applyFont="1" applyAlignment="1">
      <alignment horizontal="centerContinuous"/>
    </xf>
    <xf numFmtId="0" fontId="51" fillId="0" borderId="12" xfId="0" applyFont="1" applyBorder="1" applyAlignment="1">
      <alignment horizontal="center"/>
    </xf>
    <xf numFmtId="164" fontId="51" fillId="0" borderId="0" xfId="1" applyFont="1" applyAlignment="1">
      <alignment horizontal="centerContinuous" vertical="center"/>
    </xf>
    <xf numFmtId="0" fontId="52" fillId="0" borderId="12" xfId="0" applyFont="1" applyBorder="1" applyAlignment="1">
      <alignment wrapText="1"/>
    </xf>
    <xf numFmtId="165" fontId="52" fillId="0" borderId="12" xfId="1" applyNumberFormat="1" applyFont="1" applyBorder="1"/>
    <xf numFmtId="165" fontId="52" fillId="0" borderId="22" xfId="1" applyNumberFormat="1" applyFont="1" applyBorder="1"/>
    <xf numFmtId="0" fontId="52" fillId="0" borderId="13" xfId="0" applyFont="1" applyBorder="1" applyAlignment="1">
      <alignment wrapText="1"/>
    </xf>
    <xf numFmtId="165" fontId="52" fillId="0" borderId="13" xfId="1" applyNumberFormat="1" applyFont="1" applyBorder="1"/>
    <xf numFmtId="165" fontId="52" fillId="0" borderId="19" xfId="1" applyNumberFormat="1" applyFont="1" applyBorder="1"/>
    <xf numFmtId="0" fontId="52" fillId="0" borderId="13" xfId="0" applyFont="1" applyBorder="1" applyAlignment="1">
      <alignment horizontal="left" wrapText="1" indent="1"/>
    </xf>
    <xf numFmtId="0" fontId="50" fillId="0" borderId="1" xfId="0" applyFont="1" applyBorder="1" applyAlignment="1">
      <alignment horizontal="center"/>
    </xf>
    <xf numFmtId="164" fontId="51" fillId="0" borderId="0" xfId="1" applyFont="1" applyAlignment="1">
      <alignment horizontal="center" vertical="center"/>
    </xf>
    <xf numFmtId="0" fontId="59" fillId="0" borderId="0" xfId="0" applyFont="1"/>
    <xf numFmtId="0" fontId="50" fillId="0" borderId="0" xfId="0" applyFont="1"/>
    <xf numFmtId="0" fontId="58" fillId="0" borderId="19" xfId="0" applyFont="1" applyBorder="1"/>
    <xf numFmtId="165" fontId="51" fillId="0" borderId="21" xfId="1" applyNumberFormat="1" applyFont="1" applyBorder="1"/>
    <xf numFmtId="0" fontId="52" fillId="0" borderId="14" xfId="0" applyFont="1" applyBorder="1" applyAlignment="1">
      <alignment horizontal="left" wrapText="1" indent="1"/>
    </xf>
    <xf numFmtId="165" fontId="52" fillId="0" borderId="14" xfId="1" applyNumberFormat="1" applyFont="1" applyBorder="1"/>
    <xf numFmtId="0" fontId="58" fillId="0" borderId="20" xfId="0" applyFont="1" applyBorder="1"/>
    <xf numFmtId="0" fontId="59" fillId="0" borderId="1" xfId="0" applyFont="1" applyBorder="1" applyAlignment="1">
      <alignment horizontal="center"/>
    </xf>
    <xf numFmtId="165" fontId="59" fillId="0" borderId="1" xfId="1" applyNumberFormat="1" applyFont="1" applyBorder="1"/>
    <xf numFmtId="164" fontId="51" fillId="0" borderId="13" xfId="1" applyFont="1" applyBorder="1" applyAlignment="1">
      <alignment horizontal="center" vertical="center"/>
    </xf>
    <xf numFmtId="0" fontId="50" fillId="0" borderId="0" xfId="0" applyFont="1" applyAlignment="1">
      <alignment horizontal="centerContinuous" vertical="center"/>
    </xf>
    <xf numFmtId="0" fontId="51" fillId="0" borderId="0" xfId="0" applyFont="1" applyAlignment="1">
      <alignment horizontal="centerContinuous" vertical="center"/>
    </xf>
    <xf numFmtId="165" fontId="61" fillId="0" borderId="0" xfId="0" applyNumberFormat="1" applyFont="1" applyAlignment="1">
      <alignment horizontal="center"/>
    </xf>
    <xf numFmtId="164" fontId="51" fillId="0" borderId="14" xfId="3" applyFont="1" applyBorder="1" applyAlignment="1">
      <alignment horizontal="center" vertical="center"/>
    </xf>
    <xf numFmtId="0" fontId="60" fillId="0" borderId="22" xfId="0" applyFont="1" applyBorder="1" applyAlignment="1">
      <alignment horizontal="left"/>
    </xf>
    <xf numFmtId="0" fontId="51" fillId="0" borderId="23" xfId="0" applyFont="1" applyBorder="1" applyAlignment="1">
      <alignment horizontal="left"/>
    </xf>
    <xf numFmtId="0" fontId="60" fillId="0" borderId="19" xfId="0" applyFont="1" applyBorder="1" applyAlignment="1">
      <alignment horizontal="left"/>
    </xf>
    <xf numFmtId="0" fontId="51" fillId="0" borderId="21" xfId="0" applyFont="1" applyBorder="1" applyAlignment="1">
      <alignment horizontal="left"/>
    </xf>
    <xf numFmtId="0" fontId="51" fillId="0" borderId="13" xfId="0" applyFont="1" applyBorder="1"/>
    <xf numFmtId="0" fontId="51" fillId="0" borderId="19" xfId="0" applyFont="1" applyBorder="1"/>
    <xf numFmtId="0" fontId="51" fillId="0" borderId="21" xfId="0" applyFont="1" applyBorder="1"/>
    <xf numFmtId="2" fontId="60" fillId="0" borderId="19" xfId="0" applyNumberFormat="1" applyFont="1" applyBorder="1" applyAlignment="1">
      <alignment horizontal="left"/>
    </xf>
    <xf numFmtId="0" fontId="51" fillId="0" borderId="19" xfId="0" applyFont="1" applyBorder="1" applyAlignment="1">
      <alignment horizontal="left"/>
    </xf>
    <xf numFmtId="0" fontId="51" fillId="0" borderId="21" xfId="0" applyFont="1" applyBorder="1" applyAlignment="1">
      <alignment horizontal="left" vertical="top"/>
    </xf>
    <xf numFmtId="0" fontId="51" fillId="0" borderId="21" xfId="0" applyFont="1" applyBorder="1" applyAlignment="1">
      <alignment horizontal="left" vertical="top" wrapText="1"/>
    </xf>
    <xf numFmtId="0" fontId="51" fillId="0" borderId="14" xfId="0" applyFont="1" applyBorder="1"/>
    <xf numFmtId="0" fontId="51" fillId="0" borderId="20" xfId="0" applyFont="1" applyBorder="1"/>
    <xf numFmtId="0" fontId="51" fillId="0" borderId="18" xfId="0" applyFont="1" applyBorder="1"/>
    <xf numFmtId="0" fontId="51" fillId="0" borderId="24" xfId="0" applyFont="1" applyBorder="1"/>
    <xf numFmtId="0" fontId="50" fillId="0" borderId="13" xfId="0" applyFont="1" applyBorder="1" applyAlignment="1">
      <alignment horizontal="center" vertical="top"/>
    </xf>
    <xf numFmtId="0" fontId="50" fillId="0" borderId="13" xfId="0" applyFont="1" applyBorder="1" applyAlignment="1">
      <alignment horizontal="centerContinuous"/>
    </xf>
    <xf numFmtId="0" fontId="50" fillId="0" borderId="0" xfId="0" applyFont="1" applyAlignment="1">
      <alignment horizontal="center"/>
    </xf>
    <xf numFmtId="0" fontId="50" fillId="0" borderId="12" xfId="0" applyFont="1" applyBorder="1" applyAlignment="1">
      <alignment horizontal="center"/>
    </xf>
    <xf numFmtId="0" fontId="50" fillId="0" borderId="1" xfId="0" applyFont="1" applyBorder="1" applyAlignment="1">
      <alignment horizontal="center" vertical="top"/>
    </xf>
    <xf numFmtId="0" fontId="50" fillId="0" borderId="13" xfId="0" applyFont="1" applyBorder="1" applyAlignment="1">
      <alignment horizontal="center"/>
    </xf>
    <xf numFmtId="0" fontId="50" fillId="0" borderId="14" xfId="0" applyFont="1" applyBorder="1" applyAlignment="1">
      <alignment horizontal="center" vertical="top"/>
    </xf>
    <xf numFmtId="0" fontId="50" fillId="0" borderId="18" xfId="0" applyFont="1" applyBorder="1" applyAlignment="1">
      <alignment horizontal="center"/>
    </xf>
    <xf numFmtId="0" fontId="50" fillId="0" borderId="14" xfId="0" applyFont="1" applyBorder="1" applyAlignment="1">
      <alignment horizontal="center"/>
    </xf>
    <xf numFmtId="0" fontId="50" fillId="2" borderId="15" xfId="0" applyFont="1" applyFill="1" applyBorder="1" applyAlignment="1">
      <alignment vertical="top"/>
    </xf>
    <xf numFmtId="0" fontId="50" fillId="2" borderId="16" xfId="0" applyFont="1" applyFill="1" applyBorder="1" applyAlignment="1">
      <alignment vertical="top" wrapText="1"/>
    </xf>
    <xf numFmtId="165" fontId="50" fillId="2" borderId="1" xfId="0" applyNumberFormat="1" applyFont="1" applyFill="1" applyBorder="1" applyAlignment="1">
      <alignment vertical="top" wrapText="1"/>
    </xf>
    <xf numFmtId="0" fontId="50" fillId="2" borderId="0" xfId="0" applyFont="1" applyFill="1"/>
    <xf numFmtId="0" fontId="50" fillId="0" borderId="15" xfId="0" applyFont="1" applyBorder="1" applyAlignment="1">
      <alignment horizontal="left" indent="1"/>
    </xf>
    <xf numFmtId="0" fontId="50" fillId="0" borderId="17" xfId="0" applyFont="1" applyBorder="1" applyAlignment="1">
      <alignment vertical="top" wrapText="1"/>
    </xf>
    <xf numFmtId="165" fontId="50" fillId="0" borderId="1" xfId="0" applyNumberFormat="1" applyFont="1" applyBorder="1" applyAlignment="1">
      <alignment vertical="top" wrapText="1"/>
    </xf>
    <xf numFmtId="0" fontId="50" fillId="0" borderId="12" xfId="0" applyFont="1" applyBorder="1" applyAlignment="1">
      <alignment horizontal="left" indent="2"/>
    </xf>
    <xf numFmtId="0" fontId="50" fillId="0" borderId="12" xfId="0" applyFont="1" applyBorder="1" applyAlignment="1">
      <alignment vertical="top" wrapText="1"/>
    </xf>
    <xf numFmtId="165" fontId="51" fillId="0" borderId="1" xfId="1" applyNumberFormat="1" applyFont="1" applyBorder="1"/>
    <xf numFmtId="165" fontId="51" fillId="0" borderId="13" xfId="1" applyNumberFormat="1" applyFont="1" applyBorder="1" applyAlignment="1">
      <alignment horizontal="center" vertical="top"/>
    </xf>
    <xf numFmtId="165" fontId="51" fillId="0" borderId="21" xfId="1" applyNumberFormat="1" applyFont="1" applyBorder="1" applyAlignment="1">
      <alignment horizontal="center" vertical="top"/>
    </xf>
    <xf numFmtId="165" fontId="51" fillId="0" borderId="21" xfId="1" applyNumberFormat="1" applyFont="1" applyBorder="1" applyAlignment="1">
      <alignment horizontal="center"/>
    </xf>
    <xf numFmtId="165" fontId="51" fillId="0" borderId="0" xfId="1" applyNumberFormat="1" applyFont="1" applyAlignment="1">
      <alignment horizontal="center"/>
    </xf>
    <xf numFmtId="165" fontId="51" fillId="0" borderId="13" xfId="1" applyNumberFormat="1" applyFont="1" applyBorder="1"/>
    <xf numFmtId="165" fontId="51" fillId="0" borderId="13" xfId="1" applyNumberFormat="1" applyFont="1" applyBorder="1" applyAlignment="1">
      <alignment horizontal="center"/>
    </xf>
    <xf numFmtId="165" fontId="50" fillId="0" borderId="13" xfId="1" applyNumberFormat="1" applyFont="1" applyBorder="1"/>
    <xf numFmtId="165" fontId="50" fillId="0" borderId="13" xfId="0" applyNumberFormat="1" applyFont="1" applyBorder="1" applyAlignment="1">
      <alignment vertical="top" wrapText="1"/>
    </xf>
    <xf numFmtId="0" fontId="52" fillId="0" borderId="28" xfId="0" applyFont="1" applyBorder="1"/>
    <xf numFmtId="0" fontId="51" fillId="0" borderId="28" xfId="0" applyFont="1" applyBorder="1"/>
    <xf numFmtId="0" fontId="51" fillId="0" borderId="29" xfId="0" applyFont="1" applyBorder="1"/>
    <xf numFmtId="165" fontId="51" fillId="0" borderId="61" xfId="1" applyNumberFormat="1" applyFont="1" applyBorder="1"/>
    <xf numFmtId="0" fontId="52" fillId="0" borderId="0" xfId="56" applyFont="1" applyAlignment="1">
      <alignment horizontal="centerContinuous"/>
    </xf>
    <xf numFmtId="0" fontId="52" fillId="0" borderId="0" xfId="0" applyFont="1" applyAlignment="1">
      <alignment horizontal="centerContinuous" vertical="center"/>
    </xf>
    <xf numFmtId="0" fontId="52" fillId="0" borderId="0" xfId="56" applyFont="1"/>
    <xf numFmtId="0" fontId="52" fillId="0" borderId="0" xfId="0" applyFont="1" applyAlignment="1">
      <alignment horizontal="centerContinuous"/>
    </xf>
    <xf numFmtId="165" fontId="52" fillId="0" borderId="0" xfId="0" applyNumberFormat="1" applyFont="1" applyAlignment="1">
      <alignment horizontal="centerContinuous"/>
    </xf>
    <xf numFmtId="0" fontId="52" fillId="0" borderId="12" xfId="56" applyFont="1" applyBorder="1" applyAlignment="1">
      <alignment horizontal="center"/>
    </xf>
    <xf numFmtId="0" fontId="52" fillId="0" borderId="25" xfId="56" applyFont="1" applyBorder="1" applyAlignment="1">
      <alignment horizontal="centerContinuous"/>
    </xf>
    <xf numFmtId="1" fontId="52" fillId="0" borderId="25" xfId="56" applyNumberFormat="1" applyFont="1" applyBorder="1" applyAlignment="1">
      <alignment horizontal="centerContinuous"/>
    </xf>
    <xf numFmtId="0" fontId="52" fillId="0" borderId="35" xfId="56" applyFont="1" applyBorder="1" applyAlignment="1">
      <alignment horizontal="centerContinuous"/>
    </xf>
    <xf numFmtId="0" fontId="52" fillId="0" borderId="36" xfId="56" applyFont="1" applyBorder="1" applyAlignment="1">
      <alignment horizontal="centerContinuous"/>
    </xf>
    <xf numFmtId="0" fontId="52" fillId="0" borderId="23" xfId="56" applyFont="1" applyBorder="1" applyAlignment="1">
      <alignment horizontal="centerContinuous"/>
    </xf>
    <xf numFmtId="0" fontId="52" fillId="0" borderId="0" xfId="56" applyFont="1" applyAlignment="1">
      <alignment horizontal="center"/>
    </xf>
    <xf numFmtId="0" fontId="58" fillId="0" borderId="19" xfId="56" applyFont="1" applyBorder="1" applyAlignment="1">
      <alignment horizontal="center"/>
    </xf>
    <xf numFmtId="0" fontId="58" fillId="0" borderId="22" xfId="56" applyFont="1" applyBorder="1" applyAlignment="1">
      <alignment horizontal="centerContinuous"/>
    </xf>
    <xf numFmtId="0" fontId="58" fillId="0" borderId="25" xfId="56" applyFont="1" applyBorder="1" applyAlignment="1">
      <alignment horizontal="centerContinuous"/>
    </xf>
    <xf numFmtId="1" fontId="58" fillId="0" borderId="25" xfId="56" applyNumberFormat="1" applyFont="1" applyBorder="1" applyAlignment="1">
      <alignment horizontal="centerContinuous"/>
    </xf>
    <xf numFmtId="1" fontId="58" fillId="0" borderId="23" xfId="56" applyNumberFormat="1" applyFont="1" applyBorder="1" applyAlignment="1">
      <alignment horizontal="centerContinuous"/>
    </xf>
    <xf numFmtId="0" fontId="58" fillId="0" borderId="12" xfId="56" applyFont="1" applyBorder="1" applyAlignment="1">
      <alignment horizontal="centerContinuous"/>
    </xf>
    <xf numFmtId="0" fontId="58" fillId="0" borderId="35" xfId="56" applyFont="1" applyBorder="1" applyAlignment="1">
      <alignment horizontal="center"/>
    </xf>
    <xf numFmtId="0" fontId="58" fillId="0" borderId="36" xfId="56" applyFont="1" applyBorder="1" applyAlignment="1">
      <alignment horizontal="centerContinuous"/>
    </xf>
    <xf numFmtId="0" fontId="58" fillId="0" borderId="23" xfId="56" applyFont="1" applyBorder="1" applyAlignment="1">
      <alignment horizontal="centerContinuous"/>
    </xf>
    <xf numFmtId="0" fontId="58" fillId="0" borderId="25" xfId="56" applyFont="1" applyBorder="1" applyAlignment="1">
      <alignment horizontal="center"/>
    </xf>
    <xf numFmtId="0" fontId="52" fillId="0" borderId="12" xfId="57" applyFont="1" applyBorder="1" applyAlignment="1">
      <alignment horizontal="center" vertical="center"/>
    </xf>
    <xf numFmtId="0" fontId="52" fillId="0" borderId="0" xfId="57" applyFont="1" applyAlignment="1">
      <alignment vertical="center"/>
    </xf>
    <xf numFmtId="0" fontId="58" fillId="0" borderId="0" xfId="56" applyFont="1" applyAlignment="1">
      <alignment horizontal="center"/>
    </xf>
    <xf numFmtId="1" fontId="58" fillId="0" borderId="0" xfId="56" applyNumberFormat="1" applyFont="1" applyAlignment="1">
      <alignment horizontal="center"/>
    </xf>
    <xf numFmtId="1" fontId="58" fillId="0" borderId="21" xfId="56" applyNumberFormat="1" applyFont="1" applyBorder="1" applyAlignment="1">
      <alignment horizontal="center"/>
    </xf>
    <xf numFmtId="0" fontId="58" fillId="0" borderId="14" xfId="56" applyFont="1" applyBorder="1" applyAlignment="1">
      <alignment horizontal="centerContinuous"/>
    </xf>
    <xf numFmtId="0" fontId="58" fillId="0" borderId="38" xfId="56" quotePrefix="1" applyFont="1" applyBorder="1" applyAlignment="1">
      <alignment horizontal="center"/>
    </xf>
    <xf numFmtId="0" fontId="58" fillId="0" borderId="34" xfId="56" applyFont="1" applyBorder="1" applyAlignment="1">
      <alignment horizontal="center"/>
    </xf>
    <xf numFmtId="0" fontId="58" fillId="0" borderId="19" xfId="56" applyFont="1" applyBorder="1" applyAlignment="1">
      <alignment horizontal="centerContinuous"/>
    </xf>
    <xf numFmtId="0" fontId="58" fillId="0" borderId="0" xfId="56" applyFont="1" applyAlignment="1">
      <alignment horizontal="centerContinuous"/>
    </xf>
    <xf numFmtId="0" fontId="58" fillId="0" borderId="21" xfId="56" applyFont="1" applyBorder="1" applyAlignment="1">
      <alignment horizontal="centerContinuous"/>
    </xf>
    <xf numFmtId="0" fontId="58" fillId="0" borderId="0" xfId="56" quotePrefix="1" applyFont="1" applyAlignment="1">
      <alignment horizontal="center"/>
    </xf>
    <xf numFmtId="0" fontId="52" fillId="0" borderId="13" xfId="57" quotePrefix="1" applyFont="1" applyBorder="1" applyAlignment="1">
      <alignment horizontal="center" vertical="center"/>
    </xf>
    <xf numFmtId="0" fontId="58" fillId="0" borderId="41" xfId="56" applyFont="1" applyBorder="1" applyAlignment="1">
      <alignment horizontal="center"/>
    </xf>
    <xf numFmtId="0" fontId="58" fillId="0" borderId="42" xfId="56" applyFont="1" applyBorder="1" applyAlignment="1">
      <alignment horizontal="center"/>
    </xf>
    <xf numFmtId="1" fontId="58" fillId="0" borderId="42" xfId="56" applyNumberFormat="1" applyFont="1" applyBorder="1" applyAlignment="1">
      <alignment horizontal="center"/>
    </xf>
    <xf numFmtId="1" fontId="58" fillId="0" borderId="43" xfId="56" applyNumberFormat="1" applyFont="1" applyBorder="1" applyAlignment="1">
      <alignment horizontal="center"/>
    </xf>
    <xf numFmtId="0" fontId="58" fillId="0" borderId="44" xfId="56" applyFont="1" applyBorder="1" applyAlignment="1">
      <alignment horizontal="center"/>
    </xf>
    <xf numFmtId="0" fontId="58" fillId="0" borderId="44" xfId="56" applyFont="1" applyBorder="1" applyAlignment="1">
      <alignment horizontal="center" wrapText="1"/>
    </xf>
    <xf numFmtId="0" fontId="58" fillId="0" borderId="45" xfId="56" quotePrefix="1" applyFont="1" applyBorder="1" applyAlignment="1">
      <alignment horizontal="left"/>
    </xf>
    <xf numFmtId="0" fontId="58" fillId="0" borderId="40" xfId="56" applyFont="1" applyBorder="1" applyAlignment="1">
      <alignment horizontal="center"/>
    </xf>
    <xf numFmtId="0" fontId="58" fillId="0" borderId="42" xfId="56" quotePrefix="1" applyFont="1" applyBorder="1" applyAlignment="1">
      <alignment horizontal="center"/>
    </xf>
    <xf numFmtId="0" fontId="52" fillId="0" borderId="54" xfId="57" quotePrefix="1" applyFont="1" applyBorder="1" applyAlignment="1">
      <alignment horizontal="center" vertical="center"/>
    </xf>
    <xf numFmtId="0" fontId="58" fillId="0" borderId="62" xfId="56" applyFont="1" applyBorder="1" applyAlignment="1">
      <alignment horizontal="left"/>
    </xf>
    <xf numFmtId="0" fontId="58" fillId="0" borderId="47" xfId="56" applyFont="1" applyBorder="1" applyAlignment="1">
      <alignment horizontal="left"/>
    </xf>
    <xf numFmtId="0" fontId="58" fillId="0" borderId="18" xfId="56" applyFont="1" applyBorder="1" applyAlignment="1">
      <alignment horizontal="center"/>
    </xf>
    <xf numFmtId="0" fontId="58" fillId="0" borderId="24" xfId="56" applyFont="1" applyBorder="1" applyAlignment="1">
      <alignment horizontal="center"/>
    </xf>
    <xf numFmtId="1" fontId="58" fillId="0" borderId="63" xfId="56" applyNumberFormat="1" applyFont="1" applyBorder="1" applyAlignment="1">
      <alignment horizontal="center"/>
    </xf>
    <xf numFmtId="165" fontId="52" fillId="0" borderId="14" xfId="56" quotePrefix="1" applyNumberFormat="1" applyFont="1" applyBorder="1"/>
    <xf numFmtId="165" fontId="52" fillId="0" borderId="14" xfId="56" quotePrefix="1" applyNumberFormat="1" applyFont="1" applyBorder="1" applyAlignment="1">
      <alignment horizontal="center"/>
    </xf>
    <xf numFmtId="0" fontId="52" fillId="0" borderId="46" xfId="57" applyFont="1" applyBorder="1" applyAlignment="1">
      <alignment vertical="center"/>
    </xf>
    <xf numFmtId="0" fontId="52" fillId="0" borderId="14" xfId="57" applyFont="1" applyBorder="1" applyAlignment="1">
      <alignment vertical="center"/>
    </xf>
    <xf numFmtId="0" fontId="58" fillId="0" borderId="15" xfId="56" applyFont="1" applyBorder="1" applyAlignment="1">
      <alignment horizontal="left"/>
    </xf>
    <xf numFmtId="0" fontId="57" fillId="0" borderId="20" xfId="56" applyFont="1" applyBorder="1"/>
    <xf numFmtId="1" fontId="58" fillId="0" borderId="17" xfId="56" applyNumberFormat="1" applyFont="1" applyBorder="1" applyAlignment="1">
      <alignment horizontal="center"/>
    </xf>
    <xf numFmtId="0" fontId="57" fillId="0" borderId="20" xfId="56" applyFont="1" applyBorder="1" applyAlignment="1">
      <alignment horizontal="center"/>
    </xf>
    <xf numFmtId="165" fontId="57" fillId="0" borderId="18" xfId="1" applyNumberFormat="1" applyFont="1" applyBorder="1" applyAlignment="1">
      <alignment horizontal="center"/>
    </xf>
    <xf numFmtId="165" fontId="57" fillId="0" borderId="24" xfId="1" applyNumberFormat="1" applyFont="1" applyBorder="1" applyAlignment="1">
      <alignment horizontal="center"/>
    </xf>
    <xf numFmtId="1" fontId="57" fillId="0" borderId="24" xfId="1" applyNumberFormat="1" applyFont="1" applyBorder="1" applyAlignment="1">
      <alignment horizontal="center"/>
    </xf>
    <xf numFmtId="165" fontId="56" fillId="0" borderId="1" xfId="1" applyNumberFormat="1" applyFont="1" applyBorder="1" applyAlignment="1">
      <alignment horizontal="center"/>
    </xf>
    <xf numFmtId="165" fontId="52" fillId="0" borderId="1" xfId="56" applyNumberFormat="1" applyFont="1" applyBorder="1"/>
    <xf numFmtId="0" fontId="52" fillId="0" borderId="49" xfId="56" applyFont="1" applyBorder="1"/>
    <xf numFmtId="0" fontId="52" fillId="0" borderId="1" xfId="56" applyFont="1" applyBorder="1"/>
    <xf numFmtId="0" fontId="57" fillId="0" borderId="15" xfId="56" applyFont="1" applyBorder="1" applyAlignment="1">
      <alignment horizontal="center"/>
    </xf>
    <xf numFmtId="0" fontId="57" fillId="0" borderId="15" xfId="56" applyFont="1" applyBorder="1"/>
    <xf numFmtId="165" fontId="52" fillId="0" borderId="13" xfId="56" applyNumberFormat="1" applyFont="1" applyBorder="1"/>
    <xf numFmtId="0" fontId="58" fillId="0" borderId="15" xfId="56" applyFont="1" applyBorder="1" applyAlignment="1">
      <alignment horizontal="center"/>
    </xf>
    <xf numFmtId="0" fontId="58" fillId="0" borderId="16" xfId="56" applyFont="1" applyBorder="1" applyAlignment="1">
      <alignment horizontal="center"/>
    </xf>
    <xf numFmtId="1" fontId="58" fillId="0" borderId="16" xfId="56" applyNumberFormat="1" applyFont="1" applyBorder="1" applyAlignment="1">
      <alignment horizontal="center"/>
    </xf>
    <xf numFmtId="0" fontId="58" fillId="0" borderId="1" xfId="56" applyFont="1" applyBorder="1" applyAlignment="1">
      <alignment horizontal="center"/>
    </xf>
    <xf numFmtId="165" fontId="58" fillId="0" borderId="1" xfId="56" quotePrefix="1" applyNumberFormat="1" applyFont="1" applyBorder="1" applyAlignment="1">
      <alignment horizontal="center"/>
    </xf>
    <xf numFmtId="0" fontId="52" fillId="0" borderId="49" xfId="57" applyFont="1" applyBorder="1" applyAlignment="1">
      <alignment vertical="center"/>
    </xf>
    <xf numFmtId="0" fontId="58" fillId="0" borderId="48" xfId="56" applyFont="1" applyBorder="1" applyAlignment="1">
      <alignment horizontal="left"/>
    </xf>
    <xf numFmtId="0" fontId="58" fillId="0" borderId="17" xfId="56" applyFont="1" applyBorder="1" applyAlignment="1">
      <alignment horizontal="center"/>
    </xf>
    <xf numFmtId="0" fontId="52" fillId="0" borderId="1" xfId="57" applyFont="1" applyBorder="1" applyAlignment="1">
      <alignment vertical="center"/>
    </xf>
    <xf numFmtId="0" fontId="58" fillId="0" borderId="19" xfId="56" applyFont="1" applyBorder="1" applyAlignment="1">
      <alignment horizontal="left"/>
    </xf>
    <xf numFmtId="1" fontId="58" fillId="0" borderId="24" xfId="56" applyNumberFormat="1" applyFont="1" applyBorder="1" applyAlignment="1">
      <alignment horizontal="center"/>
    </xf>
    <xf numFmtId="0" fontId="58" fillId="0" borderId="14" xfId="56" applyFont="1" applyBorder="1" applyAlignment="1">
      <alignment horizontal="center"/>
    </xf>
    <xf numFmtId="165" fontId="58" fillId="0" borderId="14" xfId="56" quotePrefix="1" applyNumberFormat="1" applyFont="1" applyBorder="1" applyAlignment="1">
      <alignment horizontal="center"/>
    </xf>
    <xf numFmtId="165" fontId="57" fillId="0" borderId="1" xfId="1" applyNumberFormat="1" applyFont="1" applyBorder="1" applyAlignment="1">
      <alignment wrapText="1"/>
    </xf>
    <xf numFmtId="0" fontId="57" fillId="0" borderId="22" xfId="56" applyFont="1" applyBorder="1" applyAlignment="1">
      <alignment horizontal="center"/>
    </xf>
    <xf numFmtId="1" fontId="57" fillId="0" borderId="21" xfId="1" applyNumberFormat="1" applyFont="1" applyBorder="1" applyAlignment="1">
      <alignment horizontal="center"/>
    </xf>
    <xf numFmtId="165" fontId="57" fillId="0" borderId="12" xfId="1" applyNumberFormat="1" applyFont="1" applyBorder="1" applyAlignment="1">
      <alignment wrapText="1"/>
    </xf>
    <xf numFmtId="165" fontId="57" fillId="0" borderId="12" xfId="1" applyNumberFormat="1" applyFont="1" applyBorder="1" applyAlignment="1">
      <alignment horizontal="center"/>
    </xf>
    <xf numFmtId="0" fontId="52" fillId="0" borderId="37" xfId="56" applyFont="1" applyBorder="1"/>
    <xf numFmtId="0" fontId="52" fillId="0" borderId="12" xfId="56" applyFont="1" applyBorder="1"/>
    <xf numFmtId="0" fontId="50" fillId="25" borderId="50" xfId="56" applyFont="1" applyFill="1" applyBorder="1" applyAlignment="1">
      <alignment horizontal="left"/>
    </xf>
    <xf numFmtId="0" fontId="50" fillId="25" borderId="50" xfId="56" applyFont="1" applyFill="1" applyBorder="1" applyAlignment="1">
      <alignment horizontal="center"/>
    </xf>
    <xf numFmtId="0" fontId="50" fillId="25" borderId="30" xfId="56" applyFont="1" applyFill="1" applyBorder="1" applyAlignment="1">
      <alignment horizontal="center"/>
    </xf>
    <xf numFmtId="1" fontId="50" fillId="25" borderId="30" xfId="56" applyNumberFormat="1" applyFont="1" applyFill="1" applyBorder="1" applyAlignment="1">
      <alignment horizontal="center"/>
    </xf>
    <xf numFmtId="1" fontId="50" fillId="25" borderId="27" xfId="56" applyNumberFormat="1" applyFont="1" applyFill="1" applyBorder="1" applyAlignment="1">
      <alignment horizontal="center"/>
    </xf>
    <xf numFmtId="165" fontId="50" fillId="25" borderId="28" xfId="56" applyNumberFormat="1" applyFont="1" applyFill="1" applyBorder="1"/>
    <xf numFmtId="0" fontId="50" fillId="25" borderId="28" xfId="56" applyFont="1" applyFill="1" applyBorder="1"/>
    <xf numFmtId="165" fontId="50" fillId="25" borderId="28" xfId="56" quotePrefix="1" applyNumberFormat="1" applyFont="1" applyFill="1" applyBorder="1" applyAlignment="1">
      <alignment horizontal="center"/>
    </xf>
    <xf numFmtId="0" fontId="50" fillId="25" borderId="29" xfId="57" applyFont="1" applyFill="1" applyBorder="1" applyAlignment="1">
      <alignment vertical="center"/>
    </xf>
    <xf numFmtId="0" fontId="50" fillId="25" borderId="26" xfId="56" applyFont="1" applyFill="1" applyBorder="1" applyAlignment="1">
      <alignment horizontal="left"/>
    </xf>
    <xf numFmtId="0" fontId="50" fillId="25" borderId="27" xfId="56" applyFont="1" applyFill="1" applyBorder="1" applyAlignment="1">
      <alignment horizontal="center"/>
    </xf>
    <xf numFmtId="0" fontId="50" fillId="25" borderId="28" xfId="57" applyFont="1" applyFill="1" applyBorder="1" applyAlignment="1">
      <alignment vertical="center"/>
    </xf>
    <xf numFmtId="0" fontId="50" fillId="0" borderId="0" xfId="57" applyFont="1" applyAlignment="1">
      <alignment vertical="center"/>
    </xf>
    <xf numFmtId="0" fontId="50" fillId="0" borderId="19" xfId="56" applyFont="1" applyBorder="1" applyAlignment="1">
      <alignment horizontal="left"/>
    </xf>
    <xf numFmtId="1" fontId="50" fillId="0" borderId="24" xfId="56" applyNumberFormat="1" applyFont="1" applyBorder="1" applyAlignment="1">
      <alignment horizontal="center"/>
    </xf>
    <xf numFmtId="165" fontId="50" fillId="0" borderId="13" xfId="56" applyNumberFormat="1" applyFont="1" applyBorder="1"/>
    <xf numFmtId="0" fontId="50" fillId="0" borderId="13" xfId="56" applyFont="1" applyBorder="1"/>
    <xf numFmtId="165" fontId="50" fillId="0" borderId="13" xfId="56" quotePrefix="1" applyNumberFormat="1" applyFont="1" applyBorder="1" applyAlignment="1">
      <alignment horizontal="center"/>
    </xf>
    <xf numFmtId="0" fontId="50" fillId="0" borderId="19" xfId="57" applyFont="1" applyBorder="1" applyAlignment="1">
      <alignment vertical="center"/>
    </xf>
    <xf numFmtId="0" fontId="50" fillId="0" borderId="13" xfId="57" applyFont="1" applyBorder="1" applyAlignment="1">
      <alignment vertical="center"/>
    </xf>
    <xf numFmtId="165" fontId="57" fillId="0" borderId="1" xfId="1" applyNumberFormat="1" applyFont="1" applyBorder="1"/>
    <xf numFmtId="165" fontId="50" fillId="0" borderId="1" xfId="1" applyNumberFormat="1" applyFont="1" applyBorder="1"/>
    <xf numFmtId="0" fontId="58" fillId="0" borderId="49" xfId="56" applyFont="1" applyBorder="1"/>
    <xf numFmtId="0" fontId="58" fillId="0" borderId="1" xfId="56" applyFont="1" applyBorder="1"/>
    <xf numFmtId="0" fontId="58" fillId="0" borderId="0" xfId="56" applyFont="1"/>
    <xf numFmtId="1" fontId="57" fillId="0" borderId="17" xfId="1" applyNumberFormat="1" applyFont="1" applyBorder="1" applyAlignment="1">
      <alignment horizontal="center"/>
    </xf>
    <xf numFmtId="165" fontId="57" fillId="0" borderId="1" xfId="1" applyNumberFormat="1" applyFont="1" applyBorder="1" applyAlignment="1">
      <alignment horizontal="center"/>
    </xf>
    <xf numFmtId="165" fontId="50" fillId="0" borderId="1" xfId="56" applyNumberFormat="1" applyFont="1" applyBorder="1"/>
    <xf numFmtId="0" fontId="50" fillId="0" borderId="49" xfId="56" applyFont="1" applyBorder="1"/>
    <xf numFmtId="165" fontId="50" fillId="0" borderId="14" xfId="56" applyNumberFormat="1" applyFont="1" applyBorder="1"/>
    <xf numFmtId="0" fontId="50" fillId="0" borderId="1" xfId="56" applyFont="1" applyBorder="1"/>
    <xf numFmtId="0" fontId="50" fillId="0" borderId="0" xfId="56" applyFont="1"/>
    <xf numFmtId="0" fontId="57" fillId="0" borderId="0" xfId="56" applyFont="1" applyAlignment="1">
      <alignment horizontal="center"/>
    </xf>
    <xf numFmtId="0" fontId="57" fillId="0" borderId="0" xfId="56" applyFont="1"/>
    <xf numFmtId="165" fontId="57" fillId="0" borderId="0" xfId="56" applyNumberFormat="1" applyFont="1" applyAlignment="1">
      <alignment horizontal="center"/>
    </xf>
    <xf numFmtId="1" fontId="57" fillId="0" borderId="0" xfId="56" applyNumberFormat="1" applyFont="1" applyAlignment="1">
      <alignment horizontal="center"/>
    </xf>
    <xf numFmtId="0" fontId="51" fillId="0" borderId="0" xfId="56" applyFont="1" applyAlignment="1">
      <alignment horizontal="left"/>
    </xf>
    <xf numFmtId="1" fontId="52" fillId="0" borderId="0" xfId="56" applyNumberFormat="1" applyFont="1" applyAlignment="1">
      <alignment horizontal="centerContinuous"/>
    </xf>
    <xf numFmtId="0" fontId="58" fillId="0" borderId="0" xfId="57" applyFont="1" applyAlignment="1">
      <alignment vertical="center"/>
    </xf>
    <xf numFmtId="1" fontId="52" fillId="0" borderId="0" xfId="56" applyNumberFormat="1" applyFont="1"/>
    <xf numFmtId="0" fontId="52" fillId="0" borderId="31" xfId="56" applyFont="1" applyBorder="1" applyAlignment="1">
      <alignment horizontal="center"/>
    </xf>
    <xf numFmtId="0" fontId="52" fillId="0" borderId="32" xfId="56" applyFont="1" applyBorder="1" applyAlignment="1">
      <alignment horizontal="centerContinuous"/>
    </xf>
    <xf numFmtId="1" fontId="52" fillId="0" borderId="32" xfId="56" applyNumberFormat="1" applyFont="1" applyBorder="1" applyAlignment="1">
      <alignment horizontal="centerContinuous"/>
    </xf>
    <xf numFmtId="0" fontId="52" fillId="0" borderId="33" xfId="56" applyFont="1" applyBorder="1" applyAlignment="1">
      <alignment horizontal="centerContinuous"/>
    </xf>
    <xf numFmtId="0" fontId="52" fillId="0" borderId="37" xfId="57" applyFont="1" applyBorder="1" applyAlignment="1">
      <alignment horizontal="center" vertical="center"/>
    </xf>
    <xf numFmtId="0" fontId="58" fillId="0" borderId="55" xfId="56" applyFont="1" applyBorder="1" applyAlignment="1">
      <alignment horizontal="center"/>
    </xf>
    <xf numFmtId="0" fontId="58" fillId="0" borderId="23" xfId="56" applyFont="1" applyBorder="1" applyAlignment="1">
      <alignment horizontal="center"/>
    </xf>
    <xf numFmtId="0" fontId="58" fillId="0" borderId="37" xfId="56" applyFont="1" applyBorder="1" applyAlignment="1">
      <alignment horizontal="center"/>
    </xf>
    <xf numFmtId="0" fontId="52" fillId="0" borderId="39" xfId="57" quotePrefix="1" applyFont="1" applyBorder="1" applyAlignment="1">
      <alignment horizontal="center" vertical="center"/>
    </xf>
    <xf numFmtId="0" fontId="58" fillId="0" borderId="56" xfId="56" applyFont="1" applyBorder="1" applyAlignment="1">
      <alignment horizontal="center"/>
    </xf>
    <xf numFmtId="1" fontId="58" fillId="0" borderId="14" xfId="56" applyNumberFormat="1" applyFont="1" applyBorder="1" applyAlignment="1">
      <alignment horizontal="center"/>
    </xf>
    <xf numFmtId="0" fontId="58" fillId="0" borderId="46" xfId="56" quotePrefix="1" applyFont="1" applyBorder="1" applyAlignment="1">
      <alignment horizontal="center"/>
    </xf>
    <xf numFmtId="0" fontId="64" fillId="0" borderId="16" xfId="56" applyFont="1" applyBorder="1" applyAlignment="1">
      <alignment horizontal="center"/>
    </xf>
    <xf numFmtId="1" fontId="64" fillId="0" borderId="16" xfId="56" applyNumberFormat="1" applyFont="1" applyBorder="1" applyAlignment="1">
      <alignment horizontal="center"/>
    </xf>
    <xf numFmtId="0" fontId="64" fillId="0" borderId="64" xfId="56" applyFont="1" applyBorder="1" applyAlignment="1">
      <alignment horizontal="center"/>
    </xf>
    <xf numFmtId="0" fontId="64" fillId="0" borderId="48" xfId="56" applyFont="1" applyBorder="1" applyAlignment="1">
      <alignment horizontal="left"/>
    </xf>
    <xf numFmtId="0" fontId="62" fillId="0" borderId="0" xfId="56" applyFont="1"/>
    <xf numFmtId="0" fontId="52" fillId="0" borderId="57" xfId="56" applyFont="1" applyBorder="1" applyAlignment="1">
      <alignment horizontal="center"/>
    </xf>
    <xf numFmtId="1" fontId="52" fillId="0" borderId="1" xfId="56" applyNumberFormat="1" applyFont="1" applyBorder="1" applyAlignment="1">
      <alignment horizontal="center"/>
    </xf>
    <xf numFmtId="0" fontId="52" fillId="0" borderId="1" xfId="56" applyFont="1" applyBorder="1" applyAlignment="1">
      <alignment horizontal="center"/>
    </xf>
    <xf numFmtId="0" fontId="65" fillId="0" borderId="1" xfId="56" applyFont="1" applyBorder="1" applyAlignment="1">
      <alignment horizontal="right"/>
    </xf>
    <xf numFmtId="165" fontId="52" fillId="0" borderId="49" xfId="1" applyNumberFormat="1" applyFont="1" applyBorder="1"/>
    <xf numFmtId="0" fontId="57" fillId="0" borderId="57" xfId="56" applyFont="1" applyBorder="1" applyAlignment="1">
      <alignment horizontal="center"/>
    </xf>
    <xf numFmtId="0" fontId="57" fillId="0" borderId="1" xfId="56" applyFont="1" applyBorder="1"/>
    <xf numFmtId="165" fontId="57" fillId="0" borderId="15" xfId="1" applyNumberFormat="1" applyFont="1" applyBorder="1" applyAlignment="1">
      <alignment horizontal="center"/>
    </xf>
    <xf numFmtId="1" fontId="57" fillId="0" borderId="16" xfId="1" applyNumberFormat="1" applyFont="1" applyBorder="1" applyAlignment="1">
      <alignment horizontal="center"/>
    </xf>
    <xf numFmtId="165" fontId="57" fillId="0" borderId="16" xfId="1" applyNumberFormat="1" applyFont="1" applyBorder="1" applyAlignment="1">
      <alignment horizontal="center"/>
    </xf>
    <xf numFmtId="165" fontId="57" fillId="0" borderId="17" xfId="1" applyNumberFormat="1" applyFont="1" applyBorder="1" applyAlignment="1">
      <alignment horizontal="center"/>
    </xf>
    <xf numFmtId="165" fontId="57" fillId="0" borderId="49" xfId="1" applyNumberFormat="1" applyFont="1" applyBorder="1" applyAlignment="1">
      <alignment horizontal="center"/>
    </xf>
    <xf numFmtId="0" fontId="64" fillId="0" borderId="34" xfId="56" applyFont="1" applyBorder="1" applyAlignment="1">
      <alignment horizontal="left"/>
    </xf>
    <xf numFmtId="0" fontId="64" fillId="0" borderId="0" xfId="56" applyFont="1" applyAlignment="1">
      <alignment horizontal="center"/>
    </xf>
    <xf numFmtId="1" fontId="64" fillId="0" borderId="0" xfId="56" applyNumberFormat="1" applyFont="1" applyAlignment="1">
      <alignment horizontal="center"/>
    </xf>
    <xf numFmtId="0" fontId="64" fillId="0" borderId="49" xfId="56" applyFont="1" applyBorder="1" applyAlignment="1">
      <alignment horizontal="center"/>
    </xf>
    <xf numFmtId="0" fontId="57" fillId="0" borderId="58" xfId="56" applyFont="1" applyBorder="1" applyAlignment="1">
      <alignment horizontal="center"/>
    </xf>
    <xf numFmtId="0" fontId="57" fillId="0" borderId="51" xfId="56" applyFont="1" applyBorder="1"/>
    <xf numFmtId="0" fontId="64" fillId="0" borderId="52" xfId="56" applyFont="1" applyBorder="1" applyAlignment="1">
      <alignment horizontal="center"/>
    </xf>
    <xf numFmtId="1" fontId="64" fillId="0" borderId="52" xfId="56" applyNumberFormat="1" applyFont="1" applyBorder="1" applyAlignment="1">
      <alignment horizontal="center"/>
    </xf>
    <xf numFmtId="1" fontId="64" fillId="0" borderId="53" xfId="56" applyNumberFormat="1" applyFont="1" applyBorder="1" applyAlignment="1">
      <alignment horizontal="center"/>
    </xf>
    <xf numFmtId="165" fontId="64" fillId="0" borderId="44" xfId="56" applyNumberFormat="1" applyFont="1" applyBorder="1" applyAlignment="1">
      <alignment horizontal="center"/>
    </xf>
    <xf numFmtId="0" fontId="64" fillId="0" borderId="53" xfId="56" applyFont="1" applyBorder="1" applyAlignment="1">
      <alignment horizontal="center"/>
    </xf>
    <xf numFmtId="0" fontId="69" fillId="0" borderId="0" xfId="56" applyFont="1" applyAlignment="1">
      <alignment horizontal="left"/>
    </xf>
    <xf numFmtId="0" fontId="70" fillId="0" borderId="0" xfId="56" applyFont="1" applyAlignment="1">
      <alignment horizontal="left"/>
    </xf>
    <xf numFmtId="0" fontId="58" fillId="0" borderId="65" xfId="56" applyFont="1" applyBorder="1" applyAlignment="1">
      <alignment horizontal="center"/>
    </xf>
    <xf numFmtId="0" fontId="50" fillId="0" borderId="0" xfId="56" applyFont="1" applyAlignment="1">
      <alignment horizontal="centerContinuous"/>
    </xf>
    <xf numFmtId="165" fontId="51" fillId="0" borderId="0" xfId="1" applyNumberFormat="1" applyFont="1" applyAlignment="1">
      <alignment horizontal="centerContinuous" vertical="center"/>
    </xf>
    <xf numFmtId="0" fontId="51" fillId="0" borderId="0" xfId="0" applyFont="1" applyAlignment="1">
      <alignment vertical="center"/>
    </xf>
    <xf numFmtId="0" fontId="51" fillId="0" borderId="0" xfId="56" applyFont="1" applyAlignment="1">
      <alignment horizontal="centerContinuous"/>
    </xf>
    <xf numFmtId="0" fontId="51" fillId="0" borderId="0" xfId="0" applyFont="1" applyAlignment="1">
      <alignment horizontal="center" vertical="center"/>
    </xf>
    <xf numFmtId="164" fontId="51" fillId="0" borderId="0" xfId="1" applyFont="1" applyAlignment="1">
      <alignment horizontal="centerContinuous"/>
    </xf>
    <xf numFmtId="165" fontId="51" fillId="0" borderId="18" xfId="1" applyNumberFormat="1" applyFont="1" applyBorder="1"/>
    <xf numFmtId="164" fontId="50" fillId="0" borderId="0" xfId="1" applyFont="1" applyAlignment="1">
      <alignment horizontal="centerContinuous"/>
    </xf>
    <xf numFmtId="165" fontId="51" fillId="0" borderId="0" xfId="1" applyNumberFormat="1" applyFont="1" applyAlignment="1">
      <alignment vertical="center"/>
    </xf>
    <xf numFmtId="165" fontId="51" fillId="0" borderId="12" xfId="1" applyNumberFormat="1" applyFont="1" applyBorder="1"/>
    <xf numFmtId="165" fontId="51" fillId="0" borderId="12" xfId="1" applyNumberFormat="1" applyFont="1" applyBorder="1" applyAlignment="1">
      <alignment horizontal="center" vertical="center"/>
    </xf>
    <xf numFmtId="165" fontId="51" fillId="0" borderId="13" xfId="1" applyNumberFormat="1" applyFont="1" applyBorder="1" applyAlignment="1">
      <alignment vertical="top"/>
    </xf>
    <xf numFmtId="165" fontId="51" fillId="0" borderId="13" xfId="1" applyNumberFormat="1" applyFont="1" applyBorder="1" applyAlignment="1">
      <alignment horizontal="center" vertical="center"/>
    </xf>
    <xf numFmtId="165" fontId="51" fillId="0" borderId="14" xfId="1" applyNumberFormat="1" applyFont="1" applyBorder="1" applyAlignment="1">
      <alignment vertical="top"/>
    </xf>
    <xf numFmtId="165" fontId="51" fillId="0" borderId="14" xfId="1" applyNumberFormat="1" applyFont="1" applyBorder="1" applyAlignment="1">
      <alignment vertical="center"/>
    </xf>
    <xf numFmtId="165" fontId="63" fillId="0" borderId="18" xfId="1" applyNumberFormat="1" applyFont="1" applyBorder="1" applyAlignment="1">
      <alignment horizontal="left"/>
    </xf>
    <xf numFmtId="165" fontId="51" fillId="0" borderId="18" xfId="1" applyNumberFormat="1" applyFont="1" applyBorder="1" applyAlignment="1">
      <alignment horizontal="center"/>
    </xf>
    <xf numFmtId="165" fontId="71" fillId="0" borderId="13" xfId="1" applyNumberFormat="1" applyFont="1" applyBorder="1"/>
    <xf numFmtId="165" fontId="51" fillId="0" borderId="22" xfId="1" applyNumberFormat="1" applyFont="1" applyBorder="1"/>
    <xf numFmtId="165" fontId="51" fillId="0" borderId="13" xfId="1" applyNumberFormat="1" applyFont="1" applyBorder="1" applyAlignment="1">
      <alignment horizontal="left"/>
    </xf>
    <xf numFmtId="165" fontId="50" fillId="0" borderId="1" xfId="1" applyNumberFormat="1" applyFont="1" applyBorder="1" applyAlignment="1">
      <alignment horizontal="centerContinuous"/>
    </xf>
    <xf numFmtId="165" fontId="50" fillId="0" borderId="1" xfId="1" applyNumberFormat="1" applyFont="1" applyBorder="1" applyAlignment="1">
      <alignment horizontal="center"/>
    </xf>
    <xf numFmtId="165" fontId="51" fillId="0" borderId="19" xfId="1" applyNumberFormat="1" applyFont="1" applyBorder="1"/>
    <xf numFmtId="165" fontId="52" fillId="0" borderId="0" xfId="1" applyNumberFormat="1" applyFont="1"/>
    <xf numFmtId="0" fontId="52" fillId="0" borderId="0" xfId="0" applyFont="1" applyAlignment="1">
      <alignment vertical="center"/>
    </xf>
    <xf numFmtId="0" fontId="50" fillId="0" borderId="0" xfId="0" applyFont="1" applyAlignment="1">
      <alignment horizontal="left" vertical="center"/>
    </xf>
    <xf numFmtId="0" fontId="51" fillId="0" borderId="0" xfId="0" applyFont="1" applyAlignment="1">
      <alignment horizontal="right"/>
    </xf>
    <xf numFmtId="164" fontId="52" fillId="0" borderId="13" xfId="1" applyFont="1" applyBorder="1" applyAlignment="1">
      <alignment horizontal="center" vertical="center"/>
    </xf>
    <xf numFmtId="164" fontId="52" fillId="0" borderId="24" xfId="1" applyFont="1" applyBorder="1" applyAlignment="1">
      <alignment horizontal="center" vertical="center"/>
    </xf>
    <xf numFmtId="0" fontId="58" fillId="0" borderId="0" xfId="0" applyFont="1" applyAlignment="1">
      <alignment vertical="center"/>
    </xf>
    <xf numFmtId="0" fontId="52" fillId="0" borderId="18" xfId="0" applyFont="1" applyBorder="1" applyAlignment="1">
      <alignment vertical="center"/>
    </xf>
    <xf numFmtId="164" fontId="52" fillId="0" borderId="0" xfId="1" applyFont="1"/>
    <xf numFmtId="0" fontId="52" fillId="0" borderId="0" xfId="59" applyFont="1"/>
    <xf numFmtId="164" fontId="52" fillId="0" borderId="0" xfId="1" applyFont="1" applyAlignment="1">
      <alignment horizontal="center" vertical="top"/>
    </xf>
    <xf numFmtId="164" fontId="52" fillId="0" borderId="21" xfId="1" applyFont="1" applyBorder="1"/>
    <xf numFmtId="164" fontId="52" fillId="0" borderId="0" xfId="1" applyFont="1" applyAlignment="1">
      <alignment horizontal="left" vertical="center" indent="2"/>
    </xf>
    <xf numFmtId="164" fontId="52" fillId="0" borderId="0" xfId="1" applyFont="1" applyAlignment="1">
      <alignment horizontal="right" vertical="top"/>
    </xf>
    <xf numFmtId="164" fontId="52" fillId="0" borderId="0" xfId="1" applyFont="1" applyAlignment="1">
      <alignment horizontal="left" indent="3"/>
    </xf>
    <xf numFmtId="164" fontId="52" fillId="0" borderId="0" xfId="1" applyFont="1" applyAlignment="1">
      <alignment horizontal="left" indent="4"/>
    </xf>
    <xf numFmtId="164" fontId="52" fillId="0" borderId="18" xfId="1" applyFont="1" applyBorder="1" applyAlignment="1">
      <alignment horizontal="left" indent="5"/>
    </xf>
    <xf numFmtId="164" fontId="52" fillId="0" borderId="18" xfId="1" applyFont="1" applyBorder="1" applyAlignment="1">
      <alignment horizontal="center" vertical="top"/>
    </xf>
    <xf numFmtId="164" fontId="52" fillId="0" borderId="22" xfId="1" applyFont="1" applyBorder="1" applyAlignment="1">
      <alignment horizontal="centerContinuous" vertical="center"/>
    </xf>
    <xf numFmtId="164" fontId="52" fillId="0" borderId="25" xfId="1" applyFont="1" applyBorder="1" applyAlignment="1">
      <alignment horizontal="centerContinuous" vertical="center"/>
    </xf>
    <xf numFmtId="164" fontId="52" fillId="0" borderId="23" xfId="1" applyFont="1" applyBorder="1" applyAlignment="1">
      <alignment horizontal="centerContinuous" vertical="center"/>
    </xf>
    <xf numFmtId="164" fontId="52" fillId="0" borderId="19" xfId="1" applyFont="1" applyBorder="1" applyAlignment="1">
      <alignment horizontal="centerContinuous" vertical="center"/>
    </xf>
    <xf numFmtId="164" fontId="52" fillId="0" borderId="21" xfId="1" applyFont="1" applyBorder="1" applyAlignment="1">
      <alignment horizontal="centerContinuous" vertical="center"/>
    </xf>
    <xf numFmtId="164" fontId="52" fillId="0" borderId="22" xfId="1" applyFont="1" applyBorder="1" applyAlignment="1">
      <alignment horizontal="center" vertical="top"/>
    </xf>
    <xf numFmtId="164" fontId="52" fillId="0" borderId="13" xfId="1" applyFont="1" applyBorder="1" applyAlignment="1">
      <alignment horizontal="center" vertical="top"/>
    </xf>
    <xf numFmtId="164" fontId="58" fillId="0" borderId="19" xfId="1" applyFont="1" applyBorder="1" applyAlignment="1">
      <alignment horizontal="center" vertical="top"/>
    </xf>
    <xf numFmtId="164" fontId="52" fillId="0" borderId="19" xfId="1" applyFont="1" applyBorder="1" applyAlignment="1">
      <alignment horizontal="center" vertical="top"/>
    </xf>
    <xf numFmtId="164" fontId="52" fillId="0" borderId="12" xfId="1" applyFont="1" applyBorder="1" applyAlignment="1">
      <alignment horizontal="center" vertical="top"/>
    </xf>
    <xf numFmtId="164" fontId="52" fillId="0" borderId="20" xfId="1" applyFont="1" applyBorder="1" applyAlignment="1">
      <alignment horizontal="center" vertical="center"/>
    </xf>
    <xf numFmtId="164" fontId="52" fillId="0" borderId="18" xfId="1" applyFont="1" applyBorder="1" applyAlignment="1">
      <alignment horizontal="center" vertical="center"/>
    </xf>
    <xf numFmtId="164" fontId="52" fillId="0" borderId="24" xfId="1" quotePrefix="1" applyFont="1" applyBorder="1" applyAlignment="1">
      <alignment horizontal="center" vertical="center"/>
    </xf>
    <xf numFmtId="37" fontId="52" fillId="0" borderId="14" xfId="1" quotePrefix="1" applyNumberFormat="1" applyFont="1" applyBorder="1" applyAlignment="1">
      <alignment horizontal="center" vertical="center"/>
    </xf>
    <xf numFmtId="37" fontId="52" fillId="0" borderId="14" xfId="1" applyNumberFormat="1" applyFont="1" applyBorder="1" applyAlignment="1">
      <alignment horizontal="center" vertical="center" wrapText="1"/>
    </xf>
    <xf numFmtId="164" fontId="65" fillId="0" borderId="14" xfId="1" applyFont="1" applyBorder="1" applyAlignment="1">
      <alignment horizontal="center" vertical="center"/>
    </xf>
    <xf numFmtId="164" fontId="65" fillId="0" borderId="20" xfId="1" applyFont="1" applyBorder="1" applyAlignment="1">
      <alignment horizontal="center" vertical="center"/>
    </xf>
    <xf numFmtId="164" fontId="52" fillId="0" borderId="19" xfId="1" applyFont="1" applyBorder="1"/>
    <xf numFmtId="164" fontId="52" fillId="0" borderId="21" xfId="1" applyFont="1" applyBorder="1" applyAlignment="1">
      <alignment horizontal="center" vertical="top"/>
    </xf>
    <xf numFmtId="168" fontId="52" fillId="0" borderId="21" xfId="1" applyNumberFormat="1" applyFont="1" applyBorder="1" applyAlignment="1">
      <alignment horizontal="center" vertical="center"/>
    </xf>
    <xf numFmtId="164" fontId="52" fillId="0" borderId="59" xfId="1" applyFont="1" applyBorder="1"/>
    <xf numFmtId="164" fontId="52" fillId="0" borderId="17" xfId="1" applyFont="1" applyBorder="1" applyAlignment="1">
      <alignment horizontal="center"/>
    </xf>
    <xf numFmtId="168" fontId="52" fillId="0" borderId="17" xfId="1" applyNumberFormat="1" applyFont="1" applyBorder="1" applyAlignment="1">
      <alignment horizontal="center" vertical="center"/>
    </xf>
    <xf numFmtId="164" fontId="52" fillId="0" borderId="17" xfId="1" applyFont="1" applyBorder="1" applyAlignment="1">
      <alignment horizontal="center" vertical="top"/>
    </xf>
    <xf numFmtId="164" fontId="66" fillId="0" borderId="0" xfId="1" applyFont="1"/>
    <xf numFmtId="164" fontId="67" fillId="0" borderId="0" xfId="61" applyNumberFormat="1" applyFont="1" applyAlignment="1" applyProtection="1">
      <alignment horizontal="left" vertical="top"/>
    </xf>
    <xf numFmtId="164" fontId="58" fillId="0" borderId="12" xfId="1" applyFont="1" applyBorder="1"/>
    <xf numFmtId="164" fontId="52" fillId="0" borderId="12" xfId="1" applyFont="1" applyBorder="1"/>
    <xf numFmtId="164" fontId="52" fillId="0" borderId="12" xfId="1" applyFont="1" applyBorder="1" applyAlignment="1">
      <alignment horizontal="center" vertical="top" wrapText="1"/>
    </xf>
    <xf numFmtId="164" fontId="52" fillId="0" borderId="12" xfId="1" quotePrefix="1" applyFont="1" applyBorder="1" applyAlignment="1">
      <alignment horizontal="center" vertical="center"/>
    </xf>
    <xf numFmtId="37" fontId="52" fillId="0" borderId="12" xfId="1" quotePrefix="1" applyNumberFormat="1" applyFont="1" applyBorder="1" applyAlignment="1">
      <alignment horizontal="center" vertical="center"/>
    </xf>
    <xf numFmtId="37" fontId="52" fillId="0" borderId="12" xfId="1" applyNumberFormat="1" applyFont="1" applyBorder="1" applyAlignment="1">
      <alignment horizontal="center" vertical="center" wrapText="1"/>
    </xf>
    <xf numFmtId="164" fontId="65" fillId="0" borderId="12" xfId="1" applyFont="1" applyBorder="1" applyAlignment="1">
      <alignment horizontal="center" vertical="center"/>
    </xf>
    <xf numFmtId="164" fontId="58" fillId="0" borderId="13" xfId="1" applyFont="1" applyBorder="1"/>
    <xf numFmtId="164" fontId="52" fillId="0" borderId="13" xfId="1" applyFont="1" applyBorder="1"/>
    <xf numFmtId="164" fontId="52" fillId="0" borderId="13" xfId="1" applyFont="1" applyBorder="1" applyAlignment="1">
      <alignment horizontal="center" vertical="top" wrapText="1"/>
    </xf>
    <xf numFmtId="164" fontId="52" fillId="0" borderId="13" xfId="1" quotePrefix="1" applyFont="1" applyBorder="1" applyAlignment="1">
      <alignment horizontal="center" vertical="center"/>
    </xf>
    <xf numFmtId="37" fontId="52" fillId="0" borderId="13" xfId="1" quotePrefix="1" applyNumberFormat="1" applyFont="1" applyBorder="1" applyAlignment="1">
      <alignment horizontal="center" vertical="center"/>
    </xf>
    <xf numFmtId="37" fontId="52" fillId="0" borderId="13" xfId="1" applyNumberFormat="1" applyFont="1" applyBorder="1" applyAlignment="1">
      <alignment horizontal="center" vertical="center" wrapText="1"/>
    </xf>
    <xf numFmtId="164" fontId="65" fillId="0" borderId="13" xfId="1" applyFont="1" applyBorder="1" applyAlignment="1">
      <alignment horizontal="center" vertical="center"/>
    </xf>
    <xf numFmtId="168" fontId="52" fillId="0" borderId="13" xfId="1" applyNumberFormat="1" applyFont="1" applyBorder="1" applyAlignment="1">
      <alignment horizontal="center" vertical="center"/>
    </xf>
    <xf numFmtId="164" fontId="52" fillId="0" borderId="60" xfId="1" applyFont="1" applyBorder="1" applyAlignment="1">
      <alignment horizontal="center" vertical="top"/>
    </xf>
    <xf numFmtId="168" fontId="52" fillId="0" borderId="60" xfId="1" applyNumberFormat="1" applyFont="1" applyBorder="1" applyAlignment="1">
      <alignment horizontal="center" vertical="center"/>
    </xf>
    <xf numFmtId="164" fontId="52" fillId="0" borderId="19" xfId="1" applyFont="1" applyBorder="1" applyAlignment="1">
      <alignment horizontal="left" indent="5"/>
    </xf>
    <xf numFmtId="164" fontId="52" fillId="0" borderId="15" xfId="1" applyFont="1" applyBorder="1"/>
    <xf numFmtId="164" fontId="52" fillId="0" borderId="16" xfId="1" applyFont="1" applyBorder="1"/>
    <xf numFmtId="164" fontId="52" fillId="0" borderId="17" xfId="1" applyFont="1" applyBorder="1"/>
    <xf numFmtId="0" fontId="62" fillId="0" borderId="0" xfId="0" applyFont="1"/>
    <xf numFmtId="0" fontId="52" fillId="0" borderId="0" xfId="0" applyFont="1" applyAlignment="1">
      <alignment horizontal="left"/>
    </xf>
    <xf numFmtId="0" fontId="50" fillId="0" borderId="0" xfId="0" applyFont="1" applyAlignment="1">
      <alignment vertical="center"/>
    </xf>
    <xf numFmtId="164" fontId="50" fillId="0" borderId="0" xfId="1" applyFont="1" applyAlignment="1">
      <alignment horizontal="right" vertical="center"/>
    </xf>
    <xf numFmtId="164" fontId="50" fillId="0" borderId="0" xfId="1" applyFont="1"/>
    <xf numFmtId="164" fontId="51" fillId="0" borderId="0" xfId="1" applyFont="1" applyAlignment="1">
      <alignment vertical="center"/>
    </xf>
    <xf numFmtId="164" fontId="50" fillId="0" borderId="18" xfId="1" applyFont="1" applyBorder="1"/>
    <xf numFmtId="0" fontId="51" fillId="0" borderId="12" xfId="0" applyFont="1" applyBorder="1" applyAlignment="1">
      <alignment horizontal="center" vertical="center"/>
    </xf>
    <xf numFmtId="0" fontId="51" fillId="0" borderId="13" xfId="0" applyFont="1" applyBorder="1" applyAlignment="1">
      <alignment horizontal="center" vertical="center"/>
    </xf>
    <xf numFmtId="0" fontId="51" fillId="0" borderId="13" xfId="0" applyFont="1" applyBorder="1" applyAlignment="1">
      <alignment vertical="center"/>
    </xf>
    <xf numFmtId="0" fontId="51" fillId="0" borderId="14" xfId="0" applyFont="1" applyBorder="1" applyAlignment="1">
      <alignment vertical="center"/>
    </xf>
    <xf numFmtId="0" fontId="51" fillId="0" borderId="14" xfId="0" applyFont="1" applyBorder="1" applyAlignment="1">
      <alignment horizontal="center" vertical="center"/>
    </xf>
    <xf numFmtId="164" fontId="51" fillId="0" borderId="1" xfId="3" applyFont="1" applyBorder="1" applyAlignment="1">
      <alignment horizontal="center" vertical="center"/>
    </xf>
    <xf numFmtId="0" fontId="63" fillId="0" borderId="13" xfId="0" applyFont="1" applyBorder="1" applyAlignment="1">
      <alignment horizontal="left" vertical="center"/>
    </xf>
    <xf numFmtId="164" fontId="50" fillId="0" borderId="14" xfId="1" applyFont="1" applyBorder="1" applyAlignment="1">
      <alignment horizontal="center" vertical="center"/>
    </xf>
    <xf numFmtId="0" fontId="57" fillId="0" borderId="19" xfId="0" applyFont="1" applyBorder="1"/>
    <xf numFmtId="0" fontId="72" fillId="0" borderId="13" xfId="0" applyFont="1" applyBorder="1" applyAlignment="1">
      <alignment horizontal="left" vertical="center"/>
    </xf>
    <xf numFmtId="164" fontId="57" fillId="0" borderId="13" xfId="1" applyFont="1" applyBorder="1" applyAlignment="1">
      <alignment horizontal="center" vertical="center"/>
    </xf>
    <xf numFmtId="0" fontId="57" fillId="0" borderId="13" xfId="0" applyFont="1" applyBorder="1" applyAlignment="1">
      <alignment vertical="center"/>
    </xf>
    <xf numFmtId="0" fontId="57" fillId="0" borderId="0" xfId="0" applyFont="1" applyAlignment="1">
      <alignment vertical="center"/>
    </xf>
    <xf numFmtId="0" fontId="51" fillId="0" borderId="13" xfId="0" applyFont="1" applyBorder="1" applyAlignment="1">
      <alignment horizontal="left" vertical="center"/>
    </xf>
    <xf numFmtId="0" fontId="57" fillId="0" borderId="0" xfId="0" applyFont="1"/>
    <xf numFmtId="164" fontId="51" fillId="0" borderId="13" xfId="0" applyNumberFormat="1" applyFont="1" applyBorder="1" applyAlignment="1">
      <alignment vertical="center"/>
    </xf>
    <xf numFmtId="164" fontId="57" fillId="0" borderId="13" xfId="0" applyNumberFormat="1" applyFont="1" applyBorder="1" applyAlignment="1">
      <alignment vertical="center"/>
    </xf>
    <xf numFmtId="0" fontId="56" fillId="0" borderId="0" xfId="0" applyFont="1"/>
    <xf numFmtId="164" fontId="51" fillId="0" borderId="13" xfId="1" applyFont="1" applyBorder="1" applyAlignment="1">
      <alignment horizontal="left" vertical="center"/>
    </xf>
    <xf numFmtId="0" fontId="51" fillId="0" borderId="20" xfId="0" applyFont="1" applyBorder="1" applyAlignment="1">
      <alignment horizontal="left"/>
    </xf>
    <xf numFmtId="0" fontId="51" fillId="0" borderId="14" xfId="0" applyFont="1" applyBorder="1" applyAlignment="1">
      <alignment horizontal="left" vertical="center"/>
    </xf>
    <xf numFmtId="164" fontId="51" fillId="0" borderId="14" xfId="1" applyFont="1" applyBorder="1" applyAlignment="1">
      <alignment horizontal="center" vertical="center"/>
    </xf>
    <xf numFmtId="164" fontId="51" fillId="0" borderId="14" xfId="1" applyFont="1" applyBorder="1" applyAlignment="1">
      <alignment horizontal="left" vertical="center"/>
    </xf>
    <xf numFmtId="164" fontId="50" fillId="0" borderId="0" xfId="1" applyFont="1" applyAlignment="1">
      <alignment horizontal="left" vertical="center"/>
    </xf>
    <xf numFmtId="164" fontId="50" fillId="0" borderId="0" xfId="1" applyFont="1" applyAlignment="1">
      <alignment horizontal="left" vertical="center" indent="2"/>
    </xf>
    <xf numFmtId="164" fontId="50" fillId="0" borderId="0" xfId="1" applyFont="1" applyAlignment="1">
      <alignment horizontal="left" indent="3"/>
    </xf>
    <xf numFmtId="164" fontId="50" fillId="0" borderId="0" xfId="1" applyFont="1" applyAlignment="1">
      <alignment horizontal="left" indent="4"/>
    </xf>
    <xf numFmtId="164" fontId="50" fillId="0" borderId="18" xfId="1" applyFont="1" applyBorder="1" applyAlignment="1">
      <alignment horizontal="left" indent="5"/>
    </xf>
    <xf numFmtId="164" fontId="50" fillId="0" borderId="1" xfId="1" applyFont="1" applyBorder="1" applyAlignment="1">
      <alignment horizontal="center" vertical="center"/>
    </xf>
    <xf numFmtId="0" fontId="50" fillId="0" borderId="12" xfId="60" applyFont="1" applyBorder="1" applyAlignment="1">
      <alignment horizontal="center" vertical="center"/>
    </xf>
    <xf numFmtId="0" fontId="50" fillId="0" borderId="13" xfId="60" applyFont="1" applyBorder="1" applyAlignment="1">
      <alignment horizontal="center" vertical="center"/>
    </xf>
    <xf numFmtId="0" fontId="50" fillId="0" borderId="13" xfId="60" applyFont="1" applyBorder="1" applyAlignment="1">
      <alignment vertical="center"/>
    </xf>
    <xf numFmtId="0" fontId="50" fillId="0" borderId="14" xfId="60" applyFont="1" applyBorder="1" applyAlignment="1">
      <alignment horizontal="center" vertical="center"/>
    </xf>
    <xf numFmtId="0" fontId="50" fillId="0" borderId="14" xfId="60" applyFont="1" applyBorder="1" applyAlignment="1">
      <alignment vertical="center"/>
    </xf>
    <xf numFmtId="164" fontId="50" fillId="0" borderId="0" xfId="1" applyFont="1" applyAlignment="1">
      <alignment vertical="center"/>
    </xf>
    <xf numFmtId="164" fontId="51" fillId="0" borderId="0" xfId="1" applyFont="1" applyAlignment="1">
      <alignment horizontal="center" vertical="top"/>
    </xf>
    <xf numFmtId="164" fontId="51" fillId="0" borderId="0" xfId="1" applyFont="1" applyAlignment="1">
      <alignment horizontal="right" vertical="top"/>
    </xf>
    <xf numFmtId="0" fontId="51" fillId="0" borderId="0" xfId="59" applyFont="1"/>
    <xf numFmtId="0" fontId="50" fillId="0" borderId="0" xfId="60" applyFont="1" applyAlignment="1">
      <alignment horizontal="left" vertical="center"/>
    </xf>
    <xf numFmtId="0" fontId="50" fillId="0" borderId="0" xfId="60" applyFont="1" applyAlignment="1">
      <alignment horizontal="centerContinuous" vertical="center"/>
    </xf>
    <xf numFmtId="165" fontId="50" fillId="0" borderId="0" xfId="1" applyNumberFormat="1" applyFont="1" applyAlignment="1">
      <alignment horizontal="centerContinuous" vertical="center"/>
    </xf>
    <xf numFmtId="164" fontId="50" fillId="0" borderId="0" xfId="1" applyFont="1" applyAlignment="1">
      <alignment horizontal="centerContinuous" vertical="center"/>
    </xf>
    <xf numFmtId="0" fontId="50" fillId="0" borderId="0" xfId="60" applyFont="1" applyAlignment="1">
      <alignment horizontal="right" vertical="center"/>
    </xf>
    <xf numFmtId="0" fontId="50" fillId="0" borderId="0" xfId="60" applyFont="1" applyAlignment="1">
      <alignment vertical="center"/>
    </xf>
    <xf numFmtId="165" fontId="50" fillId="0" borderId="0" xfId="1" applyNumberFormat="1" applyFont="1" applyAlignment="1">
      <alignment vertical="center"/>
    </xf>
    <xf numFmtId="164" fontId="51" fillId="0" borderId="0" xfId="1" applyFont="1"/>
    <xf numFmtId="0" fontId="51" fillId="0" borderId="12" xfId="60" applyFont="1" applyBorder="1" applyAlignment="1">
      <alignment horizontal="center" vertical="center"/>
    </xf>
    <xf numFmtId="164" fontId="51" fillId="0" borderId="22" xfId="1" applyFont="1" applyBorder="1" applyAlignment="1">
      <alignment horizontal="centerContinuous" vertical="center"/>
    </xf>
    <xf numFmtId="164" fontId="51" fillId="0" borderId="23" xfId="1" applyFont="1" applyBorder="1" applyAlignment="1">
      <alignment horizontal="centerContinuous" vertical="center"/>
    </xf>
    <xf numFmtId="164" fontId="51" fillId="0" borderId="1" xfId="1" applyFont="1" applyBorder="1" applyAlignment="1">
      <alignment horizontal="centerContinuous" vertical="center"/>
    </xf>
    <xf numFmtId="164" fontId="51" fillId="0" borderId="17" xfId="1" applyFont="1" applyBorder="1" applyAlignment="1">
      <alignment horizontal="centerContinuous" vertical="center"/>
    </xf>
    <xf numFmtId="0" fontId="51" fillId="0" borderId="0" xfId="60" applyFont="1" applyAlignment="1">
      <alignment vertical="center"/>
    </xf>
    <xf numFmtId="0" fontId="51" fillId="0" borderId="13" xfId="60" applyFont="1" applyBorder="1" applyAlignment="1">
      <alignment horizontal="center" vertical="center"/>
    </xf>
    <xf numFmtId="164" fontId="51" fillId="0" borderId="12" xfId="1" applyFont="1" applyBorder="1" applyAlignment="1">
      <alignment horizontal="centerContinuous" vertical="center"/>
    </xf>
    <xf numFmtId="164" fontId="51" fillId="0" borderId="13" xfId="1" applyFont="1" applyBorder="1" applyAlignment="1">
      <alignment horizontal="centerContinuous" vertical="center"/>
    </xf>
    <xf numFmtId="0" fontId="51" fillId="0" borderId="14" xfId="60" applyFont="1" applyBorder="1" applyAlignment="1">
      <alignment horizontal="center" vertical="center"/>
    </xf>
    <xf numFmtId="0" fontId="51" fillId="0" borderId="14" xfId="60" applyFont="1" applyBorder="1" applyAlignment="1">
      <alignment vertical="center"/>
    </xf>
    <xf numFmtId="0" fontId="50" fillId="0" borderId="14" xfId="60" applyFont="1" applyBorder="1" applyAlignment="1">
      <alignment horizontal="center" vertical="center" wrapText="1"/>
    </xf>
    <xf numFmtId="0" fontId="50" fillId="0" borderId="1" xfId="60" applyFont="1" applyBorder="1" applyAlignment="1">
      <alignment horizontal="center" vertical="center"/>
    </xf>
    <xf numFmtId="0" fontId="63" fillId="0" borderId="1" xfId="60" applyFont="1" applyBorder="1" applyAlignment="1">
      <alignment vertical="center"/>
    </xf>
    <xf numFmtId="0" fontId="50" fillId="0" borderId="1" xfId="60" applyFont="1" applyBorder="1" applyAlignment="1">
      <alignment vertical="center"/>
    </xf>
    <xf numFmtId="165" fontId="50" fillId="0" borderId="1" xfId="1" applyNumberFormat="1" applyFont="1" applyBorder="1" applyAlignment="1">
      <alignment vertical="center"/>
    </xf>
    <xf numFmtId="164" fontId="50" fillId="0" borderId="1" xfId="1" applyFont="1" applyBorder="1" applyAlignment="1">
      <alignment vertical="center"/>
    </xf>
    <xf numFmtId="0" fontId="51" fillId="0" borderId="13" xfId="60" applyFont="1" applyBorder="1" applyAlignment="1">
      <alignment vertical="center"/>
    </xf>
    <xf numFmtId="165" fontId="51" fillId="0" borderId="13" xfId="1" applyNumberFormat="1" applyFont="1" applyBorder="1" applyAlignment="1">
      <alignment vertical="center"/>
    </xf>
    <xf numFmtId="164" fontId="51" fillId="0" borderId="13" xfId="1" applyFont="1" applyBorder="1" applyAlignment="1">
      <alignment vertical="center"/>
    </xf>
    <xf numFmtId="0" fontId="50" fillId="0" borderId="1" xfId="60" applyFont="1" applyBorder="1" applyAlignment="1">
      <alignment horizontal="left" vertical="center"/>
    </xf>
    <xf numFmtId="165" fontId="51" fillId="0" borderId="0" xfId="60" applyNumberFormat="1" applyFont="1" applyAlignment="1">
      <alignment vertical="center"/>
    </xf>
    <xf numFmtId="164" fontId="51" fillId="0" borderId="14" xfId="1" applyFont="1" applyBorder="1" applyAlignment="1">
      <alignment vertical="center"/>
    </xf>
    <xf numFmtId="0" fontId="51" fillId="0" borderId="0" xfId="60" applyFont="1" applyAlignment="1">
      <alignment horizontal="center" vertical="center"/>
    </xf>
    <xf numFmtId="0" fontId="73" fillId="0" borderId="0" xfId="60" applyFont="1" applyAlignment="1">
      <alignment horizontal="left" vertical="center"/>
    </xf>
    <xf numFmtId="0" fontId="73" fillId="0" borderId="0" xfId="60" applyFont="1" applyAlignment="1">
      <alignment vertical="center"/>
    </xf>
    <xf numFmtId="0" fontId="73" fillId="0" borderId="0" xfId="60" applyFont="1" applyAlignment="1">
      <alignment horizontal="center" vertical="center"/>
    </xf>
    <xf numFmtId="165" fontId="73" fillId="0" borderId="0" xfId="1" applyNumberFormat="1" applyFont="1" applyAlignment="1">
      <alignment vertical="center"/>
    </xf>
    <xf numFmtId="164" fontId="73" fillId="0" borderId="0" xfId="1" applyFont="1" applyAlignment="1">
      <alignment horizontal="center" vertical="center"/>
    </xf>
    <xf numFmtId="164" fontId="73" fillId="0" borderId="0" xfId="1" applyFont="1" applyAlignment="1">
      <alignment vertical="center"/>
    </xf>
    <xf numFmtId="0" fontId="74" fillId="0" borderId="0" xfId="61" applyFont="1" applyAlignment="1" applyProtection="1">
      <alignment vertical="center"/>
    </xf>
    <xf numFmtId="0" fontId="75" fillId="25" borderId="0" xfId="60" applyFont="1" applyFill="1" applyAlignment="1">
      <alignment horizontal="left" vertical="center"/>
    </xf>
    <xf numFmtId="0" fontId="73" fillId="25" borderId="0" xfId="60" applyFont="1" applyFill="1" applyAlignment="1">
      <alignment vertical="center"/>
    </xf>
    <xf numFmtId="0" fontId="73" fillId="25" borderId="0" xfId="60" applyFont="1" applyFill="1" applyAlignment="1">
      <alignment horizontal="center" vertical="center"/>
    </xf>
    <xf numFmtId="165" fontId="73" fillId="25" borderId="0" xfId="1" applyNumberFormat="1" applyFont="1" applyFill="1" applyAlignment="1">
      <alignment vertical="center"/>
    </xf>
    <xf numFmtId="164" fontId="73" fillId="25" borderId="0" xfId="1" applyFont="1" applyFill="1" applyAlignment="1">
      <alignment horizontal="center" vertical="center"/>
    </xf>
    <xf numFmtId="164" fontId="73" fillId="25" borderId="0" xfId="1" applyFont="1" applyFill="1" applyAlignment="1">
      <alignment vertical="center"/>
    </xf>
    <xf numFmtId="0" fontId="51" fillId="0" borderId="1" xfId="60" applyFont="1" applyBorder="1" applyAlignment="1">
      <alignment vertical="center"/>
    </xf>
    <xf numFmtId="0" fontId="51" fillId="0" borderId="1" xfId="60" applyFont="1" applyBorder="1" applyAlignment="1">
      <alignment horizontal="center" vertical="center"/>
    </xf>
    <xf numFmtId="0" fontId="51" fillId="0" borderId="1" xfId="60" applyFont="1" applyBorder="1" applyAlignment="1">
      <alignment horizontal="center" vertical="center" wrapText="1"/>
    </xf>
    <xf numFmtId="0" fontId="63" fillId="0" borderId="13" xfId="60" applyFont="1" applyBorder="1" applyAlignment="1">
      <alignment vertical="center"/>
    </xf>
    <xf numFmtId="165" fontId="50" fillId="0" borderId="13" xfId="1" applyNumberFormat="1" applyFont="1" applyBorder="1" applyAlignment="1">
      <alignment vertical="center"/>
    </xf>
    <xf numFmtId="165" fontId="76" fillId="0" borderId="13" xfId="1" applyNumberFormat="1" applyFont="1" applyBorder="1" applyAlignment="1">
      <alignment vertical="center"/>
    </xf>
    <xf numFmtId="165" fontId="50" fillId="0" borderId="12" xfId="1" applyNumberFormat="1" applyFont="1" applyBorder="1" applyAlignment="1">
      <alignment horizontal="center" vertical="center"/>
    </xf>
    <xf numFmtId="165" fontId="50" fillId="0" borderId="12" xfId="1" applyNumberFormat="1" applyFont="1" applyBorder="1" applyAlignment="1">
      <alignment horizontal="centerContinuous" vertical="center"/>
    </xf>
    <xf numFmtId="165" fontId="50" fillId="0" borderId="13" xfId="1" applyNumberFormat="1" applyFont="1" applyBorder="1" applyAlignment="1">
      <alignment horizontal="center" vertical="center"/>
    </xf>
    <xf numFmtId="165" fontId="50" fillId="0" borderId="14" xfId="1" applyNumberFormat="1" applyFont="1" applyBorder="1" applyAlignment="1">
      <alignment horizontal="centerContinuous" vertical="center"/>
    </xf>
    <xf numFmtId="0" fontId="51" fillId="0" borderId="0" xfId="60" applyFont="1"/>
    <xf numFmtId="0" fontId="62" fillId="0" borderId="0" xfId="0" applyFont="1" applyAlignment="1">
      <alignment vertical="center"/>
    </xf>
    <xf numFmtId="41" fontId="51" fillId="0" borderId="66" xfId="1" applyNumberFormat="1" applyFont="1" applyBorder="1" applyAlignment="1">
      <alignment horizontal="center" vertical="center"/>
    </xf>
    <xf numFmtId="0" fontId="51" fillId="0" borderId="0" xfId="47" applyFont="1"/>
    <xf numFmtId="0" fontId="51" fillId="0" borderId="0" xfId="47" applyFont="1" applyAlignment="1">
      <alignment vertical="top"/>
    </xf>
    <xf numFmtId="0" fontId="50" fillId="0" borderId="0" xfId="47" applyFont="1"/>
    <xf numFmtId="41" fontId="50" fillId="25" borderId="66" xfId="1" applyNumberFormat="1" applyFont="1" applyFill="1" applyBorder="1" applyAlignment="1">
      <alignment vertical="top"/>
    </xf>
    <xf numFmtId="165" fontId="52" fillId="0" borderId="20" xfId="1" applyNumberFormat="1" applyFont="1" applyBorder="1"/>
    <xf numFmtId="0" fontId="38" fillId="0" borderId="0" xfId="0" applyFont="1" applyAlignment="1">
      <alignment horizontal="center"/>
    </xf>
    <xf numFmtId="0" fontId="36" fillId="0" borderId="0" xfId="0" applyFont="1"/>
    <xf numFmtId="0" fontId="38" fillId="0" borderId="0" xfId="0" applyFont="1"/>
    <xf numFmtId="164" fontId="52" fillId="0" borderId="21" xfId="1" applyFont="1" applyBorder="1" applyAlignment="1">
      <alignment horizontal="left" indent="2"/>
    </xf>
    <xf numFmtId="164" fontId="52" fillId="0" borderId="21" xfId="1" quotePrefix="1" applyFont="1" applyBorder="1" applyAlignment="1">
      <alignment horizontal="left" indent="2"/>
    </xf>
    <xf numFmtId="167" fontId="52" fillId="0" borderId="0" xfId="59" applyNumberFormat="1" applyFont="1"/>
    <xf numFmtId="164" fontId="52" fillId="0" borderId="21" xfId="1" applyFont="1" applyBorder="1" applyAlignment="1">
      <alignment vertical="top" wrapText="1"/>
    </xf>
    <xf numFmtId="164" fontId="52" fillId="0" borderId="21" xfId="1" applyFont="1" applyBorder="1" applyAlignment="1">
      <alignment horizontal="left" vertical="top" wrapText="1" indent="1"/>
    </xf>
    <xf numFmtId="0" fontId="50" fillId="0" borderId="0" xfId="0" applyFont="1" applyAlignment="1">
      <alignment horizontal="left" vertical="center" indent="1"/>
    </xf>
    <xf numFmtId="0" fontId="50" fillId="0" borderId="0" xfId="59" applyFont="1" applyAlignment="1">
      <alignment horizontal="left" indent="2"/>
    </xf>
    <xf numFmtId="164" fontId="50" fillId="0" borderId="0" xfId="1" applyFont="1" applyAlignment="1">
      <alignment horizontal="left" indent="5"/>
    </xf>
    <xf numFmtId="0" fontId="59" fillId="0" borderId="0" xfId="47" applyFont="1"/>
    <xf numFmtId="0" fontId="51" fillId="0" borderId="13" xfId="47" applyFont="1" applyBorder="1" applyAlignment="1">
      <alignment horizontal="left"/>
    </xf>
    <xf numFmtId="0" fontId="79" fillId="0" borderId="0" xfId="47" applyFont="1"/>
    <xf numFmtId="167" fontId="51" fillId="31" borderId="13" xfId="47" applyNumberFormat="1" applyFont="1" applyFill="1" applyBorder="1"/>
    <xf numFmtId="166" fontId="50" fillId="28" borderId="55" xfId="1" applyNumberFormat="1" applyFont="1" applyFill="1" applyBorder="1"/>
    <xf numFmtId="166" fontId="50" fillId="0" borderId="55" xfId="1" applyNumberFormat="1" applyFont="1" applyBorder="1"/>
    <xf numFmtId="166" fontId="50" fillId="26" borderId="55" xfId="1" applyNumberFormat="1" applyFont="1" applyFill="1" applyBorder="1"/>
    <xf numFmtId="166" fontId="56" fillId="0" borderId="55" xfId="1" applyNumberFormat="1" applyFont="1" applyBorder="1"/>
    <xf numFmtId="166" fontId="51" fillId="0" borderId="55" xfId="1" applyNumberFormat="1" applyFont="1" applyBorder="1" applyAlignment="1">
      <alignment horizontal="left"/>
    </xf>
    <xf numFmtId="166" fontId="51" fillId="0" borderId="55" xfId="1" applyNumberFormat="1" applyFont="1" applyBorder="1"/>
    <xf numFmtId="166" fontId="51" fillId="26" borderId="55" xfId="1" applyNumberFormat="1" applyFont="1" applyFill="1" applyBorder="1"/>
    <xf numFmtId="166" fontId="51" fillId="31" borderId="55" xfId="1" applyNumberFormat="1" applyFont="1" applyFill="1" applyBorder="1"/>
    <xf numFmtId="166" fontId="51" fillId="31" borderId="55" xfId="1" applyNumberFormat="1" applyFont="1" applyFill="1" applyBorder="1" applyAlignment="1">
      <alignment horizontal="left" vertical="top" wrapText="1"/>
    </xf>
    <xf numFmtId="166" fontId="51" fillId="31" borderId="55" xfId="1" applyNumberFormat="1" applyFont="1" applyFill="1" applyBorder="1" applyAlignment="1">
      <alignment vertical="top"/>
    </xf>
    <xf numFmtId="166" fontId="50" fillId="29" borderId="55" xfId="1" applyNumberFormat="1" applyFont="1" applyFill="1" applyBorder="1"/>
    <xf numFmtId="166" fontId="50" fillId="31" borderId="55" xfId="1" applyNumberFormat="1" applyFont="1" applyFill="1" applyBorder="1"/>
    <xf numFmtId="166" fontId="50" fillId="0" borderId="57" xfId="1" applyNumberFormat="1" applyFont="1" applyBorder="1"/>
    <xf numFmtId="166" fontId="50" fillId="25" borderId="55" xfId="1" applyNumberFormat="1" applyFont="1" applyFill="1" applyBorder="1"/>
    <xf numFmtId="166" fontId="50" fillId="25" borderId="70" xfId="1" applyNumberFormat="1" applyFont="1" applyFill="1" applyBorder="1"/>
    <xf numFmtId="41" fontId="50" fillId="32" borderId="66" xfId="1" applyNumberFormat="1" applyFont="1" applyFill="1" applyBorder="1" applyAlignment="1">
      <alignment horizontal="left" vertical="center"/>
    </xf>
    <xf numFmtId="166" fontId="56" fillId="32" borderId="70" xfId="1" applyNumberFormat="1" applyFont="1" applyFill="1" applyBorder="1" applyAlignment="1">
      <alignment horizontal="center" vertical="center"/>
    </xf>
    <xf numFmtId="2" fontId="50" fillId="0" borderId="14" xfId="47" applyNumberFormat="1" applyFont="1" applyBorder="1"/>
    <xf numFmtId="166" fontId="50" fillId="0" borderId="56" xfId="1" applyNumberFormat="1" applyFont="1" applyBorder="1"/>
    <xf numFmtId="166" fontId="50" fillId="25" borderId="70" xfId="1" applyNumberFormat="1" applyFont="1" applyFill="1" applyBorder="1" applyAlignment="1">
      <alignment vertical="top"/>
    </xf>
    <xf numFmtId="167" fontId="51" fillId="26" borderId="13" xfId="47" applyNumberFormat="1" applyFont="1" applyFill="1" applyBorder="1"/>
    <xf numFmtId="166" fontId="56" fillId="0" borderId="56" xfId="1" applyNumberFormat="1" applyFont="1" applyBorder="1"/>
    <xf numFmtId="41" fontId="50" fillId="25" borderId="66" xfId="1" applyNumberFormat="1" applyFont="1" applyFill="1" applyBorder="1" applyAlignment="1">
      <alignment horizontal="right" vertical="top"/>
    </xf>
    <xf numFmtId="0" fontId="59" fillId="0" borderId="14" xfId="47" applyFont="1" applyBorder="1"/>
    <xf numFmtId="41" fontId="51" fillId="0" borderId="19" xfId="1" applyNumberFormat="1" applyFont="1" applyBorder="1" applyAlignment="1">
      <alignment horizontal="center" vertical="center"/>
    </xf>
    <xf numFmtId="41" fontId="51" fillId="32" borderId="22" xfId="1" applyNumberFormat="1" applyFont="1" applyFill="1" applyBorder="1" applyAlignment="1">
      <alignment horizontal="center" vertical="center"/>
    </xf>
    <xf numFmtId="41" fontId="50" fillId="25" borderId="22" xfId="1" applyNumberFormat="1" applyFont="1" applyFill="1" applyBorder="1" applyAlignment="1">
      <alignment vertical="top"/>
    </xf>
    <xf numFmtId="41" fontId="50" fillId="28" borderId="19" xfId="1" applyNumberFormat="1" applyFont="1" applyFill="1" applyBorder="1" applyAlignment="1">
      <alignment horizontal="left" indent="1"/>
    </xf>
    <xf numFmtId="0" fontId="50" fillId="0" borderId="19" xfId="47" applyFont="1" applyBorder="1"/>
    <xf numFmtId="0" fontId="50" fillId="26" borderId="19" xfId="47" applyFont="1" applyFill="1" applyBorder="1"/>
    <xf numFmtId="0" fontId="56" fillId="0" borderId="19" xfId="47" applyFont="1" applyBorder="1" applyAlignment="1">
      <alignment horizontal="left" indent="3"/>
    </xf>
    <xf numFmtId="0" fontId="51" fillId="31" borderId="19" xfId="47" applyFont="1" applyFill="1" applyBorder="1"/>
    <xf numFmtId="0" fontId="51" fillId="0" borderId="19" xfId="47" applyFont="1" applyBorder="1" applyAlignment="1">
      <alignment horizontal="left" indent="1"/>
    </xf>
    <xf numFmtId="0" fontId="51" fillId="31" borderId="19" xfId="47" applyFont="1" applyFill="1" applyBorder="1" applyAlignment="1">
      <alignment vertical="top"/>
    </xf>
    <xf numFmtId="41" fontId="51" fillId="26" borderId="19" xfId="1" applyNumberFormat="1" applyFont="1" applyFill="1" applyBorder="1"/>
    <xf numFmtId="0" fontId="51" fillId="31" borderId="19" xfId="47" applyFont="1" applyFill="1" applyBorder="1" applyAlignment="1">
      <alignment vertical="top" wrapText="1"/>
    </xf>
    <xf numFmtId="41" fontId="50" fillId="29" borderId="19" xfId="1" applyNumberFormat="1" applyFont="1" applyFill="1" applyBorder="1"/>
    <xf numFmtId="0" fontId="50" fillId="31" borderId="19" xfId="47" applyFont="1" applyFill="1" applyBorder="1" applyAlignment="1">
      <alignment vertical="top"/>
    </xf>
    <xf numFmtId="0" fontId="51" fillId="0" borderId="19" xfId="47" applyFont="1" applyBorder="1" applyAlignment="1">
      <alignment horizontal="left" vertical="top" indent="1"/>
    </xf>
    <xf numFmtId="0" fontId="50" fillId="0" borderId="19" xfId="47" applyFont="1" applyBorder="1" applyAlignment="1">
      <alignment horizontal="left" vertical="top" indent="1"/>
    </xf>
    <xf numFmtId="0" fontId="56" fillId="0" borderId="20" xfId="47" applyFont="1" applyBorder="1" applyAlignment="1">
      <alignment horizontal="left" indent="3"/>
    </xf>
    <xf numFmtId="0" fontId="50" fillId="0" borderId="20" xfId="47" applyFont="1" applyBorder="1" applyAlignment="1">
      <alignment horizontal="left" indent="3"/>
    </xf>
    <xf numFmtId="41" fontId="50" fillId="0" borderId="15" xfId="1" applyNumberFormat="1" applyFont="1" applyBorder="1"/>
    <xf numFmtId="41" fontId="50" fillId="25" borderId="22" xfId="1" applyNumberFormat="1" applyFont="1" applyFill="1" applyBorder="1"/>
    <xf numFmtId="0" fontId="50" fillId="25" borderId="22" xfId="47" applyFont="1" applyFill="1" applyBorder="1" applyAlignment="1">
      <alignment horizontal="left"/>
    </xf>
    <xf numFmtId="166" fontId="59" fillId="0" borderId="55" xfId="1" applyNumberFormat="1" applyFont="1" applyBorder="1"/>
    <xf numFmtId="166" fontId="59" fillId="0" borderId="56" xfId="1" applyNumberFormat="1" applyFont="1" applyBorder="1"/>
    <xf numFmtId="0" fontId="38" fillId="0" borderId="0" xfId="87" applyFont="1" applyAlignment="1">
      <alignment horizontal="left"/>
    </xf>
    <xf numFmtId="0" fontId="38" fillId="0" borderId="0" xfId="87" applyFont="1" applyAlignment="1">
      <alignment horizontal="centerContinuous"/>
    </xf>
    <xf numFmtId="0" fontId="36" fillId="0" borderId="0" xfId="87" applyFont="1"/>
    <xf numFmtId="164" fontId="81" fillId="0" borderId="0" xfId="3" applyFont="1" applyAlignment="1">
      <alignment horizontal="right"/>
    </xf>
    <xf numFmtId="165" fontId="36" fillId="0" borderId="0" xfId="1" applyNumberFormat="1" applyFont="1"/>
    <xf numFmtId="0" fontId="82" fillId="0" borderId="2" xfId="87" applyFont="1" applyBorder="1"/>
    <xf numFmtId="0" fontId="38" fillId="0" borderId="2" xfId="87" applyFont="1" applyBorder="1"/>
    <xf numFmtId="0" fontId="38" fillId="0" borderId="0" xfId="87" applyFont="1"/>
    <xf numFmtId="165" fontId="38" fillId="0" borderId="0" xfId="1" applyNumberFormat="1" applyFont="1"/>
    <xf numFmtId="164" fontId="38" fillId="0" borderId="0" xfId="87" applyNumberFormat="1" applyFont="1"/>
    <xf numFmtId="0" fontId="82" fillId="0" borderId="0" xfId="87" applyFont="1"/>
    <xf numFmtId="164" fontId="81" fillId="0" borderId="0" xfId="3" applyFont="1" applyAlignment="1">
      <alignment horizontal="centerContinuous"/>
    </xf>
    <xf numFmtId="0" fontId="36" fillId="0" borderId="0" xfId="87" applyFont="1" applyAlignment="1">
      <alignment horizontal="left" indent="1"/>
    </xf>
    <xf numFmtId="0" fontId="38" fillId="0" borderId="0" xfId="52" applyNumberFormat="1" applyFont="1"/>
    <xf numFmtId="0" fontId="36" fillId="0" borderId="0" xfId="0" applyFont="1" applyAlignment="1">
      <alignment vertical="top"/>
    </xf>
    <xf numFmtId="0" fontId="36" fillId="0" borderId="0" xfId="0" applyFont="1" applyAlignment="1">
      <alignment horizontal="left" vertical="top"/>
    </xf>
    <xf numFmtId="164" fontId="50" fillId="0" borderId="12" xfId="3" applyFont="1" applyBorder="1" applyAlignment="1">
      <alignment horizontal="center" vertical="center"/>
    </xf>
    <xf numFmtId="164" fontId="50" fillId="0" borderId="14" xfId="3" applyFont="1" applyBorder="1" applyAlignment="1">
      <alignment horizontal="center" vertical="center"/>
    </xf>
    <xf numFmtId="0" fontId="51" fillId="0" borderId="15" xfId="0" applyFont="1" applyBorder="1" applyAlignment="1">
      <alignment horizontal="center" vertical="center"/>
    </xf>
    <xf numFmtId="41" fontId="51" fillId="0" borderId="22" xfId="1" applyNumberFormat="1" applyFont="1" applyBorder="1" applyAlignment="1">
      <alignment horizontal="center" vertical="center"/>
    </xf>
    <xf numFmtId="41" fontId="80" fillId="0" borderId="0" xfId="1" applyNumberFormat="1" applyFont="1"/>
    <xf numFmtId="41" fontId="80" fillId="0" borderId="0" xfId="1" applyNumberFormat="1" applyFont="1" applyAlignment="1">
      <alignment horizontal="center"/>
    </xf>
    <xf numFmtId="41" fontId="79" fillId="0" borderId="0" xfId="1" applyNumberFormat="1" applyFont="1"/>
    <xf numFmtId="0" fontId="79" fillId="0" borderId="0" xfId="47" applyFont="1" applyAlignment="1">
      <alignment horizontal="center"/>
    </xf>
    <xf numFmtId="0" fontId="80" fillId="0" borderId="0" xfId="47" applyFont="1" applyAlignment="1">
      <alignment horizontal="left"/>
    </xf>
    <xf numFmtId="164" fontId="79" fillId="0" borderId="0" xfId="1" applyFont="1" applyAlignment="1">
      <alignment horizontal="center"/>
    </xf>
    <xf numFmtId="0" fontId="80" fillId="0" borderId="0" xfId="47" applyFont="1" applyAlignment="1">
      <alignment horizontal="center"/>
    </xf>
    <xf numFmtId="0" fontId="80" fillId="0" borderId="0" xfId="47" applyFont="1"/>
    <xf numFmtId="0" fontId="36" fillId="0" borderId="0" xfId="0" applyFont="1" applyAlignment="1">
      <alignment horizontal="left" vertical="center" indent="5"/>
    </xf>
    <xf numFmtId="0" fontId="84" fillId="0" borderId="0" xfId="0" applyFont="1" applyAlignment="1">
      <alignment horizontal="left" vertical="center" indent="7"/>
    </xf>
    <xf numFmtId="0" fontId="38" fillId="0" borderId="0" xfId="0" applyFont="1" applyAlignment="1">
      <alignment horizontal="left" vertical="center" indent="5"/>
    </xf>
    <xf numFmtId="0" fontId="36" fillId="0" borderId="0" xfId="0" applyFont="1" applyAlignment="1">
      <alignment horizontal="left" vertical="center" indent="7"/>
    </xf>
    <xf numFmtId="0" fontId="36" fillId="0" borderId="0" xfId="0" applyFont="1" applyAlignment="1">
      <alignment horizontal="left" vertical="center" indent="12"/>
    </xf>
    <xf numFmtId="0" fontId="36" fillId="0" borderId="0" xfId="0" applyFont="1" applyAlignment="1">
      <alignment horizontal="left" vertical="center" wrapText="1" indent="12"/>
    </xf>
    <xf numFmtId="0" fontId="36" fillId="0" borderId="0" xfId="0" applyFont="1" applyAlignment="1">
      <alignment horizontal="left" vertical="center" wrapText="1" indent="5"/>
    </xf>
    <xf numFmtId="0" fontId="36" fillId="0" borderId="0" xfId="0" applyFont="1" applyAlignment="1">
      <alignment horizontal="left" vertical="top" indent="2"/>
    </xf>
    <xf numFmtId="0" fontId="36" fillId="0" borderId="0" xfId="0" applyFont="1" applyAlignment="1">
      <alignment horizontal="left" vertical="top" wrapText="1" indent="2"/>
    </xf>
    <xf numFmtId="41" fontId="87" fillId="0" borderId="0" xfId="1" applyNumberFormat="1" applyFont="1" applyAlignment="1">
      <alignment horizontal="left"/>
    </xf>
    <xf numFmtId="41" fontId="51" fillId="0" borderId="13" xfId="1" applyNumberFormat="1" applyFont="1" applyBorder="1"/>
    <xf numFmtId="41" fontId="51" fillId="0" borderId="1" xfId="1" applyNumberFormat="1" applyFont="1" applyBorder="1"/>
    <xf numFmtId="41" fontId="50" fillId="0" borderId="1" xfId="1" applyNumberFormat="1" applyFont="1" applyBorder="1" applyAlignment="1">
      <alignment horizontal="center"/>
    </xf>
    <xf numFmtId="41" fontId="51" fillId="0" borderId="14" xfId="1" applyNumberFormat="1" applyFont="1" applyBorder="1" applyAlignment="1">
      <alignment horizontal="center" vertical="center"/>
    </xf>
    <xf numFmtId="165" fontId="51" fillId="0" borderId="66" xfId="1" applyNumberFormat="1" applyFont="1" applyBorder="1"/>
    <xf numFmtId="41" fontId="51" fillId="0" borderId="13" xfId="1" applyNumberFormat="1" applyFont="1" applyBorder="1" applyAlignment="1">
      <alignment horizontal="left" indent="2"/>
    </xf>
    <xf numFmtId="164" fontId="52" fillId="0" borderId="19" xfId="1" applyFont="1" applyBorder="1" applyAlignment="1">
      <alignment vertical="center"/>
    </xf>
    <xf numFmtId="164" fontId="52" fillId="0" borderId="1" xfId="1" applyFont="1" applyBorder="1" applyAlignment="1">
      <alignment vertical="center"/>
    </xf>
    <xf numFmtId="164" fontId="58" fillId="0" borderId="19" xfId="1" applyFont="1" applyBorder="1" applyAlignment="1">
      <alignment vertical="center"/>
    </xf>
    <xf numFmtId="0" fontId="56" fillId="0" borderId="13" xfId="0" applyFont="1" applyBorder="1" applyAlignment="1">
      <alignment horizontal="center"/>
    </xf>
    <xf numFmtId="0" fontId="51" fillId="0" borderId="12" xfId="0" applyFont="1" applyBorder="1" applyAlignment="1">
      <alignment wrapText="1"/>
    </xf>
    <xf numFmtId="0" fontId="51" fillId="0" borderId="66" xfId="0" applyFont="1" applyBorder="1" applyAlignment="1">
      <alignment wrapText="1"/>
    </xf>
    <xf numFmtId="0" fontId="51" fillId="0" borderId="13" xfId="0" applyFont="1" applyBorder="1" applyAlignment="1">
      <alignment wrapText="1"/>
    </xf>
    <xf numFmtId="0" fontId="51" fillId="0" borderId="13" xfId="0" applyFont="1" applyBorder="1" applyAlignment="1">
      <alignment horizontal="left" wrapText="1" indent="1"/>
    </xf>
    <xf numFmtId="0" fontId="51" fillId="0" borderId="15" xfId="0" applyFont="1" applyBorder="1"/>
    <xf numFmtId="0" fontId="51" fillId="0" borderId="16" xfId="0" applyFont="1" applyBorder="1"/>
    <xf numFmtId="0" fontId="51" fillId="0" borderId="17" xfId="0" applyFont="1" applyBorder="1"/>
    <xf numFmtId="0" fontId="50" fillId="0" borderId="18" xfId="0" applyFont="1" applyBorder="1"/>
    <xf numFmtId="0" fontId="58" fillId="0" borderId="0" xfId="56" applyFont="1" applyAlignment="1">
      <alignment horizontal="left" vertical="center"/>
    </xf>
    <xf numFmtId="0" fontId="52" fillId="0" borderId="0" xfId="56" applyFont="1" applyAlignment="1">
      <alignment horizontal="left" vertical="center"/>
    </xf>
    <xf numFmtId="1" fontId="52" fillId="0" borderId="0" xfId="56" applyNumberFormat="1" applyFont="1" applyAlignment="1">
      <alignment horizontal="left" vertical="center"/>
    </xf>
    <xf numFmtId="0" fontId="58" fillId="0" borderId="0" xfId="57" applyFont="1" applyAlignment="1">
      <alignment horizontal="left" vertical="center"/>
    </xf>
    <xf numFmtId="0" fontId="52" fillId="0" borderId="0" xfId="56" applyFont="1" applyAlignment="1">
      <alignment horizontal="left"/>
    </xf>
    <xf numFmtId="164" fontId="52" fillId="0" borderId="0" xfId="1" applyFont="1" applyAlignment="1">
      <alignment horizontal="left" vertical="top" wrapText="1" indent="1"/>
    </xf>
    <xf numFmtId="0" fontId="51" fillId="26" borderId="19" xfId="47" applyFont="1" applyFill="1" applyBorder="1"/>
    <xf numFmtId="0" fontId="80" fillId="0" borderId="0" xfId="47" applyFont="1" applyAlignment="1">
      <alignment horizontal="center" vertical="top"/>
    </xf>
    <xf numFmtId="167" fontId="51" fillId="0" borderId="13" xfId="47" applyNumberFormat="1" applyFont="1" applyBorder="1"/>
    <xf numFmtId="0" fontId="48" fillId="0" borderId="0" xfId="118" applyFont="1"/>
    <xf numFmtId="0" fontId="83" fillId="0" borderId="0" xfId="118" applyFont="1"/>
    <xf numFmtId="164" fontId="83" fillId="0" borderId="0" xfId="119" applyFont="1"/>
    <xf numFmtId="165" fontId="83" fillId="0" borderId="0" xfId="119" applyNumberFormat="1" applyFont="1"/>
    <xf numFmtId="0" fontId="48" fillId="0" borderId="0" xfId="118" applyFont="1" applyAlignment="1">
      <alignment horizontal="right"/>
    </xf>
    <xf numFmtId="164" fontId="83" fillId="0" borderId="0" xfId="119" applyFont="1" applyAlignment="1">
      <alignment horizontal="center"/>
    </xf>
    <xf numFmtId="164" fontId="83" fillId="0" borderId="18" xfId="119" applyFont="1" applyBorder="1"/>
    <xf numFmtId="164" fontId="48" fillId="0" borderId="14" xfId="119" applyFont="1" applyBorder="1" applyAlignment="1">
      <alignment horizontal="center"/>
    </xf>
    <xf numFmtId="0" fontId="48" fillId="0" borderId="34" xfId="118" applyFont="1" applyBorder="1"/>
    <xf numFmtId="165" fontId="83" fillId="36" borderId="1" xfId="119" applyNumberFormat="1" applyFont="1" applyFill="1" applyBorder="1" applyAlignment="1">
      <alignment horizontal="center"/>
    </xf>
    <xf numFmtId="165" fontId="83" fillId="36" borderId="15" xfId="119" applyNumberFormat="1" applyFont="1" applyFill="1" applyBorder="1" applyAlignment="1">
      <alignment horizontal="center"/>
    </xf>
    <xf numFmtId="165" fontId="91" fillId="36" borderId="49" xfId="119" applyNumberFormat="1" applyFont="1" applyFill="1" applyBorder="1"/>
    <xf numFmtId="165" fontId="83" fillId="36" borderId="1" xfId="119" applyNumberFormat="1" applyFont="1" applyFill="1" applyBorder="1"/>
    <xf numFmtId="165" fontId="83" fillId="0" borderId="38" xfId="119" applyNumberFormat="1" applyFont="1" applyBorder="1"/>
    <xf numFmtId="165" fontId="48" fillId="0" borderId="0" xfId="119" applyNumberFormat="1" applyFont="1"/>
    <xf numFmtId="0" fontId="48" fillId="0" borderId="34" xfId="118" applyFont="1" applyBorder="1" applyAlignment="1">
      <alignment horizontal="left" indent="1"/>
    </xf>
    <xf numFmtId="0" fontId="83" fillId="0" borderId="34" xfId="118" applyFont="1" applyBorder="1"/>
    <xf numFmtId="37" fontId="48" fillId="0" borderId="0" xfId="119" applyNumberFormat="1" applyFont="1"/>
    <xf numFmtId="0" fontId="92" fillId="0" borderId="34" xfId="118" applyFont="1" applyBorder="1"/>
    <xf numFmtId="0" fontId="92" fillId="0" borderId="0" xfId="118" applyFont="1" applyAlignment="1">
      <alignment horizontal="right"/>
    </xf>
    <xf numFmtId="37" fontId="92" fillId="0" borderId="0" xfId="119" applyNumberFormat="1" applyFont="1"/>
    <xf numFmtId="165" fontId="92" fillId="0" borderId="0" xfId="119" applyNumberFormat="1" applyFont="1"/>
    <xf numFmtId="165" fontId="92" fillId="0" borderId="38" xfId="119" applyNumberFormat="1" applyFont="1" applyBorder="1"/>
    <xf numFmtId="37" fontId="83" fillId="0" borderId="0" xfId="119" applyNumberFormat="1" applyFont="1"/>
    <xf numFmtId="0" fontId="48" fillId="0" borderId="0" xfId="118" applyFont="1" applyAlignment="1">
      <alignment horizontal="right" indent="1"/>
    </xf>
    <xf numFmtId="3" fontId="48" fillId="0" borderId="0" xfId="118" applyNumberFormat="1" applyFont="1"/>
    <xf numFmtId="0" fontId="48" fillId="35" borderId="0" xfId="118" applyFont="1" applyFill="1" applyAlignment="1">
      <alignment horizontal="right"/>
    </xf>
    <xf numFmtId="164" fontId="92" fillId="35" borderId="0" xfId="119" applyFont="1" applyFill="1"/>
    <xf numFmtId="169" fontId="83" fillId="0" borderId="0" xfId="115" applyNumberFormat="1" applyFont="1"/>
    <xf numFmtId="37" fontId="83" fillId="35" borderId="0" xfId="119" applyNumberFormat="1" applyFont="1" applyFill="1"/>
    <xf numFmtId="37" fontId="83" fillId="35" borderId="0" xfId="115" applyNumberFormat="1" applyFont="1" applyFill="1"/>
    <xf numFmtId="0" fontId="83" fillId="0" borderId="40" xfId="118" applyFont="1" applyBorder="1"/>
    <xf numFmtId="0" fontId="48" fillId="0" borderId="42" xfId="118" applyFont="1" applyBorder="1" applyAlignment="1">
      <alignment horizontal="right"/>
    </xf>
    <xf numFmtId="169" fontId="83" fillId="0" borderId="42" xfId="115" applyNumberFormat="1" applyFont="1" applyBorder="1"/>
    <xf numFmtId="165" fontId="83" fillId="0" borderId="45" xfId="119" applyNumberFormat="1" applyFont="1" applyBorder="1"/>
    <xf numFmtId="0" fontId="93" fillId="0" borderId="0" xfId="118" applyFont="1"/>
    <xf numFmtId="0" fontId="94" fillId="0" borderId="0" xfId="118" applyFont="1"/>
    <xf numFmtId="164" fontId="94" fillId="0" borderId="0" xfId="119" applyFont="1"/>
    <xf numFmtId="165" fontId="94" fillId="0" borderId="0" xfId="119" applyNumberFormat="1" applyFont="1"/>
    <xf numFmtId="0" fontId="93" fillId="0" borderId="0" xfId="118" applyFont="1" applyAlignment="1">
      <alignment horizontal="right"/>
    </xf>
    <xf numFmtId="164" fontId="94" fillId="0" borderId="0" xfId="119" applyFont="1" applyAlignment="1">
      <alignment horizontal="center"/>
    </xf>
    <xf numFmtId="164" fontId="94" fillId="0" borderId="18" xfId="119" applyFont="1" applyBorder="1"/>
    <xf numFmtId="0" fontId="94" fillId="0" borderId="67" xfId="118" applyFont="1" applyBorder="1"/>
    <xf numFmtId="0" fontId="94" fillId="0" borderId="32" xfId="118" applyFont="1" applyBorder="1"/>
    <xf numFmtId="165" fontId="94" fillId="0" borderId="33" xfId="119" applyNumberFormat="1" applyFont="1" applyBorder="1"/>
    <xf numFmtId="0" fontId="93" fillId="0" borderId="34" xfId="118" applyFont="1" applyBorder="1"/>
    <xf numFmtId="165" fontId="94" fillId="36" borderId="1" xfId="119" applyNumberFormat="1" applyFont="1" applyFill="1" applyBorder="1" applyAlignment="1">
      <alignment horizontal="center"/>
    </xf>
    <xf numFmtId="165" fontId="94" fillId="36" borderId="15" xfId="119" applyNumberFormat="1" applyFont="1" applyFill="1" applyBorder="1" applyAlignment="1">
      <alignment horizontal="center"/>
    </xf>
    <xf numFmtId="165" fontId="95" fillId="36" borderId="49" xfId="119" applyNumberFormat="1" applyFont="1" applyFill="1" applyBorder="1"/>
    <xf numFmtId="165" fontId="94" fillId="36" borderId="1" xfId="119" applyNumberFormat="1" applyFont="1" applyFill="1" applyBorder="1"/>
    <xf numFmtId="165" fontId="94" fillId="0" borderId="38" xfId="119" applyNumberFormat="1" applyFont="1" applyBorder="1"/>
    <xf numFmtId="165" fontId="93" fillId="0" borderId="0" xfId="119" applyNumberFormat="1" applyFont="1"/>
    <xf numFmtId="0" fontId="93" fillId="0" borderId="34" xfId="118" applyFont="1" applyBorder="1" applyAlignment="1">
      <alignment horizontal="left" indent="1"/>
    </xf>
    <xf numFmtId="38" fontId="94" fillId="0" borderId="0" xfId="119" applyNumberFormat="1" applyFont="1"/>
    <xf numFmtId="38" fontId="94" fillId="0" borderId="0" xfId="118" applyNumberFormat="1" applyFont="1"/>
    <xf numFmtId="0" fontId="94" fillId="0" borderId="34" xfId="118" applyFont="1" applyBorder="1"/>
    <xf numFmtId="0" fontId="94" fillId="0" borderId="0" xfId="118" applyFont="1" applyAlignment="1">
      <alignment horizontal="left"/>
    </xf>
    <xf numFmtId="38" fontId="93" fillId="0" borderId="0" xfId="119" applyNumberFormat="1" applyFont="1"/>
    <xf numFmtId="0" fontId="93" fillId="35" borderId="0" xfId="118" applyFont="1" applyFill="1" applyAlignment="1">
      <alignment horizontal="right"/>
    </xf>
    <xf numFmtId="165" fontId="93" fillId="35" borderId="0" xfId="119" applyNumberFormat="1" applyFont="1" applyFill="1"/>
    <xf numFmtId="164" fontId="93" fillId="35" borderId="0" xfId="119" applyFont="1" applyFill="1"/>
    <xf numFmtId="169" fontId="94" fillId="0" borderId="0" xfId="115" applyNumberFormat="1" applyFont="1"/>
    <xf numFmtId="37" fontId="94" fillId="35" borderId="0" xfId="119" applyNumberFormat="1" applyFont="1" applyFill="1"/>
    <xf numFmtId="41" fontId="86" fillId="0" borderId="0" xfId="1" applyNumberFormat="1" applyFont="1" applyAlignment="1">
      <alignment horizontal="left"/>
    </xf>
    <xf numFmtId="165" fontId="51" fillId="0" borderId="66" xfId="3" applyNumberFormat="1" applyFont="1" applyBorder="1"/>
    <xf numFmtId="165" fontId="51" fillId="0" borderId="13" xfId="3" applyNumberFormat="1" applyFont="1" applyBorder="1"/>
    <xf numFmtId="166" fontId="50" fillId="26" borderId="13" xfId="3" applyNumberFormat="1" applyFont="1" applyFill="1" applyBorder="1"/>
    <xf numFmtId="166" fontId="50" fillId="26" borderId="73" xfId="3" applyNumberFormat="1" applyFont="1" applyFill="1" applyBorder="1"/>
    <xf numFmtId="166" fontId="50" fillId="31" borderId="13" xfId="3" applyNumberFormat="1" applyFont="1" applyFill="1" applyBorder="1"/>
    <xf numFmtId="166" fontId="51" fillId="0" borderId="13" xfId="3" applyNumberFormat="1" applyFont="1" applyBorder="1"/>
    <xf numFmtId="166" fontId="50" fillId="25" borderId="13" xfId="3" applyNumberFormat="1" applyFont="1" applyFill="1" applyBorder="1"/>
    <xf numFmtId="165" fontId="51" fillId="0" borderId="16" xfId="1" applyNumberFormat="1" applyFont="1" applyBorder="1" applyAlignment="1">
      <alignment horizontal="center"/>
    </xf>
    <xf numFmtId="166" fontId="50" fillId="0" borderId="74" xfId="1" applyNumberFormat="1" applyFont="1" applyBorder="1"/>
    <xf numFmtId="0" fontId="59" fillId="38" borderId="66" xfId="47" applyFont="1" applyFill="1" applyBorder="1"/>
    <xf numFmtId="0" fontId="59" fillId="38" borderId="22" xfId="47" applyFont="1" applyFill="1" applyBorder="1" applyAlignment="1">
      <alignment horizontal="left"/>
    </xf>
    <xf numFmtId="166" fontId="59" fillId="38" borderId="70" xfId="1" applyNumberFormat="1" applyFont="1" applyFill="1" applyBorder="1"/>
    <xf numFmtId="166" fontId="50" fillId="25" borderId="37" xfId="3" applyNumberFormat="1" applyFont="1" applyFill="1" applyBorder="1"/>
    <xf numFmtId="166" fontId="50" fillId="38" borderId="37" xfId="3" applyNumberFormat="1" applyFont="1" applyFill="1" applyBorder="1"/>
    <xf numFmtId="41" fontId="50" fillId="39" borderId="13" xfId="1" applyNumberFormat="1" applyFont="1" applyFill="1" applyBorder="1" applyAlignment="1">
      <alignment horizontal="left" vertical="center"/>
    </xf>
    <xf numFmtId="41" fontId="51" fillId="39" borderId="19" xfId="1" applyNumberFormat="1" applyFont="1" applyFill="1" applyBorder="1" applyAlignment="1">
      <alignment horizontal="center" vertical="center"/>
    </xf>
    <xf numFmtId="166" fontId="56" fillId="39" borderId="55" xfId="1" applyNumberFormat="1" applyFont="1" applyFill="1" applyBorder="1" applyAlignment="1">
      <alignment horizontal="center" vertical="center"/>
    </xf>
    <xf numFmtId="166" fontId="50" fillId="25" borderId="71" xfId="1" applyNumberFormat="1" applyFont="1" applyFill="1" applyBorder="1"/>
    <xf numFmtId="165" fontId="51" fillId="0" borderId="1" xfId="3" applyNumberFormat="1" applyFont="1" applyBorder="1"/>
    <xf numFmtId="165" fontId="51" fillId="0" borderId="14" xfId="3" applyNumberFormat="1" applyFont="1" applyBorder="1"/>
    <xf numFmtId="0" fontId="96" fillId="0" borderId="0" xfId="120" applyFont="1" applyAlignment="1">
      <alignment horizontal="centerContinuous"/>
    </xf>
    <xf numFmtId="0" fontId="3" fillId="0" borderId="0" xfId="120" applyAlignment="1">
      <alignment horizontal="centerContinuous"/>
    </xf>
    <xf numFmtId="38" fontId="3" fillId="0" borderId="0" xfId="120" applyNumberFormat="1" applyAlignment="1">
      <alignment horizontal="centerContinuous"/>
    </xf>
    <xf numFmtId="9" fontId="0" fillId="0" borderId="0" xfId="121" applyFont="1" applyAlignment="1">
      <alignment horizontal="centerContinuous"/>
    </xf>
    <xf numFmtId="0" fontId="3" fillId="0" borderId="0" xfId="120"/>
    <xf numFmtId="0" fontId="96" fillId="0" borderId="0" xfId="120" applyFont="1" applyAlignment="1">
      <alignment horizontal="center"/>
    </xf>
    <xf numFmtId="0" fontId="96" fillId="0" borderId="18" xfId="120" applyFont="1" applyBorder="1" applyAlignment="1">
      <alignment horizontal="center"/>
    </xf>
    <xf numFmtId="38" fontId="3" fillId="0" borderId="0" xfId="120" applyNumberFormat="1"/>
    <xf numFmtId="9" fontId="0" fillId="0" borderId="0" xfId="121" applyFont="1"/>
    <xf numFmtId="0" fontId="51" fillId="40" borderId="19" xfId="72" applyFont="1" applyFill="1" applyBorder="1" applyAlignment="1">
      <alignment horizontal="center"/>
    </xf>
    <xf numFmtId="0" fontId="50" fillId="40" borderId="1" xfId="91" applyNumberFormat="1" applyFont="1" applyFill="1" applyBorder="1" applyAlignment="1">
      <alignment horizontal="center"/>
    </xf>
    <xf numFmtId="0" fontId="36" fillId="0" borderId="0" xfId="72" applyFont="1"/>
    <xf numFmtId="49" fontId="50" fillId="40" borderId="14" xfId="72" applyNumberFormat="1" applyFont="1" applyFill="1" applyBorder="1" applyAlignment="1">
      <alignment horizontal="center" vertical="center"/>
    </xf>
    <xf numFmtId="0" fontId="58" fillId="40" borderId="1" xfId="91" applyNumberFormat="1" applyFont="1" applyFill="1" applyBorder="1" applyAlignment="1">
      <alignment horizontal="center" vertical="center" wrapText="1"/>
    </xf>
    <xf numFmtId="49" fontId="36" fillId="0" borderId="0" xfId="72" applyNumberFormat="1" applyFont="1"/>
    <xf numFmtId="49" fontId="50" fillId="40" borderId="13" xfId="72" applyNumberFormat="1" applyFont="1" applyFill="1" applyBorder="1" applyAlignment="1">
      <alignment horizontal="center" vertical="center"/>
    </xf>
    <xf numFmtId="0" fontId="58" fillId="40" borderId="66" xfId="91" applyNumberFormat="1" applyFont="1" applyFill="1" applyBorder="1" applyAlignment="1">
      <alignment horizontal="center" vertical="center" wrapText="1"/>
    </xf>
    <xf numFmtId="38" fontId="81" fillId="0" borderId="1" xfId="72" applyNumberFormat="1" applyFont="1" applyBorder="1" applyAlignment="1">
      <alignment horizontal="center" wrapText="1"/>
    </xf>
    <xf numFmtId="9" fontId="81" fillId="0" borderId="1" xfId="121" applyFont="1" applyBorder="1" applyAlignment="1">
      <alignment horizontal="center" wrapText="1"/>
    </xf>
    <xf numFmtId="0" fontId="50" fillId="40" borderId="66" xfId="72" applyFont="1" applyFill="1" applyBorder="1" applyAlignment="1">
      <alignment horizontal="left"/>
    </xf>
    <xf numFmtId="165" fontId="50" fillId="40" borderId="66" xfId="91" applyNumberFormat="1" applyFont="1" applyFill="1" applyBorder="1"/>
    <xf numFmtId="165" fontId="50" fillId="0" borderId="22" xfId="91" applyNumberFormat="1" applyFont="1" applyBorder="1"/>
    <xf numFmtId="38" fontId="50" fillId="40" borderId="13" xfId="91" applyNumberFormat="1" applyFont="1" applyFill="1" applyBorder="1"/>
    <xf numFmtId="9" fontId="52" fillId="0" borderId="13" xfId="121" applyFont="1" applyBorder="1"/>
    <xf numFmtId="9" fontId="83" fillId="0" borderId="21" xfId="121" applyFont="1" applyBorder="1"/>
    <xf numFmtId="0" fontId="38" fillId="0" borderId="0" xfId="72" applyFont="1"/>
    <xf numFmtId="0" fontId="63" fillId="40" borderId="13" xfId="72" applyFont="1" applyFill="1" applyBorder="1" applyAlignment="1">
      <alignment horizontal="left"/>
    </xf>
    <xf numFmtId="165" fontId="50" fillId="40" borderId="13" xfId="91" applyNumberFormat="1" applyFont="1" applyFill="1" applyBorder="1"/>
    <xf numFmtId="165" fontId="50" fillId="0" borderId="19" xfId="91" applyNumberFormat="1" applyFont="1" applyBorder="1"/>
    <xf numFmtId="0" fontId="71" fillId="40" borderId="13" xfId="72" applyFont="1" applyFill="1" applyBorder="1" applyAlignment="1">
      <alignment horizontal="left"/>
    </xf>
    <xf numFmtId="165" fontId="51" fillId="40" borderId="13" xfId="91" applyNumberFormat="1" applyFont="1" applyFill="1" applyBorder="1"/>
    <xf numFmtId="165" fontId="51" fillId="0" borderId="19" xfId="91" applyNumberFormat="1" applyFont="1" applyBorder="1"/>
    <xf numFmtId="38" fontId="51" fillId="40" borderId="13" xfId="91" applyNumberFormat="1" applyFont="1" applyFill="1" applyBorder="1"/>
    <xf numFmtId="0" fontId="51" fillId="0" borderId="13" xfId="72" applyFont="1" applyBorder="1" applyAlignment="1">
      <alignment horizontal="left"/>
    </xf>
    <xf numFmtId="165" fontId="51" fillId="0" borderId="21" xfId="91" applyNumberFormat="1" applyFont="1" applyBorder="1"/>
    <xf numFmtId="165" fontId="51" fillId="0" borderId="0" xfId="91" applyNumberFormat="1" applyFont="1"/>
    <xf numFmtId="38" fontId="51" fillId="0" borderId="13" xfId="91" applyNumberFormat="1" applyFont="1" applyBorder="1"/>
    <xf numFmtId="0" fontId="51" fillId="0" borderId="13" xfId="72" applyFont="1" applyBorder="1" applyAlignment="1">
      <alignment horizontal="left" indent="2"/>
    </xf>
    <xf numFmtId="38" fontId="36" fillId="0" borderId="13" xfId="72" applyNumberFormat="1" applyFont="1" applyBorder="1"/>
    <xf numFmtId="166" fontId="51" fillId="0" borderId="21" xfId="91" applyNumberFormat="1" applyFont="1" applyBorder="1" applyAlignment="1">
      <alignment vertical="center"/>
    </xf>
    <xf numFmtId="166" fontId="51" fillId="0" borderId="0" xfId="91" applyNumberFormat="1" applyFont="1" applyAlignment="1">
      <alignment vertical="center"/>
    </xf>
    <xf numFmtId="38" fontId="51" fillId="0" borderId="13" xfId="91" applyNumberFormat="1" applyFont="1" applyBorder="1" applyAlignment="1">
      <alignment vertical="center"/>
    </xf>
    <xf numFmtId="165" fontId="51" fillId="0" borderId="13" xfId="91" applyNumberFormat="1" applyFont="1" applyBorder="1"/>
    <xf numFmtId="0" fontId="51" fillId="0" borderId="13" xfId="72" applyFont="1" applyBorder="1" applyAlignment="1">
      <alignment horizontal="left" indent="3"/>
    </xf>
    <xf numFmtId="0" fontId="51" fillId="0" borderId="14" xfId="72" applyFont="1" applyBorder="1" applyAlignment="1">
      <alignment horizontal="left" indent="3"/>
    </xf>
    <xf numFmtId="165" fontId="51" fillId="0" borderId="14" xfId="91" applyNumberFormat="1" applyFont="1" applyBorder="1"/>
    <xf numFmtId="38" fontId="36" fillId="0" borderId="14" xfId="72" applyNumberFormat="1" applyFont="1" applyBorder="1"/>
    <xf numFmtId="9" fontId="52" fillId="0" borderId="14" xfId="121" applyFont="1" applyBorder="1"/>
    <xf numFmtId="9" fontId="83" fillId="0" borderId="24" xfId="121" applyFont="1" applyBorder="1"/>
    <xf numFmtId="0" fontId="50" fillId="0" borderId="0" xfId="72" applyFont="1" applyAlignment="1">
      <alignment horizontal="left"/>
    </xf>
    <xf numFmtId="0" fontId="98" fillId="0" borderId="0" xfId="120" applyFont="1"/>
    <xf numFmtId="41" fontId="91" fillId="0" borderId="0" xfId="122" applyNumberFormat="1" applyFont="1" applyAlignment="1">
      <alignment horizontal="centerContinuous" wrapText="1"/>
    </xf>
    <xf numFmtId="41" fontId="99" fillId="0" borderId="0" xfId="122" applyNumberFormat="1" applyFont="1" applyAlignment="1">
      <alignment horizontal="centerContinuous"/>
    </xf>
    <xf numFmtId="41" fontId="99" fillId="0" borderId="0" xfId="122" applyNumberFormat="1" applyFont="1"/>
    <xf numFmtId="165" fontId="99" fillId="0" borderId="0" xfId="122" applyNumberFormat="1" applyFont="1" applyAlignment="1">
      <alignment horizontal="centerContinuous"/>
    </xf>
    <xf numFmtId="165" fontId="91" fillId="0" borderId="0" xfId="122" applyNumberFormat="1" applyFont="1" applyAlignment="1">
      <alignment horizontal="left"/>
    </xf>
    <xf numFmtId="0" fontId="91" fillId="0" borderId="66" xfId="122" applyNumberFormat="1" applyFont="1" applyBorder="1" applyAlignment="1">
      <alignment horizontal="center" vertical="center"/>
    </xf>
    <xf numFmtId="41" fontId="91" fillId="0" borderId="0" xfId="122" applyNumberFormat="1" applyFont="1"/>
    <xf numFmtId="0" fontId="91" fillId="0" borderId="13" xfId="122" applyNumberFormat="1" applyFont="1" applyBorder="1" applyAlignment="1">
      <alignment horizontal="center" vertical="center"/>
    </xf>
    <xf numFmtId="41" fontId="91" fillId="0" borderId="13" xfId="122" applyNumberFormat="1" applyFont="1" applyBorder="1" applyAlignment="1">
      <alignment horizontal="center" vertical="center"/>
    </xf>
    <xf numFmtId="0" fontId="91" fillId="0" borderId="13" xfId="122" applyNumberFormat="1" applyFont="1" applyBorder="1" applyAlignment="1">
      <alignment horizontal="center" vertical="top"/>
    </xf>
    <xf numFmtId="41" fontId="91" fillId="0" borderId="13" xfId="122" applyNumberFormat="1" applyFont="1" applyBorder="1" applyAlignment="1">
      <alignment horizontal="center" vertical="top"/>
    </xf>
    <xf numFmtId="41" fontId="91" fillId="0" borderId="1" xfId="122" applyNumberFormat="1" applyFont="1" applyBorder="1" applyAlignment="1">
      <alignment horizontal="center" vertical="top"/>
    </xf>
    <xf numFmtId="41" fontId="91" fillId="0" borderId="1" xfId="122" applyNumberFormat="1" applyFont="1" applyBorder="1" applyAlignment="1">
      <alignment horizontal="center" vertical="top" wrapText="1"/>
    </xf>
    <xf numFmtId="41" fontId="91" fillId="0" borderId="0" xfId="122" applyNumberFormat="1" applyFont="1" applyAlignment="1">
      <alignment vertical="top"/>
    </xf>
    <xf numFmtId="41" fontId="91" fillId="0" borderId="1" xfId="122" applyNumberFormat="1" applyFont="1" applyBorder="1" applyAlignment="1">
      <alignment horizontal="left" vertical="center"/>
    </xf>
    <xf numFmtId="41" fontId="99" fillId="0" borderId="1" xfId="122" applyNumberFormat="1" applyFont="1" applyBorder="1" applyAlignment="1">
      <alignment horizontal="center" vertical="center"/>
    </xf>
    <xf numFmtId="166" fontId="101" fillId="0" borderId="1" xfId="122" applyNumberFormat="1" applyFont="1" applyBorder="1" applyAlignment="1">
      <alignment horizontal="center" vertical="center"/>
    </xf>
    <xf numFmtId="166" fontId="101" fillId="0" borderId="1" xfId="122" applyNumberFormat="1" applyFont="1" applyBorder="1"/>
    <xf numFmtId="166" fontId="101" fillId="0" borderId="57" xfId="122" applyNumberFormat="1" applyFont="1" applyBorder="1" applyAlignment="1">
      <alignment horizontal="center" vertical="center"/>
    </xf>
    <xf numFmtId="41" fontId="91" fillId="0" borderId="1" xfId="122" applyNumberFormat="1" applyFont="1" applyBorder="1" applyAlignment="1">
      <alignment vertical="top"/>
    </xf>
    <xf numFmtId="166" fontId="91" fillId="0" borderId="1" xfId="122" applyNumberFormat="1" applyFont="1" applyBorder="1" applyAlignment="1">
      <alignment vertical="top"/>
    </xf>
    <xf numFmtId="41" fontId="91" fillId="0" borderId="1" xfId="122" applyNumberFormat="1" applyFont="1" applyBorder="1"/>
    <xf numFmtId="41" fontId="91" fillId="0" borderId="1" xfId="122" applyNumberFormat="1" applyFont="1" applyBorder="1" applyAlignment="1">
      <alignment horizontal="left" indent="1"/>
    </xf>
    <xf numFmtId="166" fontId="91" fillId="0" borderId="1" xfId="122" applyNumberFormat="1" applyFont="1" applyBorder="1"/>
    <xf numFmtId="0" fontId="91" fillId="0" borderId="1" xfId="72" applyFont="1" applyBorder="1"/>
    <xf numFmtId="0" fontId="91" fillId="0" borderId="0" xfId="72" applyFont="1"/>
    <xf numFmtId="166" fontId="91" fillId="2" borderId="1" xfId="122" applyNumberFormat="1" applyFont="1" applyFill="1" applyBorder="1"/>
    <xf numFmtId="0" fontId="101" fillId="0" borderId="1" xfId="72" applyFont="1" applyBorder="1"/>
    <xf numFmtId="0" fontId="101" fillId="0" borderId="1" xfId="72" applyFont="1" applyBorder="1" applyAlignment="1">
      <alignment horizontal="left" indent="3"/>
    </xf>
    <xf numFmtId="0" fontId="99" fillId="0" borderId="0" xfId="72" applyFont="1"/>
    <xf numFmtId="0" fontId="99" fillId="0" borderId="1" xfId="72" applyFont="1" applyBorder="1"/>
    <xf numFmtId="166" fontId="99" fillId="0" borderId="1" xfId="122" applyNumberFormat="1" applyFont="1" applyBorder="1"/>
    <xf numFmtId="0" fontId="99" fillId="0" borderId="1" xfId="72" applyFont="1" applyBorder="1" applyAlignment="1">
      <alignment horizontal="left" indent="1"/>
    </xf>
    <xf numFmtId="166" fontId="99" fillId="2" borderId="1" xfId="122" applyNumberFormat="1" applyFont="1" applyFill="1" applyBorder="1"/>
    <xf numFmtId="0" fontId="99" fillId="0" borderId="0" xfId="72" applyFont="1" applyAlignment="1">
      <alignment horizontal="left" vertical="top" wrapText="1"/>
    </xf>
    <xf numFmtId="0" fontId="99" fillId="0" borderId="0" xfId="72" applyFont="1" applyAlignment="1">
      <alignment vertical="top"/>
    </xf>
    <xf numFmtId="167" fontId="99" fillId="0" borderId="1" xfId="72" applyNumberFormat="1" applyFont="1" applyBorder="1" applyAlignment="1">
      <alignment horizontal="right"/>
    </xf>
    <xf numFmtId="0" fontId="99" fillId="0" borderId="1" xfId="72" applyFont="1" applyBorder="1" applyAlignment="1">
      <alignment vertical="top"/>
    </xf>
    <xf numFmtId="167" fontId="99" fillId="0" borderId="1" xfId="72" applyNumberFormat="1" applyFont="1" applyBorder="1"/>
    <xf numFmtId="0" fontId="99" fillId="0" borderId="1" xfId="72" applyFont="1" applyBorder="1" applyAlignment="1">
      <alignment vertical="top" wrapText="1"/>
    </xf>
    <xf numFmtId="166" fontId="99" fillId="2" borderId="1" xfId="122" applyNumberFormat="1" applyFont="1" applyFill="1" applyBorder="1" applyAlignment="1">
      <alignment horizontal="left" vertical="top" wrapText="1"/>
    </xf>
    <xf numFmtId="165" fontId="99" fillId="0" borderId="0" xfId="122" applyNumberFormat="1" applyFont="1"/>
    <xf numFmtId="2" fontId="99" fillId="0" borderId="1" xfId="72" applyNumberFormat="1" applyFont="1" applyBorder="1"/>
    <xf numFmtId="2" fontId="99" fillId="0" borderId="1" xfId="72" applyNumberFormat="1" applyFont="1" applyBorder="1" applyAlignment="1">
      <alignment vertical="top"/>
    </xf>
    <xf numFmtId="41" fontId="99" fillId="0" borderId="1" xfId="122" applyNumberFormat="1" applyFont="1" applyBorder="1"/>
    <xf numFmtId="2" fontId="91" fillId="0" borderId="1" xfId="72" applyNumberFormat="1" applyFont="1" applyBorder="1"/>
    <xf numFmtId="0" fontId="91" fillId="0" borderId="1" xfId="72" applyFont="1" applyBorder="1" applyAlignment="1">
      <alignment vertical="top"/>
    </xf>
    <xf numFmtId="0" fontId="99" fillId="0" borderId="1" xfId="72" applyFont="1" applyBorder="1" applyAlignment="1">
      <alignment horizontal="left" vertical="top" indent="1"/>
    </xf>
    <xf numFmtId="0" fontId="101" fillId="0" borderId="1" xfId="72" applyFont="1" applyBorder="1" applyAlignment="1">
      <alignment horizontal="left" indent="2"/>
    </xf>
    <xf numFmtId="0" fontId="91" fillId="0" borderId="1" xfId="72" applyFont="1" applyBorder="1" applyAlignment="1">
      <alignment horizontal="left" indent="3"/>
    </xf>
    <xf numFmtId="41" fontId="91" fillId="0" borderId="1" xfId="122" applyNumberFormat="1" applyFont="1" applyBorder="1" applyAlignment="1">
      <alignment horizontal="right" vertical="top"/>
    </xf>
    <xf numFmtId="0" fontId="91" fillId="0" borderId="1" xfId="72" applyFont="1" applyBorder="1" applyAlignment="1">
      <alignment horizontal="left"/>
    </xf>
    <xf numFmtId="166" fontId="104" fillId="0" borderId="1" xfId="122" applyNumberFormat="1" applyFont="1" applyBorder="1" applyAlignment="1">
      <alignment horizontal="center" vertical="center"/>
    </xf>
    <xf numFmtId="41" fontId="99" fillId="0" borderId="1" xfId="122" applyNumberFormat="1" applyFont="1" applyBorder="1" applyAlignment="1">
      <alignment horizontal="left" vertical="center" indent="2"/>
    </xf>
    <xf numFmtId="166" fontId="101" fillId="2" borderId="1" xfId="122" applyNumberFormat="1" applyFont="1" applyFill="1" applyBorder="1" applyAlignment="1">
      <alignment horizontal="center" vertical="center"/>
    </xf>
    <xf numFmtId="41" fontId="99" fillId="0" borderId="1" xfId="122" applyNumberFormat="1" applyFont="1" applyBorder="1" applyAlignment="1">
      <alignment vertical="top"/>
    </xf>
    <xf numFmtId="41" fontId="105" fillId="0" borderId="1" xfId="122" applyNumberFormat="1" applyFont="1" applyBorder="1" applyAlignment="1">
      <alignment horizontal="left" indent="3"/>
    </xf>
    <xf numFmtId="41" fontId="101" fillId="0" borderId="1" xfId="122" applyNumberFormat="1" applyFont="1" applyBorder="1" applyAlignment="1">
      <alignment vertical="top"/>
    </xf>
    <xf numFmtId="41" fontId="101" fillId="0" borderId="1" xfId="122" applyNumberFormat="1" applyFont="1" applyBorder="1" applyAlignment="1">
      <alignment horizontal="left" indent="2"/>
    </xf>
    <xf numFmtId="41" fontId="91" fillId="0" borderId="1" xfId="122" applyNumberFormat="1" applyFont="1" applyBorder="1" applyAlignment="1">
      <alignment horizontal="left" indent="2"/>
    </xf>
    <xf numFmtId="41" fontId="91" fillId="0" borderId="1" xfId="122" applyNumberFormat="1" applyFont="1" applyBorder="1" applyAlignment="1">
      <alignment horizontal="left"/>
    </xf>
    <xf numFmtId="165" fontId="91" fillId="0" borderId="1" xfId="122" applyNumberFormat="1" applyFont="1" applyBorder="1"/>
    <xf numFmtId="166" fontId="101" fillId="0" borderId="58" xfId="122" applyNumberFormat="1" applyFont="1" applyBorder="1" applyAlignment="1">
      <alignment horizontal="center" vertical="center"/>
    </xf>
    <xf numFmtId="166" fontId="101" fillId="0" borderId="44" xfId="122" applyNumberFormat="1" applyFont="1" applyBorder="1" applyAlignment="1">
      <alignment horizontal="center" vertical="center"/>
    </xf>
    <xf numFmtId="0" fontId="52" fillId="0" borderId="13" xfId="47" applyFont="1" applyBorder="1" applyAlignment="1">
      <alignment horizontal="right" vertical="center"/>
    </xf>
    <xf numFmtId="0" fontId="59" fillId="0" borderId="1" xfId="47" applyFont="1" applyBorder="1" applyAlignment="1">
      <alignment horizontal="right" vertical="center"/>
    </xf>
    <xf numFmtId="0" fontId="58" fillId="0" borderId="13" xfId="57" applyFont="1" applyBorder="1" applyAlignment="1">
      <alignment horizontal="center" vertical="center"/>
    </xf>
    <xf numFmtId="0" fontId="52" fillId="0" borderId="13" xfId="56" applyFont="1" applyBorder="1" applyAlignment="1">
      <alignment horizontal="centerContinuous"/>
    </xf>
    <xf numFmtId="0" fontId="52" fillId="0" borderId="13" xfId="57" applyFont="1" applyBorder="1" applyAlignment="1">
      <alignment horizontal="center" vertical="center"/>
    </xf>
    <xf numFmtId="0" fontId="52" fillId="0" borderId="13" xfId="57" applyFont="1" applyBorder="1" applyAlignment="1">
      <alignment vertical="center"/>
    </xf>
    <xf numFmtId="0" fontId="52" fillId="0" borderId="13" xfId="56" applyFont="1" applyBorder="1"/>
    <xf numFmtId="0" fontId="58" fillId="0" borderId="13" xfId="56" applyFont="1" applyBorder="1"/>
    <xf numFmtId="0" fontId="58" fillId="0" borderId="34" xfId="56" applyFont="1" applyBorder="1" applyAlignment="1">
      <alignment horizontal="centerContinuous"/>
    </xf>
    <xf numFmtId="0" fontId="52" fillId="0" borderId="38" xfId="56" applyFont="1" applyBorder="1" applyAlignment="1">
      <alignment horizontal="centerContinuous"/>
    </xf>
    <xf numFmtId="0" fontId="52" fillId="0" borderId="34" xfId="56" applyFont="1" applyBorder="1"/>
    <xf numFmtId="0" fontId="52" fillId="0" borderId="38" xfId="56" applyFont="1" applyBorder="1"/>
    <xf numFmtId="0" fontId="58" fillId="0" borderId="66" xfId="56" applyFont="1" applyBorder="1" applyAlignment="1">
      <alignment horizontal="center"/>
    </xf>
    <xf numFmtId="0" fontId="52" fillId="0" borderId="37" xfId="57" applyFont="1" applyBorder="1" applyAlignment="1">
      <alignment vertical="center"/>
    </xf>
    <xf numFmtId="165" fontId="52" fillId="0" borderId="49" xfId="56" applyNumberFormat="1" applyFont="1" applyBorder="1"/>
    <xf numFmtId="165" fontId="52" fillId="0" borderId="74" xfId="56" applyNumberFormat="1" applyFont="1" applyBorder="1"/>
    <xf numFmtId="165" fontId="64" fillId="0" borderId="78" xfId="56" applyNumberFormat="1" applyFont="1" applyBorder="1" applyAlignment="1">
      <alignment horizontal="center"/>
    </xf>
    <xf numFmtId="166" fontId="83" fillId="0" borderId="34" xfId="118" applyNumberFormat="1" applyFont="1" applyBorder="1"/>
    <xf numFmtId="166" fontId="83" fillId="0" borderId="0" xfId="118" applyNumberFormat="1" applyFont="1"/>
    <xf numFmtId="166" fontId="83" fillId="0" borderId="0" xfId="119" applyNumberFormat="1" applyFont="1"/>
    <xf numFmtId="166" fontId="83" fillId="0" borderId="38" xfId="119" applyNumberFormat="1" applyFont="1" applyBorder="1"/>
    <xf numFmtId="166" fontId="83" fillId="0" borderId="0" xfId="118" applyNumberFormat="1" applyFont="1" applyAlignment="1">
      <alignment horizontal="left"/>
    </xf>
    <xf numFmtId="165" fontId="94" fillId="36" borderId="15" xfId="119" applyNumberFormat="1" applyFont="1" applyFill="1" applyBorder="1"/>
    <xf numFmtId="0" fontId="94" fillId="0" borderId="0" xfId="115" applyNumberFormat="1" applyFont="1"/>
    <xf numFmtId="0" fontId="93" fillId="37" borderId="34" xfId="118" applyFont="1" applyFill="1" applyBorder="1"/>
    <xf numFmtId="165" fontId="93" fillId="37" borderId="0" xfId="119" applyNumberFormat="1" applyFont="1" applyFill="1"/>
    <xf numFmtId="165" fontId="94" fillId="37" borderId="38" xfId="119" applyNumberFormat="1" applyFont="1" applyFill="1" applyBorder="1"/>
    <xf numFmtId="165" fontId="94" fillId="37" borderId="0" xfId="119" applyNumberFormat="1" applyFont="1" applyFill="1"/>
    <xf numFmtId="0" fontId="93" fillId="0" borderId="0" xfId="118" applyFont="1" applyAlignment="1">
      <alignment horizontal="left"/>
    </xf>
    <xf numFmtId="0" fontId="93" fillId="37" borderId="0" xfId="118" applyFont="1" applyFill="1" applyAlignment="1">
      <alignment horizontal="left"/>
    </xf>
    <xf numFmtId="165" fontId="107" fillId="36" borderId="49" xfId="119" applyNumberFormat="1" applyFont="1" applyFill="1" applyBorder="1"/>
    <xf numFmtId="165" fontId="108" fillId="36" borderId="49" xfId="119" applyNumberFormat="1" applyFont="1" applyFill="1" applyBorder="1"/>
    <xf numFmtId="165" fontId="51" fillId="0" borderId="66" xfId="1" applyNumberFormat="1" applyFont="1" applyBorder="1" applyAlignment="1">
      <alignment horizontal="center"/>
    </xf>
    <xf numFmtId="165" fontId="63" fillId="0" borderId="20" xfId="1" applyNumberFormat="1" applyFont="1" applyBorder="1" applyAlignment="1">
      <alignment horizontal="left"/>
    </xf>
    <xf numFmtId="165" fontId="51" fillId="0" borderId="19" xfId="1" applyNumberFormat="1" applyFont="1" applyBorder="1" applyAlignment="1">
      <alignment horizontal="center"/>
    </xf>
    <xf numFmtId="165" fontId="63" fillId="0" borderId="15" xfId="1" applyNumberFormat="1" applyFont="1" applyBorder="1" applyAlignment="1">
      <alignment horizontal="left"/>
    </xf>
    <xf numFmtId="165" fontId="63" fillId="0" borderId="16" xfId="1" applyNumberFormat="1" applyFont="1" applyBorder="1" applyAlignment="1">
      <alignment horizontal="left"/>
    </xf>
    <xf numFmtId="165" fontId="51" fillId="0" borderId="16" xfId="1" applyNumberFormat="1" applyFont="1" applyBorder="1"/>
    <xf numFmtId="165" fontId="51" fillId="0" borderId="17" xfId="1" applyNumberFormat="1" applyFont="1" applyBorder="1"/>
    <xf numFmtId="165" fontId="51" fillId="0" borderId="24" xfId="1" applyNumberFormat="1" applyFont="1" applyBorder="1"/>
    <xf numFmtId="0" fontId="109" fillId="0" borderId="0" xfId="0" applyFont="1" applyAlignment="1">
      <alignment vertical="center"/>
    </xf>
    <xf numFmtId="164" fontId="52" fillId="0" borderId="66" xfId="1" applyFont="1" applyBorder="1" applyAlignment="1">
      <alignment horizontal="center" vertical="center"/>
    </xf>
    <xf numFmtId="164" fontId="52" fillId="0" borderId="66" xfId="1" applyFont="1" applyBorder="1" applyAlignment="1">
      <alignment horizontal="center" vertical="top"/>
    </xf>
    <xf numFmtId="164" fontId="52" fillId="0" borderId="14" xfId="1" quotePrefix="1" applyFont="1" applyBorder="1" applyAlignment="1">
      <alignment horizontal="center" vertical="center"/>
    </xf>
    <xf numFmtId="164" fontId="65" fillId="0" borderId="19" xfId="1" applyFont="1" applyBorder="1" applyAlignment="1">
      <alignment horizontal="center" vertical="center"/>
    </xf>
    <xf numFmtId="164" fontId="52" fillId="0" borderId="66" xfId="1" quotePrefix="1" applyFont="1" applyBorder="1" applyAlignment="1">
      <alignment horizontal="center" vertical="center"/>
    </xf>
    <xf numFmtId="165" fontId="52" fillId="0" borderId="80" xfId="1" applyNumberFormat="1" applyFont="1" applyBorder="1"/>
    <xf numFmtId="164" fontId="52" fillId="0" borderId="79" xfId="1" applyFont="1" applyBorder="1" applyAlignment="1">
      <alignment horizontal="left" indent="2"/>
    </xf>
    <xf numFmtId="164" fontId="52" fillId="0" borderId="79" xfId="1" applyFont="1" applyBorder="1" applyAlignment="1">
      <alignment horizontal="center" vertical="top"/>
    </xf>
    <xf numFmtId="164" fontId="52" fillId="0" borderId="81" xfId="1" quotePrefix="1" applyFont="1" applyBorder="1" applyAlignment="1">
      <alignment horizontal="center" vertical="center"/>
    </xf>
    <xf numFmtId="164" fontId="50" fillId="0" borderId="0" xfId="1" applyFont="1" applyAlignment="1">
      <alignment horizontal="left" indent="2"/>
    </xf>
    <xf numFmtId="164" fontId="50" fillId="0" borderId="18" xfId="1" applyFont="1" applyBorder="1" applyAlignment="1">
      <alignment horizontal="left" indent="2"/>
    </xf>
    <xf numFmtId="164" fontId="50" fillId="44" borderId="0" xfId="1" applyFont="1" applyFill="1" applyAlignment="1">
      <alignment horizontal="left" vertical="center"/>
    </xf>
    <xf numFmtId="164" fontId="52" fillId="44" borderId="0" xfId="1" applyFont="1" applyFill="1" applyAlignment="1">
      <alignment horizontal="left" vertical="center"/>
    </xf>
    <xf numFmtId="164" fontId="50" fillId="33" borderId="0" xfId="1" applyFont="1" applyFill="1" applyAlignment="1">
      <alignment horizontal="left" vertical="center"/>
    </xf>
    <xf numFmtId="164" fontId="52" fillId="33" borderId="0" xfId="1" applyFont="1" applyFill="1" applyAlignment="1">
      <alignment horizontal="left" vertical="center"/>
    </xf>
    <xf numFmtId="41" fontId="89" fillId="33" borderId="0" xfId="1" applyNumberFormat="1" applyFont="1" applyFill="1" applyAlignment="1">
      <alignment horizontal="center"/>
    </xf>
    <xf numFmtId="165" fontId="50" fillId="0" borderId="47" xfId="1" applyNumberFormat="1" applyFont="1" applyBorder="1" applyAlignment="1">
      <alignment horizontal="center" vertical="center"/>
    </xf>
    <xf numFmtId="165" fontId="88" fillId="33" borderId="0" xfId="1" applyNumberFormat="1" applyFont="1" applyFill="1" applyAlignment="1">
      <alignment horizontal="center"/>
    </xf>
    <xf numFmtId="165" fontId="50" fillId="0" borderId="1" xfId="1" applyNumberFormat="1" applyFont="1" applyBorder="1" applyAlignment="1">
      <alignment horizontal="center"/>
    </xf>
    <xf numFmtId="0" fontId="36" fillId="0" borderId="0" xfId="0" applyFont="1" applyAlignment="1">
      <alignment horizontal="center"/>
    </xf>
    <xf numFmtId="165" fontId="36" fillId="0" borderId="0" xfId="1" applyNumberFormat="1" applyFont="1" applyAlignment="1">
      <alignment horizontal="center"/>
    </xf>
    <xf numFmtId="0" fontId="110" fillId="0" borderId="0" xfId="0" applyFont="1"/>
    <xf numFmtId="0" fontId="38" fillId="0" borderId="0" xfId="0" applyFont="1" applyAlignment="1">
      <alignment horizontal="left" indent="2"/>
    </xf>
    <xf numFmtId="0" fontId="84" fillId="0" borderId="0" xfId="0" applyFont="1" applyAlignment="1">
      <alignment horizontal="left" vertical="center" wrapText="1" indent="12"/>
    </xf>
    <xf numFmtId="0" fontId="84" fillId="0" borderId="0" xfId="0" applyFont="1" applyAlignment="1">
      <alignment horizontal="left" vertical="center" indent="12"/>
    </xf>
    <xf numFmtId="165" fontId="50" fillId="2" borderId="0" xfId="1" applyNumberFormat="1" applyFont="1" applyFill="1" applyBorder="1" applyAlignment="1">
      <alignment horizontal="center"/>
    </xf>
    <xf numFmtId="166" fontId="56" fillId="32" borderId="36" xfId="1" applyNumberFormat="1" applyFont="1" applyFill="1" applyBorder="1" applyAlignment="1">
      <alignment horizontal="center" vertical="center"/>
    </xf>
    <xf numFmtId="166" fontId="50" fillId="25" borderId="36" xfId="1" applyNumberFormat="1" applyFont="1" applyFill="1" applyBorder="1" applyAlignment="1">
      <alignment vertical="top"/>
    </xf>
    <xf numFmtId="166" fontId="50" fillId="28" borderId="34" xfId="1" applyNumberFormat="1" applyFont="1" applyFill="1" applyBorder="1"/>
    <xf numFmtId="166" fontId="50" fillId="0" borderId="34" xfId="1" applyNumberFormat="1" applyFont="1" applyBorder="1"/>
    <xf numFmtId="166" fontId="50" fillId="26" borderId="19" xfId="3" applyNumberFormat="1" applyFont="1" applyFill="1" applyBorder="1"/>
    <xf numFmtId="166" fontId="56" fillId="0" borderId="34" xfId="1" applyNumberFormat="1" applyFont="1" applyBorder="1"/>
    <xf numFmtId="166" fontId="50" fillId="26" borderId="82" xfId="3" applyNumberFormat="1" applyFont="1" applyFill="1" applyBorder="1"/>
    <xf numFmtId="166" fontId="51" fillId="0" borderId="34" xfId="1" applyNumberFormat="1" applyFont="1" applyBorder="1" applyAlignment="1">
      <alignment horizontal="left"/>
    </xf>
    <xf numFmtId="166" fontId="51" fillId="26" borderId="34" xfId="1" applyNumberFormat="1" applyFont="1" applyFill="1" applyBorder="1"/>
    <xf numFmtId="166" fontId="51" fillId="31" borderId="34" xfId="1" applyNumberFormat="1" applyFont="1" applyFill="1" applyBorder="1"/>
    <xf numFmtId="166" fontId="51" fillId="0" borderId="34" xfId="1" applyNumberFormat="1" applyFont="1" applyBorder="1"/>
    <xf numFmtId="166" fontId="50" fillId="26" borderId="34" xfId="1" applyNumberFormat="1" applyFont="1" applyFill="1" applyBorder="1"/>
    <xf numFmtId="166" fontId="51" fillId="31" borderId="34" xfId="1" applyNumberFormat="1" applyFont="1" applyFill="1" applyBorder="1" applyAlignment="1">
      <alignment horizontal="left" vertical="top" wrapText="1"/>
    </xf>
    <xf numFmtId="166" fontId="51" fillId="31" borderId="34" xfId="1" applyNumberFormat="1" applyFont="1" applyFill="1" applyBorder="1" applyAlignment="1">
      <alignment vertical="top"/>
    </xf>
    <xf numFmtId="166" fontId="50" fillId="29" borderId="34" xfId="1" applyNumberFormat="1" applyFont="1" applyFill="1" applyBorder="1"/>
    <xf numFmtId="166" fontId="50" fillId="31" borderId="19" xfId="3" applyNumberFormat="1" applyFont="1" applyFill="1" applyBorder="1"/>
    <xf numFmtId="166" fontId="50" fillId="31" borderId="34" xfId="1" applyNumberFormat="1" applyFont="1" applyFill="1" applyBorder="1"/>
    <xf numFmtId="166" fontId="51" fillId="0" borderId="19" xfId="3" applyNumberFormat="1" applyFont="1" applyBorder="1"/>
    <xf numFmtId="166" fontId="56" fillId="0" borderId="47" xfId="1" applyNumberFormat="1" applyFont="1" applyBorder="1"/>
    <xf numFmtId="166" fontId="50" fillId="0" borderId="47" xfId="1" applyNumberFormat="1" applyFont="1" applyBorder="1"/>
    <xf numFmtId="166" fontId="50" fillId="0" borderId="48" xfId="1" applyNumberFormat="1" applyFont="1" applyBorder="1"/>
    <xf numFmtId="166" fontId="50" fillId="25" borderId="19" xfId="3" applyNumberFormat="1" applyFont="1" applyFill="1" applyBorder="1"/>
    <xf numFmtId="166" fontId="50" fillId="25" borderId="36" xfId="1" applyNumberFormat="1" applyFont="1" applyFill="1" applyBorder="1"/>
    <xf numFmtId="166" fontId="59" fillId="38" borderId="36" xfId="1" applyNumberFormat="1" applyFont="1" applyFill="1" applyBorder="1"/>
    <xf numFmtId="166" fontId="59" fillId="0" borderId="34" xfId="1" applyNumberFormat="1" applyFont="1" applyBorder="1"/>
    <xf numFmtId="166" fontId="59" fillId="0" borderId="47" xfId="1" applyNumberFormat="1" applyFont="1" applyBorder="1"/>
    <xf numFmtId="165" fontId="50" fillId="2" borderId="33" xfId="1" applyNumberFormat="1" applyFont="1" applyFill="1" applyBorder="1" applyAlignment="1">
      <alignment horizontal="center"/>
    </xf>
    <xf numFmtId="166" fontId="56" fillId="32" borderId="71" xfId="1" applyNumberFormat="1" applyFont="1" applyFill="1" applyBorder="1" applyAlignment="1">
      <alignment horizontal="center" vertical="center"/>
    </xf>
    <xf numFmtId="166" fontId="50" fillId="25" borderId="71" xfId="1" applyNumberFormat="1" applyFont="1" applyFill="1" applyBorder="1" applyAlignment="1">
      <alignment vertical="top"/>
    </xf>
    <xf numFmtId="166" fontId="50" fillId="28" borderId="83" xfId="1" applyNumberFormat="1" applyFont="1" applyFill="1" applyBorder="1"/>
    <xf numFmtId="166" fontId="50" fillId="0" borderId="83" xfId="1" applyNumberFormat="1" applyFont="1" applyBorder="1"/>
    <xf numFmtId="166" fontId="50" fillId="26" borderId="55" xfId="3" applyNumberFormat="1" applyFont="1" applyFill="1" applyBorder="1"/>
    <xf numFmtId="166" fontId="50" fillId="26" borderId="39" xfId="3" applyNumberFormat="1" applyFont="1" applyFill="1" applyBorder="1"/>
    <xf numFmtId="166" fontId="56" fillId="0" borderId="83" xfId="1" applyNumberFormat="1" applyFont="1" applyBorder="1"/>
    <xf numFmtId="166" fontId="50" fillId="26" borderId="84" xfId="3" applyNumberFormat="1" applyFont="1" applyFill="1" applyBorder="1"/>
    <xf numFmtId="166" fontId="50" fillId="26" borderId="85" xfId="3" applyNumberFormat="1" applyFont="1" applyFill="1" applyBorder="1"/>
    <xf numFmtId="166" fontId="51" fillId="0" borderId="83" xfId="1" applyNumberFormat="1" applyFont="1" applyBorder="1" applyAlignment="1">
      <alignment horizontal="left"/>
    </xf>
    <xf numFmtId="166" fontId="51" fillId="26" borderId="83" xfId="1" applyNumberFormat="1" applyFont="1" applyFill="1" applyBorder="1"/>
    <xf numFmtId="166" fontId="51" fillId="31" borderId="83" xfId="1" applyNumberFormat="1" applyFont="1" applyFill="1" applyBorder="1"/>
    <xf numFmtId="166" fontId="51" fillId="0" borderId="83" xfId="1" applyNumberFormat="1" applyFont="1" applyBorder="1"/>
    <xf numFmtId="166" fontId="50" fillId="26" borderId="83" xfId="1" applyNumberFormat="1" applyFont="1" applyFill="1" applyBorder="1"/>
    <xf numFmtId="166" fontId="51" fillId="31" borderId="83" xfId="1" applyNumberFormat="1" applyFont="1" applyFill="1" applyBorder="1" applyAlignment="1">
      <alignment horizontal="left" vertical="top" wrapText="1"/>
    </xf>
    <xf numFmtId="166" fontId="51" fillId="31" borderId="83" xfId="1" applyNumberFormat="1" applyFont="1" applyFill="1" applyBorder="1" applyAlignment="1">
      <alignment vertical="top"/>
    </xf>
    <xf numFmtId="166" fontId="50" fillId="29" borderId="83" xfId="1" applyNumberFormat="1" applyFont="1" applyFill="1" applyBorder="1"/>
    <xf numFmtId="166" fontId="50" fillId="31" borderId="55" xfId="3" applyNumberFormat="1" applyFont="1" applyFill="1" applyBorder="1"/>
    <xf numFmtId="166" fontId="50" fillId="31" borderId="39" xfId="3" applyNumberFormat="1" applyFont="1" applyFill="1" applyBorder="1"/>
    <xf numFmtId="166" fontId="50" fillId="31" borderId="83" xfId="1" applyNumberFormat="1" applyFont="1" applyFill="1" applyBorder="1"/>
    <xf numFmtId="166" fontId="51" fillId="0" borderId="55" xfId="3" applyNumberFormat="1" applyFont="1" applyBorder="1"/>
    <xf numFmtId="166" fontId="51" fillId="0" borderId="39" xfId="3" applyNumberFormat="1" applyFont="1" applyBorder="1"/>
    <xf numFmtId="166" fontId="56" fillId="0" borderId="72" xfId="1" applyNumberFormat="1" applyFont="1" applyBorder="1"/>
    <xf numFmtId="166" fontId="50" fillId="0" borderId="72" xfId="1" applyNumberFormat="1" applyFont="1" applyBorder="1"/>
    <xf numFmtId="166" fontId="50" fillId="25" borderId="55" xfId="3" applyNumberFormat="1" applyFont="1" applyFill="1" applyBorder="1"/>
    <xf numFmtId="166" fontId="50" fillId="25" borderId="39" xfId="3" applyNumberFormat="1" applyFont="1" applyFill="1" applyBorder="1"/>
    <xf numFmtId="166" fontId="59" fillId="38" borderId="71" xfId="1" applyNumberFormat="1" applyFont="1" applyFill="1" applyBorder="1"/>
    <xf numFmtId="166" fontId="59" fillId="0" borderId="83" xfId="1" applyNumberFormat="1" applyFont="1" applyBorder="1"/>
    <xf numFmtId="166" fontId="59" fillId="0" borderId="72" xfId="1" applyNumberFormat="1" applyFont="1" applyBorder="1"/>
    <xf numFmtId="0" fontId="111" fillId="0" borderId="1" xfId="47" applyFont="1" applyFill="1" applyBorder="1"/>
    <xf numFmtId="166" fontId="50" fillId="2" borderId="1" xfId="1" applyNumberFormat="1" applyFont="1" applyFill="1" applyBorder="1"/>
    <xf numFmtId="0" fontId="112" fillId="0" borderId="1" xfId="47" applyFont="1" applyBorder="1" applyAlignment="1">
      <alignment horizontal="left" indent="3"/>
    </xf>
    <xf numFmtId="166" fontId="51" fillId="0" borderId="1" xfId="1" applyNumberFormat="1" applyFont="1" applyBorder="1" applyAlignment="1">
      <alignment horizontal="left"/>
    </xf>
    <xf numFmtId="166" fontId="56" fillId="0" borderId="1" xfId="1" applyNumberFormat="1" applyFont="1" applyBorder="1"/>
    <xf numFmtId="0" fontId="39" fillId="0" borderId="0" xfId="61" applyAlignment="1" applyProtection="1"/>
    <xf numFmtId="165" fontId="50" fillId="0" borderId="1" xfId="1" applyNumberFormat="1" applyFont="1" applyBorder="1" applyAlignment="1">
      <alignment horizontal="center"/>
    </xf>
    <xf numFmtId="165" fontId="50" fillId="0" borderId="1" xfId="1" applyNumberFormat="1" applyFont="1" applyBorder="1" applyAlignment="1">
      <alignment horizontal="center"/>
    </xf>
    <xf numFmtId="0" fontId="50" fillId="0" borderId="1" xfId="0" applyFont="1" applyBorder="1" applyAlignment="1">
      <alignment horizontal="center"/>
    </xf>
    <xf numFmtId="165" fontId="51" fillId="0" borderId="13" xfId="1" applyNumberFormat="1" applyFont="1" applyBorder="1" applyAlignment="1">
      <alignment horizontal="center" vertical="center"/>
    </xf>
    <xf numFmtId="165" fontId="51" fillId="0" borderId="18" xfId="1" applyNumberFormat="1" applyFont="1" applyBorder="1" applyAlignment="1">
      <alignment horizontal="center"/>
    </xf>
    <xf numFmtId="164" fontId="50" fillId="0" borderId="12" xfId="3" applyFont="1" applyBorder="1" applyAlignment="1">
      <alignment horizontal="center" vertical="center"/>
    </xf>
    <xf numFmtId="164" fontId="50" fillId="0" borderId="14" xfId="3" applyFont="1" applyBorder="1" applyAlignment="1">
      <alignment horizontal="center" vertical="center"/>
    </xf>
    <xf numFmtId="164" fontId="51" fillId="0" borderId="0" xfId="1" applyFont="1" applyAlignment="1">
      <alignment horizontal="center" vertical="center"/>
    </xf>
    <xf numFmtId="0" fontId="52" fillId="0" borderId="13" xfId="121" applyNumberFormat="1" applyFont="1" applyBorder="1"/>
    <xf numFmtId="0" fontId="51" fillId="0" borderId="0" xfId="0" applyFont="1" applyBorder="1"/>
    <xf numFmtId="0" fontId="50" fillId="0" borderId="0" xfId="0" applyFont="1" applyBorder="1"/>
    <xf numFmtId="0" fontId="51" fillId="0" borderId="86" xfId="0" applyFont="1" applyBorder="1"/>
    <xf numFmtId="165" fontId="51" fillId="0" borderId="14" xfId="1" applyNumberFormat="1" applyFont="1" applyBorder="1"/>
    <xf numFmtId="165" fontId="51" fillId="0" borderId="20" xfId="1" applyNumberFormat="1" applyFont="1" applyBorder="1"/>
    <xf numFmtId="0" fontId="71" fillId="0" borderId="87" xfId="0" applyFont="1" applyBorder="1"/>
    <xf numFmtId="0" fontId="51" fillId="0" borderId="88" xfId="0" applyFont="1" applyBorder="1"/>
    <xf numFmtId="0" fontId="71" fillId="0" borderId="89" xfId="0" applyFont="1" applyBorder="1"/>
    <xf numFmtId="0" fontId="51" fillId="0" borderId="90" xfId="0" applyFont="1" applyBorder="1"/>
    <xf numFmtId="0" fontId="51" fillId="0" borderId="91" xfId="0" applyFont="1" applyBorder="1"/>
    <xf numFmtId="0" fontId="71" fillId="0" borderId="92" xfId="0" applyFont="1" applyBorder="1"/>
    <xf numFmtId="0" fontId="51" fillId="0" borderId="93" xfId="0" applyFont="1" applyBorder="1"/>
    <xf numFmtId="0" fontId="51" fillId="0" borderId="94" xfId="0" applyFont="1" applyBorder="1"/>
    <xf numFmtId="165" fontId="50" fillId="0" borderId="47" xfId="1" applyNumberFormat="1" applyFont="1" applyBorder="1" applyAlignment="1">
      <alignment horizontal="center" vertical="center"/>
    </xf>
    <xf numFmtId="0" fontId="59" fillId="0" borderId="15" xfId="0" applyFont="1" applyBorder="1"/>
    <xf numFmtId="0" fontId="59" fillId="0" borderId="16" xfId="0" applyFont="1" applyBorder="1"/>
    <xf numFmtId="165" fontId="51" fillId="0" borderId="66" xfId="0" applyNumberFormat="1" applyFont="1" applyBorder="1"/>
    <xf numFmtId="165" fontId="50" fillId="0" borderId="0" xfId="0" applyNumberFormat="1" applyFont="1" applyBorder="1"/>
    <xf numFmtId="165" fontId="50" fillId="0" borderId="0" xfId="1" applyNumberFormat="1" applyFont="1" applyBorder="1"/>
    <xf numFmtId="165" fontId="50" fillId="0" borderId="18" xfId="1" applyNumberFormat="1" applyFont="1" applyBorder="1"/>
    <xf numFmtId="0" fontId="51" fillId="0" borderId="59" xfId="0" applyFont="1" applyBorder="1"/>
    <xf numFmtId="0" fontId="51" fillId="0" borderId="95" xfId="0" applyFont="1" applyBorder="1"/>
    <xf numFmtId="165" fontId="50" fillId="0" borderId="95" xfId="1" applyNumberFormat="1" applyFont="1" applyBorder="1"/>
    <xf numFmtId="0" fontId="52" fillId="0" borderId="66" xfId="0" applyFont="1" applyBorder="1" applyAlignment="1">
      <alignment wrapText="1"/>
    </xf>
    <xf numFmtId="165" fontId="52" fillId="0" borderId="66" xfId="1" applyNumberFormat="1" applyFont="1" applyBorder="1"/>
    <xf numFmtId="0" fontId="59" fillId="0" borderId="17" xfId="0" applyFont="1" applyBorder="1"/>
    <xf numFmtId="165" fontId="59" fillId="0" borderId="16" xfId="1" applyNumberFormat="1" applyFont="1" applyBorder="1"/>
    <xf numFmtId="164" fontId="62" fillId="0" borderId="20" xfId="1" applyFont="1" applyBorder="1" applyAlignment="1">
      <alignment horizontal="center" vertical="center"/>
    </xf>
    <xf numFmtId="164" fontId="51" fillId="0" borderId="66" xfId="1" applyFont="1" applyBorder="1"/>
    <xf numFmtId="164" fontId="51" fillId="0" borderId="13" xfId="1" applyFont="1" applyBorder="1"/>
    <xf numFmtId="164" fontId="51" fillId="0" borderId="14" xfId="1" applyFont="1" applyBorder="1"/>
    <xf numFmtId="164" fontId="50" fillId="0" borderId="1" xfId="1" applyFont="1" applyBorder="1" applyAlignment="1">
      <alignment horizontal="center"/>
    </xf>
    <xf numFmtId="164" fontId="50" fillId="0" borderId="0" xfId="1" applyFont="1" applyBorder="1" applyAlignment="1">
      <alignment horizontal="left" indent="5"/>
    </xf>
    <xf numFmtId="164" fontId="50" fillId="0" borderId="0" xfId="1" applyFont="1" applyBorder="1"/>
    <xf numFmtId="164" fontId="50" fillId="0" borderId="18" xfId="1" applyFont="1" applyFill="1" applyBorder="1" applyAlignment="1">
      <alignment horizontal="left" vertical="center"/>
    </xf>
    <xf numFmtId="164" fontId="52" fillId="0" borderId="18" xfId="1" applyFont="1" applyFill="1" applyBorder="1" applyAlignment="1">
      <alignment horizontal="left" vertical="center"/>
    </xf>
    <xf numFmtId="164" fontId="52" fillId="0" borderId="0" xfId="1" applyFont="1" applyFill="1" applyAlignment="1">
      <alignment horizontal="left" vertical="center"/>
    </xf>
    <xf numFmtId="0" fontId="51" fillId="0" borderId="0" xfId="0" applyFont="1" applyFill="1" applyAlignment="1">
      <alignment vertical="center"/>
    </xf>
    <xf numFmtId="165" fontId="99" fillId="2" borderId="0" xfId="122" applyNumberFormat="1" applyFont="1" applyFill="1" applyAlignment="1">
      <alignment horizontal="centerContinuous"/>
    </xf>
    <xf numFmtId="165" fontId="48" fillId="0" borderId="0" xfId="122" applyNumberFormat="1" applyFont="1" applyAlignment="1"/>
    <xf numFmtId="41" fontId="91" fillId="0" borderId="66" xfId="122" applyNumberFormat="1" applyFont="1" applyBorder="1" applyAlignment="1">
      <alignment horizontal="centerContinuous" vertical="center"/>
    </xf>
    <xf numFmtId="165" fontId="91" fillId="0" borderId="16" xfId="122" applyNumberFormat="1" applyFont="1" applyBorder="1" applyAlignment="1">
      <alignment horizontal="centerContinuous"/>
    </xf>
    <xf numFmtId="165" fontId="91" fillId="0" borderId="15" xfId="122" applyNumberFormat="1" applyFont="1" applyBorder="1" applyAlignment="1">
      <alignment horizontal="centerContinuous"/>
    </xf>
    <xf numFmtId="165" fontId="91" fillId="0" borderId="17" xfId="122" applyNumberFormat="1" applyFont="1" applyBorder="1" applyAlignment="1">
      <alignment horizontal="centerContinuous"/>
    </xf>
    <xf numFmtId="10" fontId="91" fillId="0" borderId="16" xfId="123" applyNumberFormat="1" applyFont="1" applyBorder="1" applyAlignment="1">
      <alignment horizontal="centerContinuous"/>
    </xf>
    <xf numFmtId="170" fontId="99" fillId="0" borderId="0" xfId="122" applyNumberFormat="1" applyFont="1"/>
    <xf numFmtId="41" fontId="91" fillId="0" borderId="1" xfId="122" applyNumberFormat="1" applyFont="1" applyBorder="1" applyAlignment="1">
      <alignment horizontal="left" wrapText="1"/>
    </xf>
    <xf numFmtId="41" fontId="91" fillId="0" borderId="1" xfId="122" applyNumberFormat="1" applyFont="1" applyBorder="1" applyAlignment="1">
      <alignment wrapText="1"/>
    </xf>
    <xf numFmtId="41" fontId="91" fillId="25" borderId="1" xfId="122" applyNumberFormat="1" applyFont="1" applyFill="1" applyBorder="1" applyAlignment="1">
      <alignment vertical="top"/>
    </xf>
    <xf numFmtId="41" fontId="91" fillId="25" borderId="1" xfId="122" applyNumberFormat="1" applyFont="1" applyFill="1" applyBorder="1" applyAlignment="1">
      <alignment wrapText="1"/>
    </xf>
    <xf numFmtId="166" fontId="91" fillId="25" borderId="1" xfId="122" applyNumberFormat="1" applyFont="1" applyFill="1" applyBorder="1"/>
    <xf numFmtId="41" fontId="83" fillId="25" borderId="14" xfId="122" applyNumberFormat="1" applyFont="1" applyFill="1" applyBorder="1" applyAlignment="1">
      <alignment vertical="top"/>
    </xf>
    <xf numFmtId="41" fontId="48" fillId="25" borderId="14" xfId="122" applyNumberFormat="1" applyFont="1" applyFill="1" applyBorder="1" applyAlignment="1">
      <alignment horizontal="left" wrapText="1"/>
    </xf>
    <xf numFmtId="166" fontId="99" fillId="25" borderId="14" xfId="122" applyNumberFormat="1" applyFont="1" applyFill="1" applyBorder="1"/>
    <xf numFmtId="41" fontId="50" fillId="25" borderId="1" xfId="1" applyNumberFormat="1" applyFont="1" applyFill="1" applyBorder="1" applyAlignment="1">
      <alignment vertical="top"/>
    </xf>
    <xf numFmtId="41" fontId="50" fillId="25" borderId="1" xfId="1" applyNumberFormat="1" applyFont="1" applyFill="1" applyBorder="1"/>
    <xf numFmtId="166" fontId="50" fillId="25" borderId="1" xfId="1" applyNumberFormat="1" applyFont="1" applyFill="1" applyBorder="1"/>
    <xf numFmtId="0" fontId="60" fillId="0" borderId="0" xfId="0" applyFont="1"/>
    <xf numFmtId="0" fontId="114" fillId="0" borderId="0" xfId="114" applyFont="1" applyAlignment="1">
      <alignment horizontal="left"/>
    </xf>
    <xf numFmtId="0" fontId="114" fillId="0" borderId="0" xfId="114" applyFont="1" applyAlignment="1">
      <alignment horizontal="center"/>
    </xf>
    <xf numFmtId="0" fontId="114" fillId="0" borderId="0" xfId="114" applyFont="1"/>
    <xf numFmtId="0" fontId="96" fillId="47" borderId="0" xfId="0" applyFont="1" applyFill="1" applyAlignment="1">
      <alignment horizontal="left"/>
    </xf>
    <xf numFmtId="165" fontId="96" fillId="47" borderId="0" xfId="0" applyNumberFormat="1" applyFont="1" applyFill="1"/>
    <xf numFmtId="0" fontId="96" fillId="0" borderId="0" xfId="0" applyFont="1" applyAlignment="1">
      <alignment horizontal="left" indent="1"/>
    </xf>
    <xf numFmtId="165" fontId="96" fillId="0" borderId="0" xfId="0" applyNumberFormat="1" applyFont="1"/>
    <xf numFmtId="0" fontId="51" fillId="0" borderId="0" xfId="0" applyFont="1" applyAlignment="1">
      <alignment horizontal="left" indent="2"/>
    </xf>
    <xf numFmtId="165" fontId="51" fillId="0" borderId="0" xfId="0" applyNumberFormat="1" applyFont="1"/>
    <xf numFmtId="0" fontId="96" fillId="0" borderId="0" xfId="0" applyFont="1" applyAlignment="1">
      <alignment horizontal="left" indent="3"/>
    </xf>
    <xf numFmtId="0" fontId="51" fillId="0" borderId="0" xfId="0" applyFont="1" applyAlignment="1">
      <alignment horizontal="left" indent="4"/>
    </xf>
    <xf numFmtId="0" fontId="96" fillId="0" borderId="0" xfId="0" applyFont="1" applyAlignment="1">
      <alignment horizontal="left" indent="5"/>
    </xf>
    <xf numFmtId="0" fontId="51" fillId="0" borderId="0" xfId="0" applyFont="1" applyAlignment="1">
      <alignment horizontal="left" indent="6"/>
    </xf>
    <xf numFmtId="0" fontId="96" fillId="0" borderId="0" xfId="0" applyFont="1" applyAlignment="1">
      <alignment horizontal="left" indent="7"/>
    </xf>
    <xf numFmtId="0" fontId="51" fillId="0" borderId="0" xfId="0" applyFont="1" applyAlignment="1">
      <alignment horizontal="left" indent="8"/>
    </xf>
    <xf numFmtId="0" fontId="96" fillId="0" borderId="0" xfId="0" applyFont="1" applyAlignment="1">
      <alignment horizontal="left" indent="9"/>
    </xf>
    <xf numFmtId="0" fontId="51" fillId="0" borderId="0" xfId="0" applyFont="1" applyAlignment="1">
      <alignment horizontal="left" indent="10"/>
    </xf>
    <xf numFmtId="0" fontId="96" fillId="0" borderId="0" xfId="0" applyFont="1" applyAlignment="1">
      <alignment horizontal="left" indent="11"/>
    </xf>
    <xf numFmtId="0" fontId="51" fillId="0" borderId="0" xfId="0" applyFont="1" applyAlignment="1">
      <alignment horizontal="left" indent="12"/>
    </xf>
    <xf numFmtId="0" fontId="50" fillId="0" borderId="0" xfId="0" applyFont="1" applyFill="1"/>
    <xf numFmtId="165" fontId="50" fillId="0" borderId="1" xfId="0" applyNumberFormat="1" applyFont="1" applyFill="1" applyBorder="1" applyAlignment="1">
      <alignment horizontal="center"/>
    </xf>
    <xf numFmtId="0" fontId="96" fillId="47" borderId="1" xfId="0" applyFont="1" applyFill="1" applyBorder="1" applyAlignment="1">
      <alignment horizontal="left"/>
    </xf>
    <xf numFmtId="165" fontId="96" fillId="47" borderId="1" xfId="0" applyNumberFormat="1" applyFont="1" applyFill="1" applyBorder="1"/>
    <xf numFmtId="0" fontId="60" fillId="0" borderId="1" xfId="0" applyFont="1" applyBorder="1"/>
    <xf numFmtId="0" fontId="96" fillId="0" borderId="1" xfId="0" applyFont="1" applyBorder="1" applyAlignment="1">
      <alignment horizontal="left" indent="3"/>
    </xf>
    <xf numFmtId="165" fontId="96" fillId="0" borderId="1" xfId="0" applyNumberFormat="1" applyFont="1" applyBorder="1"/>
    <xf numFmtId="0" fontId="60" fillId="0" borderId="1" xfId="0" applyFont="1" applyBorder="1" applyAlignment="1">
      <alignment horizontal="left" wrapText="1" indent="4"/>
    </xf>
    <xf numFmtId="165" fontId="60" fillId="0" borderId="1" xfId="0" applyNumberFormat="1" applyFont="1" applyBorder="1"/>
    <xf numFmtId="0" fontId="51" fillId="0" borderId="1" xfId="0" applyFont="1" applyBorder="1" applyAlignment="1">
      <alignment horizontal="left" wrapText="1" indent="5"/>
    </xf>
    <xf numFmtId="165" fontId="51" fillId="0" borderId="1" xfId="0" applyNumberFormat="1" applyFont="1" applyBorder="1"/>
    <xf numFmtId="0" fontId="51" fillId="0" borderId="1" xfId="0" applyFont="1" applyBorder="1" applyAlignment="1">
      <alignment horizontal="left" indent="4"/>
    </xf>
    <xf numFmtId="0" fontId="96" fillId="0" borderId="1" xfId="0" applyFont="1" applyBorder="1" applyAlignment="1">
      <alignment horizontal="left" indent="1"/>
    </xf>
    <xf numFmtId="0" fontId="51" fillId="0" borderId="1" xfId="0" applyFont="1" applyBorder="1" applyAlignment="1">
      <alignment horizontal="left" indent="2"/>
    </xf>
    <xf numFmtId="0" fontId="51" fillId="0" borderId="1" xfId="0" applyFont="1" applyBorder="1" applyAlignment="1">
      <alignment horizontal="left" indent="5"/>
    </xf>
    <xf numFmtId="0" fontId="51" fillId="0" borderId="1" xfId="0" applyFont="1" applyBorder="1" applyAlignment="1">
      <alignment horizontal="left" vertical="top" wrapText="1" indent="5"/>
    </xf>
    <xf numFmtId="165" fontId="51" fillId="0" borderId="1" xfId="0" applyNumberFormat="1" applyFont="1" applyBorder="1" applyAlignment="1">
      <alignment vertical="top"/>
    </xf>
    <xf numFmtId="0" fontId="60" fillId="0" borderId="0" xfId="0" applyFont="1" applyBorder="1"/>
    <xf numFmtId="165" fontId="50" fillId="0" borderId="13" xfId="0" applyNumberFormat="1" applyFont="1" applyFill="1" applyBorder="1" applyAlignment="1">
      <alignment horizontal="center"/>
    </xf>
    <xf numFmtId="0" fontId="60" fillId="0" borderId="0" xfId="0" applyFont="1" applyFill="1" applyBorder="1"/>
    <xf numFmtId="0" fontId="114" fillId="0" borderId="0" xfId="114" applyFont="1" applyFill="1" applyBorder="1"/>
    <xf numFmtId="165" fontId="96" fillId="0" borderId="13" xfId="0" applyNumberFormat="1" applyFont="1" applyFill="1" applyBorder="1"/>
    <xf numFmtId="165" fontId="60" fillId="0" borderId="13" xfId="0" applyNumberFormat="1" applyFont="1" applyFill="1" applyBorder="1"/>
    <xf numFmtId="165" fontId="51" fillId="0" borderId="13" xfId="0" applyNumberFormat="1" applyFont="1" applyFill="1" applyBorder="1"/>
    <xf numFmtId="165" fontId="51" fillId="0" borderId="13" xfId="0" applyNumberFormat="1" applyFont="1" applyFill="1" applyBorder="1" applyAlignment="1">
      <alignment vertical="top"/>
    </xf>
    <xf numFmtId="165" fontId="96" fillId="0" borderId="0" xfId="0" applyNumberFormat="1" applyFont="1" applyFill="1" applyBorder="1"/>
    <xf numFmtId="165" fontId="51" fillId="0" borderId="0" xfId="0" applyNumberFormat="1" applyFont="1" applyFill="1" applyBorder="1"/>
    <xf numFmtId="0" fontId="114" fillId="0" borderId="0" xfId="114" applyFont="1" applyFill="1" applyBorder="1" applyAlignment="1">
      <alignment horizontal="center"/>
    </xf>
    <xf numFmtId="0" fontId="60" fillId="0" borderId="21" xfId="0" applyFont="1" applyBorder="1"/>
    <xf numFmtId="165" fontId="50" fillId="0" borderId="13" xfId="0" applyNumberFormat="1" applyFont="1" applyFill="1" applyBorder="1" applyAlignment="1">
      <alignment horizontal="center" vertical="top" wrapText="1"/>
    </xf>
    <xf numFmtId="165" fontId="50" fillId="0" borderId="13" xfId="0" applyNumberFormat="1" applyFont="1" applyFill="1" applyBorder="1" applyAlignment="1">
      <alignment horizontal="center" vertical="top"/>
    </xf>
    <xf numFmtId="171" fontId="60" fillId="0" borderId="1" xfId="1" applyNumberFormat="1" applyFont="1" applyBorder="1"/>
    <xf numFmtId="0" fontId="116" fillId="0" borderId="0" xfId="0" applyFont="1" applyBorder="1"/>
    <xf numFmtId="165" fontId="116" fillId="0" borderId="1" xfId="0" applyNumberFormat="1" applyFont="1" applyBorder="1"/>
    <xf numFmtId="0" fontId="117" fillId="0" borderId="0" xfId="0" applyFont="1"/>
    <xf numFmtId="0" fontId="118" fillId="0" borderId="0" xfId="0" applyFont="1"/>
    <xf numFmtId="165" fontId="119" fillId="0" borderId="1" xfId="0" applyNumberFormat="1" applyFont="1" applyFill="1" applyBorder="1" applyAlignment="1">
      <alignment horizontal="center"/>
    </xf>
    <xf numFmtId="165" fontId="119" fillId="47" borderId="1" xfId="0" applyNumberFormat="1" applyFont="1" applyFill="1" applyBorder="1"/>
    <xf numFmtId="165" fontId="119" fillId="0" borderId="1" xfId="0" applyNumberFormat="1" applyFont="1" applyBorder="1"/>
    <xf numFmtId="165" fontId="118" fillId="0" borderId="1" xfId="0" applyNumberFormat="1" applyFont="1" applyBorder="1"/>
    <xf numFmtId="165" fontId="118" fillId="0" borderId="1" xfId="0" applyNumberFormat="1" applyFont="1" applyBorder="1" applyAlignment="1">
      <alignment vertical="top"/>
    </xf>
    <xf numFmtId="165" fontId="119" fillId="0" borderId="0" xfId="0" applyNumberFormat="1" applyFont="1"/>
    <xf numFmtId="165" fontId="118" fillId="0" borderId="0" xfId="0" applyNumberFormat="1" applyFont="1"/>
    <xf numFmtId="165" fontId="119" fillId="47" borderId="0" xfId="0" applyNumberFormat="1" applyFont="1" applyFill="1"/>
    <xf numFmtId="0" fontId="119" fillId="0" borderId="0" xfId="114" applyFont="1"/>
    <xf numFmtId="0" fontId="119" fillId="0" borderId="0" xfId="114" applyFont="1" applyAlignment="1">
      <alignment horizontal="center"/>
    </xf>
    <xf numFmtId="0" fontId="118" fillId="0" borderId="1" xfId="0" applyFont="1" applyBorder="1"/>
    <xf numFmtId="0" fontId="77" fillId="0" borderId="0" xfId="0" applyFont="1" applyAlignment="1">
      <alignment horizontal="left"/>
    </xf>
    <xf numFmtId="0" fontId="46" fillId="0" borderId="0" xfId="0" applyFont="1" applyAlignment="1">
      <alignment horizontal="center"/>
    </xf>
    <xf numFmtId="0" fontId="50" fillId="40" borderId="1" xfId="91" applyNumberFormat="1" applyFont="1" applyFill="1" applyBorder="1" applyAlignment="1">
      <alignment horizontal="center"/>
    </xf>
    <xf numFmtId="0" fontId="36" fillId="0" borderId="1" xfId="72" applyFont="1" applyBorder="1" applyAlignment="1">
      <alignment horizontal="center"/>
    </xf>
    <xf numFmtId="49" fontId="81" fillId="0" borderId="1" xfId="72" applyNumberFormat="1" applyFont="1" applyBorder="1" applyAlignment="1">
      <alignment horizontal="center" vertical="top" wrapText="1"/>
    </xf>
    <xf numFmtId="41" fontId="91" fillId="0" borderId="1" xfId="122" applyNumberFormat="1" applyFont="1" applyBorder="1" applyAlignment="1">
      <alignment horizontal="center"/>
    </xf>
    <xf numFmtId="165" fontId="91" fillId="0" borderId="66" xfId="122" applyNumberFormat="1" applyFont="1" applyBorder="1" applyAlignment="1">
      <alignment horizontal="center" vertical="top" wrapText="1"/>
    </xf>
    <xf numFmtId="165" fontId="91" fillId="0" borderId="14" xfId="122" applyNumberFormat="1" applyFont="1" applyBorder="1" applyAlignment="1">
      <alignment horizontal="center" vertical="top" wrapText="1"/>
    </xf>
    <xf numFmtId="165" fontId="100" fillId="41" borderId="14" xfId="122" applyNumberFormat="1" applyFont="1" applyFill="1" applyBorder="1" applyAlignment="1">
      <alignment horizontal="center" vertical="center"/>
    </xf>
    <xf numFmtId="165" fontId="100" fillId="42" borderId="14" xfId="122" applyNumberFormat="1" applyFont="1" applyFill="1" applyBorder="1" applyAlignment="1">
      <alignment horizontal="center" vertical="center"/>
    </xf>
    <xf numFmtId="165" fontId="100" fillId="43" borderId="56" xfId="122" applyNumberFormat="1" applyFont="1" applyFill="1" applyBorder="1" applyAlignment="1">
      <alignment horizontal="center" vertical="center"/>
    </xf>
    <xf numFmtId="165" fontId="100" fillId="43" borderId="14" xfId="122" applyNumberFormat="1" applyFont="1" applyFill="1" applyBorder="1" applyAlignment="1">
      <alignment horizontal="center" vertical="center"/>
    </xf>
    <xf numFmtId="165" fontId="88" fillId="33" borderId="0" xfId="1" applyNumberFormat="1" applyFont="1" applyFill="1" applyAlignment="1">
      <alignment horizontal="center"/>
    </xf>
    <xf numFmtId="165" fontId="50" fillId="34" borderId="65" xfId="1" applyNumberFormat="1" applyFont="1" applyFill="1" applyBorder="1" applyAlignment="1">
      <alignment horizontal="center"/>
    </xf>
    <xf numFmtId="165" fontId="50" fillId="34" borderId="69" xfId="1" applyNumberFormat="1" applyFont="1" applyFill="1" applyBorder="1" applyAlignment="1">
      <alignment horizontal="center"/>
    </xf>
    <xf numFmtId="165" fontId="50" fillId="2" borderId="68" xfId="1" applyNumberFormat="1" applyFont="1" applyFill="1" applyBorder="1" applyAlignment="1">
      <alignment horizontal="center"/>
    </xf>
    <xf numFmtId="165" fontId="50" fillId="2" borderId="65" xfId="1" applyNumberFormat="1" applyFont="1" applyFill="1" applyBorder="1" applyAlignment="1">
      <alignment horizontal="center"/>
    </xf>
    <xf numFmtId="165" fontId="50" fillId="2" borderId="69" xfId="1" applyNumberFormat="1" applyFont="1" applyFill="1" applyBorder="1" applyAlignment="1">
      <alignment horizontal="center"/>
    </xf>
    <xf numFmtId="165" fontId="50" fillId="0" borderId="36" xfId="1" applyNumberFormat="1" applyFont="1" applyBorder="1" applyAlignment="1">
      <alignment horizontal="center" vertical="center" wrapText="1"/>
    </xf>
    <xf numFmtId="165" fontId="50" fillId="0" borderId="47" xfId="1" applyNumberFormat="1" applyFont="1" applyBorder="1" applyAlignment="1">
      <alignment horizontal="center" vertical="center"/>
    </xf>
    <xf numFmtId="165" fontId="50" fillId="0" borderId="36" xfId="1" applyNumberFormat="1" applyFont="1" applyBorder="1" applyAlignment="1">
      <alignment horizontal="center" vertical="top" wrapText="1"/>
    </xf>
    <xf numFmtId="165" fontId="50" fillId="0" borderId="47" xfId="1" applyNumberFormat="1" applyFont="1" applyBorder="1" applyAlignment="1">
      <alignment horizontal="center" vertical="top"/>
    </xf>
    <xf numFmtId="165" fontId="50" fillId="34" borderId="18" xfId="1" applyNumberFormat="1" applyFont="1" applyFill="1" applyBorder="1" applyAlignment="1">
      <alignment horizontal="center"/>
    </xf>
    <xf numFmtId="165" fontId="50" fillId="0" borderId="48" xfId="1" applyNumberFormat="1" applyFont="1" applyBorder="1" applyAlignment="1">
      <alignment horizontal="center" vertical="top" wrapText="1"/>
    </xf>
    <xf numFmtId="165" fontId="50" fillId="0" borderId="16" xfId="1" applyNumberFormat="1" applyFont="1" applyBorder="1" applyAlignment="1">
      <alignment horizontal="center" vertical="top" wrapText="1"/>
    </xf>
    <xf numFmtId="165" fontId="50" fillId="0" borderId="64" xfId="1" applyNumberFormat="1" applyFont="1" applyBorder="1" applyAlignment="1">
      <alignment horizontal="center" vertical="top" wrapText="1"/>
    </xf>
    <xf numFmtId="41" fontId="89" fillId="33" borderId="0" xfId="1" applyNumberFormat="1" applyFont="1" applyFill="1" applyAlignment="1">
      <alignment horizontal="center"/>
    </xf>
    <xf numFmtId="164" fontId="51" fillId="0" borderId="15" xfId="3" applyFont="1" applyBorder="1" applyAlignment="1">
      <alignment horizontal="center"/>
    </xf>
    <xf numFmtId="164" fontId="51" fillId="0" borderId="16" xfId="3" applyFont="1" applyBorder="1" applyAlignment="1">
      <alignment horizontal="center"/>
    </xf>
    <xf numFmtId="164" fontId="51" fillId="0" borderId="17" xfId="3" applyFont="1" applyBorder="1" applyAlignment="1">
      <alignment horizontal="center"/>
    </xf>
    <xf numFmtId="0" fontId="51" fillId="0" borderId="22" xfId="0" applyFont="1" applyBorder="1" applyAlignment="1">
      <alignment horizontal="center"/>
    </xf>
    <xf numFmtId="0" fontId="51" fillId="0" borderId="25" xfId="0" applyFont="1" applyBorder="1" applyAlignment="1">
      <alignment horizontal="center"/>
    </xf>
    <xf numFmtId="0" fontId="51" fillId="0" borderId="23" xfId="0" applyFont="1" applyBorder="1" applyAlignment="1">
      <alignment horizontal="center"/>
    </xf>
    <xf numFmtId="164" fontId="51" fillId="0" borderId="20" xfId="1" applyFont="1" applyBorder="1" applyAlignment="1">
      <alignment horizontal="center" vertical="center"/>
    </xf>
    <xf numFmtId="164" fontId="51" fillId="0" borderId="18" xfId="1" applyFont="1" applyBorder="1" applyAlignment="1">
      <alignment horizontal="center" vertical="center"/>
    </xf>
    <xf numFmtId="164" fontId="51" fillId="0" borderId="24" xfId="1" applyFont="1" applyBorder="1" applyAlignment="1">
      <alignment horizontal="center" vertical="center"/>
    </xf>
    <xf numFmtId="0" fontId="50" fillId="0" borderId="26" xfId="0" applyFont="1" applyBorder="1" applyAlignment="1">
      <alignment horizontal="center"/>
    </xf>
    <xf numFmtId="0" fontId="50" fillId="0" borderId="27" xfId="0" applyFont="1" applyBorder="1" applyAlignment="1">
      <alignment horizontal="center"/>
    </xf>
    <xf numFmtId="0" fontId="59" fillId="0" borderId="26" xfId="0" applyFont="1" applyBorder="1" applyAlignment="1">
      <alignment horizontal="center"/>
    </xf>
    <xf numFmtId="0" fontId="59" fillId="0" borderId="30" xfId="0" applyFont="1" applyBorder="1" applyAlignment="1">
      <alignment horizontal="center"/>
    </xf>
    <xf numFmtId="0" fontId="50" fillId="0" borderId="15" xfId="0" applyFont="1" applyBorder="1" applyAlignment="1">
      <alignment horizontal="center" vertical="top" wrapText="1"/>
    </xf>
    <xf numFmtId="0" fontId="50" fillId="0" borderId="16" xfId="0" applyFont="1" applyBorder="1" applyAlignment="1">
      <alignment horizontal="center" vertical="top" wrapText="1"/>
    </xf>
    <xf numFmtId="0" fontId="50" fillId="0" borderId="17" xfId="0" applyFont="1" applyBorder="1" applyAlignment="1">
      <alignment horizontal="center" vertical="top" wrapText="1"/>
    </xf>
    <xf numFmtId="0" fontId="50" fillId="0" borderId="19" xfId="0" applyFont="1" applyBorder="1" applyAlignment="1">
      <alignment horizontal="center" vertical="top"/>
    </xf>
    <xf numFmtId="0" fontId="50" fillId="0" borderId="21" xfId="0" applyFont="1" applyBorder="1" applyAlignment="1">
      <alignment horizontal="center" vertical="top"/>
    </xf>
    <xf numFmtId="0" fontId="50" fillId="44" borderId="1" xfId="0" applyFont="1" applyFill="1" applyBorder="1" applyAlignment="1">
      <alignment horizontal="center"/>
    </xf>
    <xf numFmtId="0" fontId="50" fillId="0" borderId="1" xfId="0" applyFont="1" applyBorder="1" applyAlignment="1">
      <alignment horizontal="center" vertical="top" wrapText="1"/>
    </xf>
    <xf numFmtId="0" fontId="50" fillId="0" borderId="1" xfId="0" applyFont="1" applyBorder="1" applyAlignment="1">
      <alignment horizontal="center"/>
    </xf>
    <xf numFmtId="1" fontId="58" fillId="0" borderId="15" xfId="56" applyNumberFormat="1" applyFont="1" applyBorder="1" applyAlignment="1">
      <alignment horizontal="center"/>
    </xf>
    <xf numFmtId="1" fontId="58" fillId="0" borderId="17" xfId="56" applyNumberFormat="1" applyFont="1" applyBorder="1" applyAlignment="1">
      <alignment horizontal="center"/>
    </xf>
    <xf numFmtId="0" fontId="58" fillId="0" borderId="15" xfId="56" applyFont="1" applyBorder="1" applyAlignment="1">
      <alignment horizontal="center"/>
    </xf>
    <xf numFmtId="0" fontId="58" fillId="0" borderId="17" xfId="56" applyFont="1" applyBorder="1" applyAlignment="1">
      <alignment horizontal="center"/>
    </xf>
    <xf numFmtId="0" fontId="58" fillId="0" borderId="20" xfId="56" applyFont="1" applyBorder="1" applyAlignment="1">
      <alignment horizontal="center"/>
    </xf>
    <xf numFmtId="0" fontId="58" fillId="0" borderId="18" xfId="56" applyFont="1" applyBorder="1" applyAlignment="1">
      <alignment horizontal="center"/>
    </xf>
    <xf numFmtId="0" fontId="58" fillId="0" borderId="24" xfId="56" applyFont="1" applyBorder="1" applyAlignment="1">
      <alignment horizontal="center"/>
    </xf>
    <xf numFmtId="0" fontId="58" fillId="0" borderId="22" xfId="56" applyFont="1" applyBorder="1" applyAlignment="1">
      <alignment horizontal="center"/>
    </xf>
    <xf numFmtId="0" fontId="58" fillId="0" borderId="25" xfId="56" applyFont="1" applyBorder="1" applyAlignment="1">
      <alignment horizontal="center"/>
    </xf>
    <xf numFmtId="0" fontId="58" fillId="0" borderId="23" xfId="56" applyFont="1" applyBorder="1" applyAlignment="1">
      <alignment horizontal="center"/>
    </xf>
    <xf numFmtId="0" fontId="58" fillId="0" borderId="66" xfId="56" applyFont="1" applyBorder="1" applyAlignment="1">
      <alignment horizontal="center" wrapText="1"/>
    </xf>
    <xf numFmtId="0" fontId="58" fillId="0" borderId="14" xfId="56" applyFont="1" applyBorder="1" applyAlignment="1">
      <alignment horizontal="center" wrapText="1"/>
    </xf>
    <xf numFmtId="0" fontId="58" fillId="0" borderId="1" xfId="57" applyFont="1" applyBorder="1" applyAlignment="1">
      <alignment horizontal="center" vertical="center"/>
    </xf>
    <xf numFmtId="0" fontId="52" fillId="0" borderId="1" xfId="0" applyFont="1" applyBorder="1" applyAlignment="1">
      <alignment horizontal="center"/>
    </xf>
    <xf numFmtId="0" fontId="50" fillId="44" borderId="1" xfId="57" applyFont="1" applyFill="1" applyBorder="1" applyAlignment="1">
      <alignment horizontal="center" vertical="center"/>
    </xf>
    <xf numFmtId="0" fontId="50" fillId="0" borderId="75" xfId="56" applyFont="1" applyBorder="1" applyAlignment="1">
      <alignment horizontal="center"/>
    </xf>
    <xf numFmtId="0" fontId="50" fillId="0" borderId="76" xfId="56" applyFont="1" applyBorder="1" applyAlignment="1">
      <alignment horizontal="center"/>
    </xf>
    <xf numFmtId="0" fontId="50" fillId="0" borderId="77" xfId="56" applyFont="1" applyBorder="1" applyAlignment="1">
      <alignment horizontal="center"/>
    </xf>
    <xf numFmtId="164" fontId="48" fillId="0" borderId="66" xfId="119" applyFont="1" applyBorder="1" applyAlignment="1">
      <alignment horizontal="center" vertical="center"/>
    </xf>
    <xf numFmtId="164" fontId="48" fillId="0" borderId="14" xfId="119" applyFont="1" applyBorder="1" applyAlignment="1">
      <alignment horizontal="center" vertical="center"/>
    </xf>
    <xf numFmtId="164" fontId="94" fillId="0" borderId="0" xfId="119" applyFont="1" applyAlignment="1">
      <alignment horizontal="center"/>
    </xf>
    <xf numFmtId="0" fontId="106" fillId="44" borderId="0" xfId="118" applyFont="1" applyFill="1" applyAlignment="1">
      <alignment horizontal="center"/>
    </xf>
    <xf numFmtId="164" fontId="48" fillId="0" borderId="15" xfId="119" applyFont="1" applyBorder="1" applyAlignment="1">
      <alignment horizontal="center"/>
    </xf>
    <xf numFmtId="164" fontId="48" fillId="0" borderId="16" xfId="119" applyFont="1" applyBorder="1" applyAlignment="1">
      <alignment horizontal="center"/>
    </xf>
    <xf numFmtId="164" fontId="48" fillId="0" borderId="17" xfId="119" applyFont="1" applyBorder="1" applyAlignment="1">
      <alignment horizontal="center"/>
    </xf>
    <xf numFmtId="0" fontId="106" fillId="27" borderId="0" xfId="118" applyFont="1" applyFill="1" applyAlignment="1">
      <alignment horizontal="center"/>
    </xf>
    <xf numFmtId="164" fontId="83" fillId="0" borderId="0" xfId="119" applyFont="1" applyAlignment="1">
      <alignment horizontal="center"/>
    </xf>
    <xf numFmtId="0" fontId="48" fillId="44" borderId="0" xfId="118" applyFont="1" applyFill="1" applyAlignment="1">
      <alignment horizontal="center"/>
    </xf>
    <xf numFmtId="165" fontId="94" fillId="0" borderId="19" xfId="119" applyNumberFormat="1" applyFont="1" applyBorder="1" applyAlignment="1">
      <alignment horizontal="center"/>
    </xf>
    <xf numFmtId="165" fontId="94" fillId="0" borderId="20" xfId="119" applyNumberFormat="1" applyFont="1" applyBorder="1" applyAlignment="1">
      <alignment horizontal="center"/>
    </xf>
    <xf numFmtId="0" fontId="48" fillId="27" borderId="0" xfId="118" applyFont="1" applyFill="1" applyAlignment="1">
      <alignment horizontal="center"/>
    </xf>
    <xf numFmtId="0" fontId="48" fillId="45" borderId="0" xfId="118" applyFont="1" applyFill="1" applyAlignment="1">
      <alignment horizontal="center"/>
    </xf>
    <xf numFmtId="0" fontId="50" fillId="45" borderId="1" xfId="0" applyFont="1" applyFill="1" applyBorder="1" applyAlignment="1">
      <alignment horizontal="center" vertical="center"/>
    </xf>
    <xf numFmtId="165" fontId="51" fillId="0" borderId="13" xfId="1" applyNumberFormat="1" applyFont="1" applyBorder="1" applyAlignment="1">
      <alignment horizontal="center" vertical="center"/>
    </xf>
    <xf numFmtId="165" fontId="51" fillId="0" borderId="14" xfId="1" applyNumberFormat="1" applyFont="1" applyBorder="1" applyAlignment="1">
      <alignment horizontal="center" vertical="center"/>
    </xf>
    <xf numFmtId="165" fontId="51" fillId="0" borderId="20" xfId="1" applyNumberFormat="1" applyFont="1" applyBorder="1" applyAlignment="1">
      <alignment horizontal="center"/>
    </xf>
    <xf numFmtId="165" fontId="51" fillId="0" borderId="18" xfId="1" applyNumberFormat="1" applyFont="1" applyBorder="1" applyAlignment="1">
      <alignment horizontal="center"/>
    </xf>
    <xf numFmtId="165" fontId="51" fillId="0" borderId="24" xfId="1" applyNumberFormat="1" applyFont="1" applyBorder="1" applyAlignment="1">
      <alignment horizontal="center"/>
    </xf>
    <xf numFmtId="0" fontId="50" fillId="44" borderId="1" xfId="0" applyFont="1" applyFill="1" applyBorder="1" applyAlignment="1">
      <alignment horizontal="center" vertical="center"/>
    </xf>
    <xf numFmtId="0" fontId="50" fillId="32" borderId="1" xfId="0" applyFont="1" applyFill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38" fillId="44" borderId="18" xfId="0" applyFont="1" applyFill="1" applyBorder="1" applyAlignment="1">
      <alignment horizontal="center" vertical="center"/>
    </xf>
    <xf numFmtId="0" fontId="38" fillId="46" borderId="18" xfId="0" applyFont="1" applyFill="1" applyBorder="1" applyAlignment="1">
      <alignment horizontal="center" vertical="center"/>
    </xf>
    <xf numFmtId="0" fontId="38" fillId="45" borderId="18" xfId="0" applyFont="1" applyFill="1" applyBorder="1" applyAlignment="1">
      <alignment horizontal="center" vertical="center"/>
    </xf>
    <xf numFmtId="165" fontId="50" fillId="0" borderId="1" xfId="0" applyNumberFormat="1" applyFont="1" applyFill="1" applyBorder="1" applyAlignment="1">
      <alignment horizontal="center"/>
    </xf>
    <xf numFmtId="165" fontId="111" fillId="0" borderId="1" xfId="0" applyNumberFormat="1" applyFont="1" applyFill="1" applyBorder="1" applyAlignment="1">
      <alignment horizontal="center" vertical="top"/>
    </xf>
    <xf numFmtId="165" fontId="111" fillId="0" borderId="1" xfId="0" applyNumberFormat="1" applyFont="1" applyFill="1" applyBorder="1" applyAlignment="1">
      <alignment horizontal="center" vertical="top" wrapText="1"/>
    </xf>
    <xf numFmtId="0" fontId="50" fillId="0" borderId="1" xfId="0" applyFont="1" applyFill="1" applyBorder="1" applyAlignment="1">
      <alignment horizontal="center" vertical="center"/>
    </xf>
    <xf numFmtId="165" fontId="115" fillId="25" borderId="1" xfId="0" applyNumberFormat="1" applyFont="1" applyFill="1" applyBorder="1" applyAlignment="1">
      <alignment horizontal="center"/>
    </xf>
    <xf numFmtId="164" fontId="52" fillId="0" borderId="22" xfId="1" applyFont="1" applyBorder="1" applyAlignment="1">
      <alignment horizontal="center" vertical="center"/>
    </xf>
    <xf numFmtId="164" fontId="52" fillId="0" borderId="23" xfId="1" applyFont="1" applyBorder="1" applyAlignment="1">
      <alignment horizontal="center" vertical="center"/>
    </xf>
    <xf numFmtId="164" fontId="52" fillId="0" borderId="20" xfId="1" applyFont="1" applyBorder="1" applyAlignment="1">
      <alignment horizontal="center" vertical="center"/>
    </xf>
    <xf numFmtId="164" fontId="52" fillId="0" borderId="24" xfId="1" applyFont="1" applyBorder="1" applyAlignment="1">
      <alignment horizontal="center" vertical="center"/>
    </xf>
    <xf numFmtId="164" fontId="50" fillId="0" borderId="22" xfId="1" applyFont="1" applyBorder="1" applyAlignment="1">
      <alignment horizontal="center" vertical="center"/>
    </xf>
    <xf numFmtId="164" fontId="50" fillId="0" borderId="25" xfId="1" applyFont="1" applyBorder="1" applyAlignment="1">
      <alignment horizontal="center" vertical="center"/>
    </xf>
    <xf numFmtId="164" fontId="50" fillId="0" borderId="23" xfId="1" applyFont="1" applyBorder="1" applyAlignment="1">
      <alignment horizontal="center" vertical="center"/>
    </xf>
    <xf numFmtId="164" fontId="50" fillId="0" borderId="20" xfId="1" applyFont="1" applyBorder="1" applyAlignment="1">
      <alignment horizontal="center" vertical="center"/>
    </xf>
    <xf numFmtId="164" fontId="50" fillId="0" borderId="18" xfId="1" applyFont="1" applyBorder="1" applyAlignment="1">
      <alignment horizontal="center" vertical="center"/>
    </xf>
    <xf numFmtId="164" fontId="50" fillId="0" borderId="24" xfId="1" applyFont="1" applyBorder="1" applyAlignment="1">
      <alignment horizontal="center" vertical="center"/>
    </xf>
    <xf numFmtId="164" fontId="52" fillId="0" borderId="15" xfId="1" applyFont="1" applyBorder="1" applyAlignment="1">
      <alignment horizontal="center" vertical="top"/>
    </xf>
    <xf numFmtId="164" fontId="52" fillId="0" borderId="16" xfId="1" applyFont="1" applyBorder="1" applyAlignment="1">
      <alignment horizontal="center" vertical="top"/>
    </xf>
    <xf numFmtId="164" fontId="52" fillId="0" borderId="17" xfId="1" applyFont="1" applyBorder="1" applyAlignment="1">
      <alignment horizontal="center" vertical="top"/>
    </xf>
    <xf numFmtId="164" fontId="52" fillId="0" borderId="12" xfId="1" applyFont="1" applyBorder="1" applyAlignment="1">
      <alignment horizontal="center" vertical="top" wrapText="1"/>
    </xf>
    <xf numFmtId="164" fontId="52" fillId="0" borderId="14" xfId="1" applyFont="1" applyBorder="1" applyAlignment="1">
      <alignment horizontal="center" vertical="top" wrapText="1"/>
    </xf>
    <xf numFmtId="164" fontId="52" fillId="45" borderId="20" xfId="1" applyFont="1" applyFill="1" applyBorder="1" applyAlignment="1">
      <alignment horizontal="center" vertical="top"/>
    </xf>
    <xf numFmtId="164" fontId="52" fillId="45" borderId="18" xfId="1" applyFont="1" applyFill="1" applyBorder="1" applyAlignment="1">
      <alignment horizontal="center" vertical="top"/>
    </xf>
    <xf numFmtId="164" fontId="52" fillId="45" borderId="24" xfId="1" applyFont="1" applyFill="1" applyBorder="1" applyAlignment="1">
      <alignment horizontal="center" vertical="top"/>
    </xf>
    <xf numFmtId="164" fontId="52" fillId="0" borderId="66" xfId="1" applyFont="1" applyBorder="1" applyAlignment="1">
      <alignment horizontal="center" vertical="top" wrapText="1"/>
    </xf>
    <xf numFmtId="49" fontId="50" fillId="0" borderId="16" xfId="1" applyNumberFormat="1" applyFont="1" applyBorder="1" applyAlignment="1">
      <alignment horizontal="center" vertical="center"/>
    </xf>
    <xf numFmtId="49" fontId="50" fillId="0" borderId="17" xfId="1" applyNumberFormat="1" applyFont="1" applyBorder="1" applyAlignment="1">
      <alignment horizontal="center" vertical="center"/>
    </xf>
    <xf numFmtId="164" fontId="58" fillId="44" borderId="18" xfId="1" applyFont="1" applyFill="1" applyBorder="1" applyAlignment="1">
      <alignment horizontal="center" vertical="center"/>
    </xf>
    <xf numFmtId="164" fontId="58" fillId="44" borderId="24" xfId="1" applyFont="1" applyFill="1" applyBorder="1" applyAlignment="1">
      <alignment horizontal="center" vertical="center"/>
    </xf>
    <xf numFmtId="164" fontId="52" fillId="32" borderId="20" xfId="1" applyFont="1" applyFill="1" applyBorder="1" applyAlignment="1">
      <alignment horizontal="center" vertical="top"/>
    </xf>
    <xf numFmtId="164" fontId="52" fillId="32" borderId="18" xfId="1" applyFont="1" applyFill="1" applyBorder="1" applyAlignment="1">
      <alignment horizontal="center" vertical="top"/>
    </xf>
    <xf numFmtId="164" fontId="52" fillId="32" borderId="24" xfId="1" applyFont="1" applyFill="1" applyBorder="1" applyAlignment="1">
      <alignment horizontal="center" vertical="top"/>
    </xf>
    <xf numFmtId="164" fontId="50" fillId="0" borderId="12" xfId="3" applyFont="1" applyBorder="1" applyAlignment="1">
      <alignment horizontal="center" vertical="center"/>
    </xf>
    <xf numFmtId="164" fontId="50" fillId="0" borderId="14" xfId="3" applyFont="1" applyBorder="1" applyAlignment="1">
      <alignment horizontal="center" vertical="center"/>
    </xf>
    <xf numFmtId="164" fontId="51" fillId="0" borderId="12" xfId="3" applyFont="1" applyBorder="1" applyAlignment="1">
      <alignment horizontal="center"/>
    </xf>
    <xf numFmtId="164" fontId="51" fillId="0" borderId="19" xfId="3" applyFont="1" applyBorder="1" applyAlignment="1">
      <alignment horizontal="center"/>
    </xf>
    <xf numFmtId="164" fontId="51" fillId="0" borderId="0" xfId="3" applyFont="1" applyAlignment="1">
      <alignment horizontal="center"/>
    </xf>
    <xf numFmtId="164" fontId="51" fillId="0" borderId="21" xfId="3" applyFont="1" applyBorder="1" applyAlignment="1">
      <alignment horizontal="center"/>
    </xf>
    <xf numFmtId="164" fontId="50" fillId="0" borderId="15" xfId="3" applyFont="1" applyBorder="1" applyAlignment="1">
      <alignment horizontal="center" vertical="center"/>
    </xf>
    <xf numFmtId="164" fontId="50" fillId="0" borderId="16" xfId="3" applyFont="1" applyBorder="1" applyAlignment="1">
      <alignment horizontal="center" vertical="center"/>
    </xf>
    <xf numFmtId="164" fontId="50" fillId="0" borderId="17" xfId="3" applyFont="1" applyBorder="1" applyAlignment="1">
      <alignment horizontal="center" vertical="center"/>
    </xf>
    <xf numFmtId="164" fontId="51" fillId="0" borderId="0" xfId="1" applyFont="1" applyAlignment="1">
      <alignment horizontal="center" vertical="center"/>
    </xf>
    <xf numFmtId="0" fontId="51" fillId="0" borderId="12" xfId="60" applyFont="1" applyBorder="1" applyAlignment="1">
      <alignment horizontal="center" vertical="center" wrapText="1"/>
    </xf>
    <xf numFmtId="0" fontId="51" fillId="0" borderId="13" xfId="60" applyFont="1" applyBorder="1" applyAlignment="1">
      <alignment horizontal="center" vertical="center" wrapText="1"/>
    </xf>
    <xf numFmtId="0" fontId="51" fillId="0" borderId="14" xfId="60" applyFont="1" applyBorder="1" applyAlignment="1">
      <alignment horizontal="center" vertical="center" wrapText="1"/>
    </xf>
    <xf numFmtId="0" fontId="50" fillId="0" borderId="12" xfId="60" applyFont="1" applyBorder="1" applyAlignment="1">
      <alignment horizontal="center" vertical="center" wrapText="1"/>
    </xf>
    <xf numFmtId="0" fontId="50" fillId="0" borderId="13" xfId="60" applyFont="1" applyBorder="1" applyAlignment="1">
      <alignment horizontal="center" vertical="center" wrapText="1"/>
    </xf>
    <xf numFmtId="0" fontId="50" fillId="0" borderId="14" xfId="60" applyFont="1" applyBorder="1" applyAlignment="1">
      <alignment horizontal="center" vertical="center" wrapText="1"/>
    </xf>
    <xf numFmtId="0" fontId="51" fillId="0" borderId="66" xfId="0" applyFont="1" applyBorder="1" applyAlignment="1">
      <alignment horizontal="center" vertical="center" wrapText="1"/>
    </xf>
    <xf numFmtId="0" fontId="51" fillId="0" borderId="13" xfId="0" applyFont="1" applyBorder="1" applyAlignment="1">
      <alignment horizontal="center" vertical="center" wrapText="1"/>
    </xf>
    <xf numFmtId="0" fontId="51" fillId="0" borderId="14" xfId="0" applyFont="1" applyBorder="1" applyAlignment="1">
      <alignment horizontal="center" vertical="center" wrapText="1"/>
    </xf>
    <xf numFmtId="165" fontId="51" fillId="0" borderId="13" xfId="0" applyNumberFormat="1" applyFont="1" applyBorder="1"/>
  </cellXfs>
  <cellStyles count="124">
    <cellStyle name="0,0_x000d__x000a_NA_x000d__x000a_" xfId="4" xr:uid="{00000000-0005-0000-0000-000000000000}"/>
    <cellStyle name="20% - Accent1" xfId="5" xr:uid="{00000000-0005-0000-0000-000001000000}"/>
    <cellStyle name="20% - Accent2" xfId="6" xr:uid="{00000000-0005-0000-0000-000002000000}"/>
    <cellStyle name="20% - Accent3" xfId="7" xr:uid="{00000000-0005-0000-0000-000003000000}"/>
    <cellStyle name="20% - Accent4" xfId="8" xr:uid="{00000000-0005-0000-0000-000004000000}"/>
    <cellStyle name="20% - Accent5" xfId="9" xr:uid="{00000000-0005-0000-0000-000005000000}"/>
    <cellStyle name="20% - Accent6" xfId="10" xr:uid="{00000000-0005-0000-0000-000006000000}"/>
    <cellStyle name="40% - Accent1" xfId="11" xr:uid="{00000000-0005-0000-0000-000007000000}"/>
    <cellStyle name="40% - Accent2" xfId="12" xr:uid="{00000000-0005-0000-0000-000008000000}"/>
    <cellStyle name="40% - Accent3" xfId="13" xr:uid="{00000000-0005-0000-0000-000009000000}"/>
    <cellStyle name="40% - Accent4" xfId="14" xr:uid="{00000000-0005-0000-0000-00000A000000}"/>
    <cellStyle name="40% - Accent5" xfId="15" xr:uid="{00000000-0005-0000-0000-00000B000000}"/>
    <cellStyle name="40% - Accent6" xfId="16" xr:uid="{00000000-0005-0000-0000-00000C000000}"/>
    <cellStyle name="60% - Accent1" xfId="17" xr:uid="{00000000-0005-0000-0000-00000D000000}"/>
    <cellStyle name="60% - Accent2" xfId="18" xr:uid="{00000000-0005-0000-0000-00000E000000}"/>
    <cellStyle name="60% - Accent3" xfId="19" xr:uid="{00000000-0005-0000-0000-00000F000000}"/>
    <cellStyle name="60% - Accent4" xfId="20" xr:uid="{00000000-0005-0000-0000-000010000000}"/>
    <cellStyle name="60% - Accent5" xfId="21" xr:uid="{00000000-0005-0000-0000-000011000000}"/>
    <cellStyle name="60% - Accent6" xfId="22" xr:uid="{00000000-0005-0000-0000-000012000000}"/>
    <cellStyle name="75" xfId="62" xr:uid="{00000000-0005-0000-0000-000013000000}"/>
    <cellStyle name="Accent1" xfId="23" xr:uid="{00000000-0005-0000-0000-000014000000}"/>
    <cellStyle name="Accent2" xfId="24" xr:uid="{00000000-0005-0000-0000-000015000000}"/>
    <cellStyle name="Accent3" xfId="25" xr:uid="{00000000-0005-0000-0000-000016000000}"/>
    <cellStyle name="Accent4" xfId="26" xr:uid="{00000000-0005-0000-0000-000017000000}"/>
    <cellStyle name="Accent5" xfId="27" xr:uid="{00000000-0005-0000-0000-000018000000}"/>
    <cellStyle name="Accent6" xfId="28" xr:uid="{00000000-0005-0000-0000-000019000000}"/>
    <cellStyle name="Bad" xfId="29" xr:uid="{00000000-0005-0000-0000-00001A000000}"/>
    <cellStyle name="Calculation" xfId="30" xr:uid="{00000000-0005-0000-0000-00001B000000}"/>
    <cellStyle name="Check Cell" xfId="31" xr:uid="{00000000-0005-0000-0000-00001C000000}"/>
    <cellStyle name="Comma" xfId="1" builtinId="3"/>
    <cellStyle name="Comma 2" xfId="122" xr:uid="{00000000-0005-0000-0000-00001E000000}"/>
    <cellStyle name="Comma 3" xfId="119" xr:uid="{00000000-0005-0000-0000-00001F000000}"/>
    <cellStyle name="Dezimal_CSI Price Comparison" xfId="63" xr:uid="{00000000-0005-0000-0000-000020000000}"/>
    <cellStyle name="Explanatory Text" xfId="32" xr:uid="{00000000-0005-0000-0000-000021000000}"/>
    <cellStyle name="Good" xfId="33" xr:uid="{00000000-0005-0000-0000-000022000000}"/>
    <cellStyle name="Header1" xfId="64" xr:uid="{00000000-0005-0000-0000-000023000000}"/>
    <cellStyle name="Header2" xfId="65" xr:uid="{00000000-0005-0000-0000-000024000000}"/>
    <cellStyle name="Heading 1" xfId="34" xr:uid="{00000000-0005-0000-0000-000025000000}"/>
    <cellStyle name="Heading 2" xfId="35" xr:uid="{00000000-0005-0000-0000-000026000000}"/>
    <cellStyle name="Heading 3" xfId="36" xr:uid="{00000000-0005-0000-0000-000027000000}"/>
    <cellStyle name="Heading 4" xfId="37" xr:uid="{00000000-0005-0000-0000-000028000000}"/>
    <cellStyle name="Hyperlink" xfId="61" builtinId="8"/>
    <cellStyle name="Input" xfId="38" xr:uid="{00000000-0005-0000-0000-00002A000000}"/>
    <cellStyle name="Linked Cell" xfId="39" xr:uid="{00000000-0005-0000-0000-00002B000000}"/>
    <cellStyle name="Neutral" xfId="40" xr:uid="{00000000-0005-0000-0000-00002C000000}"/>
    <cellStyle name="Normal" xfId="0" builtinId="0"/>
    <cellStyle name="Normal 2" xfId="98" xr:uid="{00000000-0005-0000-0000-00002E000000}"/>
    <cellStyle name="Normal 2 2" xfId="118" xr:uid="{00000000-0005-0000-0000-00002F000000}"/>
    <cellStyle name="Normal 3" xfId="111" xr:uid="{00000000-0005-0000-0000-000030000000}"/>
    <cellStyle name="Normal 3 2" xfId="116" xr:uid="{00000000-0005-0000-0000-000031000000}"/>
    <cellStyle name="Normal 4" xfId="120" xr:uid="{00000000-0005-0000-0000-000032000000}"/>
    <cellStyle name="Normal_post" xfId="57" xr:uid="{00000000-0005-0000-0000-000033000000}"/>
    <cellStyle name="Note" xfId="41" xr:uid="{00000000-0005-0000-0000-000034000000}"/>
    <cellStyle name="Output" xfId="42" xr:uid="{00000000-0005-0000-0000-000035000000}"/>
    <cellStyle name="Percent" xfId="123" builtinId="5"/>
    <cellStyle name="Percent 2" xfId="115" xr:uid="{00000000-0005-0000-0000-000036000000}"/>
    <cellStyle name="Percent 3" xfId="121" xr:uid="{00000000-0005-0000-0000-000037000000}"/>
    <cellStyle name="Title" xfId="43" xr:uid="{00000000-0005-0000-0000-000038000000}"/>
    <cellStyle name="Total" xfId="44" xr:uid="{00000000-0005-0000-0000-000039000000}"/>
    <cellStyle name="Warning Text" xfId="45" xr:uid="{00000000-0005-0000-0000-00003A000000}"/>
    <cellStyle name="เครื่องหมายจุลภาค 10" xfId="97" xr:uid="{00000000-0005-0000-0000-00003B000000}"/>
    <cellStyle name="เครื่องหมายจุลภาค 10 2" xfId="99" xr:uid="{00000000-0005-0000-0000-00003C000000}"/>
    <cellStyle name="เครื่องหมายจุลภาค 11" xfId="100" xr:uid="{00000000-0005-0000-0000-00003D000000}"/>
    <cellStyle name="เครื่องหมายจุลภาค 13" xfId="84" xr:uid="{00000000-0005-0000-0000-00003E000000}"/>
    <cellStyle name="เครื่องหมายจุลภาค 14" xfId="85" xr:uid="{00000000-0005-0000-0000-00003F000000}"/>
    <cellStyle name="เครื่องหมายจุลภาค 2" xfId="3" xr:uid="{00000000-0005-0000-0000-000040000000}"/>
    <cellStyle name="เครื่องหมายจุลภาค 2 2" xfId="53" xr:uid="{00000000-0005-0000-0000-000041000000}"/>
    <cellStyle name="เครื่องหมายจุลภาค 2 2 2" xfId="88" xr:uid="{00000000-0005-0000-0000-000042000000}"/>
    <cellStyle name="เครื่องหมายจุลภาค 2 3" xfId="101" xr:uid="{00000000-0005-0000-0000-000043000000}"/>
    <cellStyle name="เครื่องหมายจุลภาค 2 4" xfId="102" xr:uid="{00000000-0005-0000-0000-000044000000}"/>
    <cellStyle name="เครื่องหมายจุลภาค 2 5" xfId="113" xr:uid="{00000000-0005-0000-0000-000045000000}"/>
    <cellStyle name="เครื่องหมายจุลภาค 2 5 2" xfId="117" xr:uid="{00000000-0005-0000-0000-000046000000}"/>
    <cellStyle name="เครื่องหมายจุลภาค 3" xfId="2" xr:uid="{00000000-0005-0000-0000-000047000000}"/>
    <cellStyle name="เครื่องหมายจุลภาค 3 2" xfId="58" xr:uid="{00000000-0005-0000-0000-000048000000}"/>
    <cellStyle name="เครื่องหมายจุลภาค 3 2 2" xfId="91" xr:uid="{00000000-0005-0000-0000-000049000000}"/>
    <cellStyle name="เครื่องหมายจุลภาค 3 3" xfId="66" xr:uid="{00000000-0005-0000-0000-00004A000000}"/>
    <cellStyle name="เครื่องหมายจุลภาค 3 3 2" xfId="103" xr:uid="{00000000-0005-0000-0000-00004B000000}"/>
    <cellStyle name="เครื่องหมายจุลภาค 3 4" xfId="90" xr:uid="{00000000-0005-0000-0000-00004C000000}"/>
    <cellStyle name="เครื่องหมายจุลภาค 3 5" xfId="110" xr:uid="{00000000-0005-0000-0000-00004D000000}"/>
    <cellStyle name="เครื่องหมายจุลภาค 3 6" xfId="112" xr:uid="{00000000-0005-0000-0000-00004E000000}"/>
    <cellStyle name="เครื่องหมายจุลภาค 4" xfId="51" xr:uid="{00000000-0005-0000-0000-00004F000000}"/>
    <cellStyle name="เครื่องหมายจุลภาค 4 2" xfId="86" xr:uid="{00000000-0005-0000-0000-000050000000}"/>
    <cellStyle name="เครื่องหมายจุลภาค 5" xfId="67" xr:uid="{00000000-0005-0000-0000-000051000000}"/>
    <cellStyle name="เครื่องหมายจุลภาค 5 2" xfId="104" xr:uid="{00000000-0005-0000-0000-000052000000}"/>
    <cellStyle name="เครื่องหมายจุลภาค 6" xfId="68" xr:uid="{00000000-0005-0000-0000-000053000000}"/>
    <cellStyle name="เครื่องหมายจุลภาค 7" xfId="69" xr:uid="{00000000-0005-0000-0000-000054000000}"/>
    <cellStyle name="เครื่องหมายจุลภาค 8" xfId="70" xr:uid="{00000000-0005-0000-0000-000055000000}"/>
    <cellStyle name="เครื่องหมายจุลภาค 9" xfId="93" xr:uid="{00000000-0005-0000-0000-000056000000}"/>
    <cellStyle name="เปอร์เซ็นต์ 2" xfId="52" xr:uid="{00000000-0005-0000-0000-000073000000}"/>
    <cellStyle name="เปอร์เซ็นต์ 3" xfId="94" xr:uid="{00000000-0005-0000-0000-000074000000}"/>
    <cellStyle name="น้บะภฒ_95" xfId="71" xr:uid="{00000000-0005-0000-0000-000057000000}"/>
    <cellStyle name="ปกติ 10" xfId="80" xr:uid="{00000000-0005-0000-0000-000058000000}"/>
    <cellStyle name="ปกติ 12" xfId="81" xr:uid="{00000000-0005-0000-0000-000059000000}"/>
    <cellStyle name="ปกติ 13" xfId="82" xr:uid="{00000000-0005-0000-0000-00005A000000}"/>
    <cellStyle name="ปกติ 2" xfId="46" xr:uid="{00000000-0005-0000-0000-00005B000000}"/>
    <cellStyle name="ปกติ 2 2" xfId="47" xr:uid="{00000000-0005-0000-0000-00005C000000}"/>
    <cellStyle name="ปกติ 2 2 2" xfId="72" xr:uid="{00000000-0005-0000-0000-00005D000000}"/>
    <cellStyle name="ปกติ 2 3" xfId="105" xr:uid="{00000000-0005-0000-0000-00005E000000}"/>
    <cellStyle name="ปกติ 20" xfId="106" xr:uid="{00000000-0005-0000-0000-00005F000000}"/>
    <cellStyle name="ปกติ 28" xfId="107" xr:uid="{00000000-0005-0000-0000-000060000000}"/>
    <cellStyle name="ปกติ 3" xfId="48" xr:uid="{00000000-0005-0000-0000-000061000000}"/>
    <cellStyle name="ปกติ 3 2" xfId="73" xr:uid="{00000000-0005-0000-0000-000062000000}"/>
    <cellStyle name="ปกติ 3 2 2" xfId="89" xr:uid="{00000000-0005-0000-0000-000063000000}"/>
    <cellStyle name="ปกติ 3 8" xfId="83" xr:uid="{00000000-0005-0000-0000-000064000000}"/>
    <cellStyle name="ปกติ 4" xfId="49" xr:uid="{00000000-0005-0000-0000-000065000000}"/>
    <cellStyle name="ปกติ 4 2" xfId="108" xr:uid="{00000000-0005-0000-0000-000066000000}"/>
    <cellStyle name="ปกติ 5" xfId="50" xr:uid="{00000000-0005-0000-0000-000067000000}"/>
    <cellStyle name="ปกติ 5 2" xfId="54" xr:uid="{00000000-0005-0000-0000-000068000000}"/>
    <cellStyle name="ปกติ 5 3" xfId="95" xr:uid="{00000000-0005-0000-0000-000069000000}"/>
    <cellStyle name="ปกติ 5 4" xfId="109" xr:uid="{00000000-0005-0000-0000-00006A000000}"/>
    <cellStyle name="ปกติ 5 5" xfId="114" xr:uid="{00000000-0005-0000-0000-00006B000000}"/>
    <cellStyle name="ปกติ 6" xfId="92" xr:uid="{00000000-0005-0000-0000-00006C000000}"/>
    <cellStyle name="ปกติ 7" xfId="96" xr:uid="{00000000-0005-0000-0000-00006D000000}"/>
    <cellStyle name="ปกติ_4_ฟอร์ม รายได้47mju_หน้า 3_49" xfId="59" xr:uid="{00000000-0005-0000-0000-00006E000000}"/>
    <cellStyle name="ปกติ_formตัวชี้วัดผลผลิตรายได้" xfId="87" xr:uid="{00000000-0005-0000-0000-00006F000000}"/>
    <cellStyle name="ปกติ_ขวัญอ้อม" xfId="55" xr:uid="{00000000-0005-0000-0000-000070000000}"/>
    <cellStyle name="ปกติ_ฟอร์มรายได้46ส่งหน่วยงาน" xfId="60" xr:uid="{00000000-0005-0000-0000-000071000000}"/>
    <cellStyle name="ปกติ_ฟอร์มรายได้บ๋อให้" xfId="56" xr:uid="{00000000-0005-0000-0000-000072000000}"/>
    <cellStyle name="ฤธถ [0]_95" xfId="74" xr:uid="{00000000-0005-0000-0000-000075000000}"/>
    <cellStyle name="ฤธถ_95" xfId="75" xr:uid="{00000000-0005-0000-0000-000076000000}"/>
    <cellStyle name="ล๋ศญ [0]_95" xfId="76" xr:uid="{00000000-0005-0000-0000-000077000000}"/>
    <cellStyle name="ล๋ศญ_95" xfId="77" xr:uid="{00000000-0005-0000-0000-000078000000}"/>
    <cellStyle name="ลักษณะ 1" xfId="78" xr:uid="{00000000-0005-0000-0000-000079000000}"/>
    <cellStyle name="วฅมุ_4ฟ๙ฝวภ๛" xfId="79" xr:uid="{00000000-0005-0000-0000-00007A000000}"/>
  </cellStyles>
  <dxfs count="0"/>
  <tableStyles count="0" defaultTableStyle="TableStyleMedium9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37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externalLink" Target="externalLinks/externalLink2.xml"/><Relationship Id="rId35" Type="http://schemas.openxmlformats.org/officeDocument/2006/relationships/customXml" Target="../customXml/item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204883</xdr:colOff>
      <xdr:row>21</xdr:row>
      <xdr:rowOff>57149</xdr:rowOff>
    </xdr:from>
    <xdr:to>
      <xdr:col>21</xdr:col>
      <xdr:colOff>459494</xdr:colOff>
      <xdr:row>26</xdr:row>
      <xdr:rowOff>247650</xdr:rowOff>
    </xdr:to>
    <xdr:sp macro="" textlink="">
      <xdr:nvSpPr>
        <xdr:cNvPr id="2" name="Arrow: Down 1">
          <a:extLst>
            <a:ext uri="{FF2B5EF4-FFF2-40B4-BE49-F238E27FC236}">
              <a16:creationId xmlns:a16="http://schemas.microsoft.com/office/drawing/2014/main" id="{B57DC2E6-38A4-4D7B-B5EE-0C62B57C633F}"/>
            </a:ext>
          </a:extLst>
        </xdr:cNvPr>
        <xdr:cNvSpPr/>
      </xdr:nvSpPr>
      <xdr:spPr>
        <a:xfrm>
          <a:off x="12111133" y="6210299"/>
          <a:ext cx="845161" cy="3962401"/>
        </a:xfrm>
        <a:prstGeom prst="downArrow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38</xdr:col>
      <xdr:colOff>136517</xdr:colOff>
      <xdr:row>21</xdr:row>
      <xdr:rowOff>66675</xdr:rowOff>
    </xdr:from>
    <xdr:to>
      <xdr:col>39</xdr:col>
      <xdr:colOff>429228</xdr:colOff>
      <xdr:row>26</xdr:row>
      <xdr:rowOff>200025</xdr:rowOff>
    </xdr:to>
    <xdr:sp macro="" textlink="">
      <xdr:nvSpPr>
        <xdr:cNvPr id="3" name="Arrow: Down 2">
          <a:extLst>
            <a:ext uri="{FF2B5EF4-FFF2-40B4-BE49-F238E27FC236}">
              <a16:creationId xmlns:a16="http://schemas.microsoft.com/office/drawing/2014/main" id="{85961DD8-11F5-4F6A-B32F-82A7BE7EB808}"/>
            </a:ext>
          </a:extLst>
        </xdr:cNvPr>
        <xdr:cNvSpPr/>
      </xdr:nvSpPr>
      <xdr:spPr>
        <a:xfrm>
          <a:off x="21948767" y="6219825"/>
          <a:ext cx="845161" cy="3905250"/>
        </a:xfrm>
        <a:prstGeom prst="downArrow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planning.mju.ac.th/work1/EX-BUD/income/&#3648;&#3591;&#3636;&#3609;&#3619;&#3634;&#3618;&#3652;&#3604;&#3657;49/&#3626;&#3619;&#3640;&#3611;&#3619;&#3641;&#3611;&#3648;&#3621;&#3656;&#3617;&#3619;&#3634;&#3618;&#3652;&#3604;&#3657;49/Tanyalak/Tanyalak/&#3652;&#3604;&#3657;&#3619;&#3633;&#3610;%20&#3591;&#3611;&#3617;/600-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planning.mju.ac.th/Depart/NewData/Budget/50/work1/EX-BUD/income/&#3648;&#3591;&#3636;&#3609;&#3619;&#3634;&#3618;&#3652;&#3604;&#3657;49/&#3626;&#3619;&#3640;&#3611;&#3619;&#3641;&#3611;&#3648;&#3621;&#3656;&#3617;&#3619;&#3634;&#3618;&#3652;&#3604;&#3657;49/Tanyalak/Tanyalak/&#3652;&#3604;&#3657;&#3619;&#3633;&#3610;%20&#3591;&#3611;&#3617;/600-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ัตวศาสตร์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ัตวศาสตร์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5.bin"/><Relationship Id="rId2" Type="http://schemas.openxmlformats.org/officeDocument/2006/relationships/hyperlink" Target="https://www.mdes.go.th/service?a=29" TargetMode="External"/><Relationship Id="rId1" Type="http://schemas.openxmlformats.org/officeDocument/2006/relationships/hyperlink" Target="http://bb.go.th/topic.php?gid=237&amp;mid=279" TargetMode="External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6.bin"/><Relationship Id="rId1" Type="http://schemas.openxmlformats.org/officeDocument/2006/relationships/hyperlink" Target="http://bb.go.th/topic.php?gid=237&amp;mid=279" TargetMode="Externa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1:J12"/>
  <sheetViews>
    <sheetView topLeftCell="A10" workbookViewId="0">
      <selection activeCell="G16" sqref="G16"/>
    </sheetView>
  </sheetViews>
  <sheetFormatPr defaultRowHeight="21.75"/>
  <sheetData>
    <row r="11" spans="1:10" ht="38.25">
      <c r="A11" s="1135" t="s">
        <v>484</v>
      </c>
      <c r="B11" s="1135"/>
      <c r="C11" s="1135"/>
      <c r="D11" s="1135"/>
      <c r="E11" s="1135"/>
      <c r="F11" s="1135"/>
      <c r="G11" s="1135"/>
      <c r="H11" s="1135"/>
      <c r="I11" s="1135"/>
      <c r="J11" s="1135"/>
    </row>
    <row r="12" spans="1:10" ht="39.75">
      <c r="A12" s="1136" t="s">
        <v>4</v>
      </c>
      <c r="B12" s="1136"/>
      <c r="C12" s="1136"/>
      <c r="D12" s="1136"/>
      <c r="E12" s="1136"/>
      <c r="F12" s="1136"/>
      <c r="G12" s="1136"/>
      <c r="H12" s="1136"/>
      <c r="I12" s="1136"/>
      <c r="J12" s="1136"/>
    </row>
  </sheetData>
  <mergeCells count="2">
    <mergeCell ref="A11:J11"/>
    <mergeCell ref="A12:J12"/>
  </mergeCells>
  <pageMargins left="0.75" right="0.75" top="1" bottom="1" header="0.5" footer="0.5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B050"/>
    <pageSetUpPr fitToPage="1"/>
  </sheetPr>
  <dimension ref="A1:P42"/>
  <sheetViews>
    <sheetView showGridLines="0" zoomScaleNormal="100" zoomScaleSheetLayoutView="90" workbookViewId="0">
      <pane xSplit="1" ySplit="9" topLeftCell="B10" activePane="bottomRight" state="frozen"/>
      <selection pane="topRight" activeCell="B1" sqref="B1"/>
      <selection pane="bottomLeft" activeCell="A10" sqref="A10"/>
      <selection pane="bottomRight" activeCell="S32" sqref="S32"/>
    </sheetView>
  </sheetViews>
  <sheetFormatPr defaultColWidth="27.7109375" defaultRowHeight="21"/>
  <cols>
    <col min="1" max="1" width="27.7109375" style="67" customWidth="1"/>
    <col min="2" max="2" width="13.5703125" style="67" customWidth="1"/>
    <col min="3" max="3" width="12.5703125" style="67" customWidth="1"/>
    <col min="4" max="4" width="17.42578125" style="67" customWidth="1"/>
    <col min="5" max="5" width="15.5703125" style="67" customWidth="1"/>
    <col min="6" max="6" width="12.5703125" style="67" customWidth="1"/>
    <col min="7" max="7" width="13" style="67" customWidth="1"/>
    <col min="8" max="8" width="14.5703125" style="67" customWidth="1"/>
    <col min="9" max="9" width="7.42578125" style="67" customWidth="1"/>
    <col min="10" max="10" width="5.85546875" style="67" customWidth="1"/>
    <col min="11" max="11" width="10.42578125" style="67" customWidth="1"/>
    <col min="12" max="12" width="7.5703125" style="67" bestFit="1" customWidth="1"/>
    <col min="13" max="13" width="5.28515625" style="67" customWidth="1"/>
    <col min="14" max="14" width="6.5703125" style="67" bestFit="1" customWidth="1"/>
    <col min="15" max="15" width="7" style="67" customWidth="1"/>
    <col min="16" max="16" width="7.42578125" style="67" bestFit="1" customWidth="1"/>
    <col min="17" max="252" width="9.140625" style="67" customWidth="1"/>
    <col min="253" max="253" width="27.7109375" style="67"/>
    <col min="254" max="254" width="27.7109375" style="67" customWidth="1"/>
    <col min="255" max="256" width="0" style="67" hidden="1" customWidth="1"/>
    <col min="257" max="257" width="16.7109375" style="67" customWidth="1"/>
    <col min="258" max="258" width="14.42578125" style="67" customWidth="1"/>
    <col min="259" max="259" width="14.7109375" style="67" customWidth="1"/>
    <col min="260" max="260" width="15.42578125" style="67" customWidth="1"/>
    <col min="261" max="261" width="9.140625" style="67" bestFit="1" customWidth="1"/>
    <col min="262" max="262" width="21.7109375" style="67" customWidth="1"/>
    <col min="263" max="263" width="15.7109375" style="67" customWidth="1"/>
    <col min="264" max="264" width="3.5703125" style="67" customWidth="1"/>
    <col min="265" max="265" width="4.5703125" style="67" customWidth="1"/>
    <col min="266" max="508" width="9.140625" style="67" customWidth="1"/>
    <col min="509" max="509" width="27.7109375" style="67"/>
    <col min="510" max="510" width="27.7109375" style="67" customWidth="1"/>
    <col min="511" max="512" width="0" style="67" hidden="1" customWidth="1"/>
    <col min="513" max="513" width="16.7109375" style="67" customWidth="1"/>
    <col min="514" max="514" width="14.42578125" style="67" customWidth="1"/>
    <col min="515" max="515" width="14.7109375" style="67" customWidth="1"/>
    <col min="516" max="516" width="15.42578125" style="67" customWidth="1"/>
    <col min="517" max="517" width="9.140625" style="67" bestFit="1" customWidth="1"/>
    <col min="518" max="518" width="21.7109375" style="67" customWidth="1"/>
    <col min="519" max="519" width="15.7109375" style="67" customWidth="1"/>
    <col min="520" max="520" width="3.5703125" style="67" customWidth="1"/>
    <col min="521" max="521" width="4.5703125" style="67" customWidth="1"/>
    <col min="522" max="764" width="9.140625" style="67" customWidth="1"/>
    <col min="765" max="765" width="27.7109375" style="67"/>
    <col min="766" max="766" width="27.7109375" style="67" customWidth="1"/>
    <col min="767" max="768" width="0" style="67" hidden="1" customWidth="1"/>
    <col min="769" max="769" width="16.7109375" style="67" customWidth="1"/>
    <col min="770" max="770" width="14.42578125" style="67" customWidth="1"/>
    <col min="771" max="771" width="14.7109375" style="67" customWidth="1"/>
    <col min="772" max="772" width="15.42578125" style="67" customWidth="1"/>
    <col min="773" max="773" width="9.140625" style="67" bestFit="1" customWidth="1"/>
    <col min="774" max="774" width="21.7109375" style="67" customWidth="1"/>
    <col min="775" max="775" width="15.7109375" style="67" customWidth="1"/>
    <col min="776" max="776" width="3.5703125" style="67" customWidth="1"/>
    <col min="777" max="777" width="4.5703125" style="67" customWidth="1"/>
    <col min="778" max="1020" width="9.140625" style="67" customWidth="1"/>
    <col min="1021" max="1021" width="27.7109375" style="67"/>
    <col min="1022" max="1022" width="27.7109375" style="67" customWidth="1"/>
    <col min="1023" max="1024" width="0" style="67" hidden="1" customWidth="1"/>
    <col min="1025" max="1025" width="16.7109375" style="67" customWidth="1"/>
    <col min="1026" max="1026" width="14.42578125" style="67" customWidth="1"/>
    <col min="1027" max="1027" width="14.7109375" style="67" customWidth="1"/>
    <col min="1028" max="1028" width="15.42578125" style="67" customWidth="1"/>
    <col min="1029" max="1029" width="9.140625" style="67" bestFit="1" customWidth="1"/>
    <col min="1030" max="1030" width="21.7109375" style="67" customWidth="1"/>
    <col min="1031" max="1031" width="15.7109375" style="67" customWidth="1"/>
    <col min="1032" max="1032" width="3.5703125" style="67" customWidth="1"/>
    <col min="1033" max="1033" width="4.5703125" style="67" customWidth="1"/>
    <col min="1034" max="1276" width="9.140625" style="67" customWidth="1"/>
    <col min="1277" max="1277" width="27.7109375" style="67"/>
    <col min="1278" max="1278" width="27.7109375" style="67" customWidth="1"/>
    <col min="1279" max="1280" width="0" style="67" hidden="1" customWidth="1"/>
    <col min="1281" max="1281" width="16.7109375" style="67" customWidth="1"/>
    <col min="1282" max="1282" width="14.42578125" style="67" customWidth="1"/>
    <col min="1283" max="1283" width="14.7109375" style="67" customWidth="1"/>
    <col min="1284" max="1284" width="15.42578125" style="67" customWidth="1"/>
    <col min="1285" max="1285" width="9.140625" style="67" bestFit="1" customWidth="1"/>
    <col min="1286" max="1286" width="21.7109375" style="67" customWidth="1"/>
    <col min="1287" max="1287" width="15.7109375" style="67" customWidth="1"/>
    <col min="1288" max="1288" width="3.5703125" style="67" customWidth="1"/>
    <col min="1289" max="1289" width="4.5703125" style="67" customWidth="1"/>
    <col min="1290" max="1532" width="9.140625" style="67" customWidth="1"/>
    <col min="1533" max="1533" width="27.7109375" style="67"/>
    <col min="1534" max="1534" width="27.7109375" style="67" customWidth="1"/>
    <col min="1535" max="1536" width="0" style="67" hidden="1" customWidth="1"/>
    <col min="1537" max="1537" width="16.7109375" style="67" customWidth="1"/>
    <col min="1538" max="1538" width="14.42578125" style="67" customWidth="1"/>
    <col min="1539" max="1539" width="14.7109375" style="67" customWidth="1"/>
    <col min="1540" max="1540" width="15.42578125" style="67" customWidth="1"/>
    <col min="1541" max="1541" width="9.140625" style="67" bestFit="1" customWidth="1"/>
    <col min="1542" max="1542" width="21.7109375" style="67" customWidth="1"/>
    <col min="1543" max="1543" width="15.7109375" style="67" customWidth="1"/>
    <col min="1544" max="1544" width="3.5703125" style="67" customWidth="1"/>
    <col min="1545" max="1545" width="4.5703125" style="67" customWidth="1"/>
    <col min="1546" max="1788" width="9.140625" style="67" customWidth="1"/>
    <col min="1789" max="1789" width="27.7109375" style="67"/>
    <col min="1790" max="1790" width="27.7109375" style="67" customWidth="1"/>
    <col min="1791" max="1792" width="0" style="67" hidden="1" customWidth="1"/>
    <col min="1793" max="1793" width="16.7109375" style="67" customWidth="1"/>
    <col min="1794" max="1794" width="14.42578125" style="67" customWidth="1"/>
    <col min="1795" max="1795" width="14.7109375" style="67" customWidth="1"/>
    <col min="1796" max="1796" width="15.42578125" style="67" customWidth="1"/>
    <col min="1797" max="1797" width="9.140625" style="67" bestFit="1" customWidth="1"/>
    <col min="1798" max="1798" width="21.7109375" style="67" customWidth="1"/>
    <col min="1799" max="1799" width="15.7109375" style="67" customWidth="1"/>
    <col min="1800" max="1800" width="3.5703125" style="67" customWidth="1"/>
    <col min="1801" max="1801" width="4.5703125" style="67" customWidth="1"/>
    <col min="1802" max="2044" width="9.140625" style="67" customWidth="1"/>
    <col min="2045" max="2045" width="27.7109375" style="67"/>
    <col min="2046" max="2046" width="27.7109375" style="67" customWidth="1"/>
    <col min="2047" max="2048" width="0" style="67" hidden="1" customWidth="1"/>
    <col min="2049" max="2049" width="16.7109375" style="67" customWidth="1"/>
    <col min="2050" max="2050" width="14.42578125" style="67" customWidth="1"/>
    <col min="2051" max="2051" width="14.7109375" style="67" customWidth="1"/>
    <col min="2052" max="2052" width="15.42578125" style="67" customWidth="1"/>
    <col min="2053" max="2053" width="9.140625" style="67" bestFit="1" customWidth="1"/>
    <col min="2054" max="2054" width="21.7109375" style="67" customWidth="1"/>
    <col min="2055" max="2055" width="15.7109375" style="67" customWidth="1"/>
    <col min="2056" max="2056" width="3.5703125" style="67" customWidth="1"/>
    <col min="2057" max="2057" width="4.5703125" style="67" customWidth="1"/>
    <col min="2058" max="2300" width="9.140625" style="67" customWidth="1"/>
    <col min="2301" max="2301" width="27.7109375" style="67"/>
    <col min="2302" max="2302" width="27.7109375" style="67" customWidth="1"/>
    <col min="2303" max="2304" width="0" style="67" hidden="1" customWidth="1"/>
    <col min="2305" max="2305" width="16.7109375" style="67" customWidth="1"/>
    <col min="2306" max="2306" width="14.42578125" style="67" customWidth="1"/>
    <col min="2307" max="2307" width="14.7109375" style="67" customWidth="1"/>
    <col min="2308" max="2308" width="15.42578125" style="67" customWidth="1"/>
    <col min="2309" max="2309" width="9.140625" style="67" bestFit="1" customWidth="1"/>
    <col min="2310" max="2310" width="21.7109375" style="67" customWidth="1"/>
    <col min="2311" max="2311" width="15.7109375" style="67" customWidth="1"/>
    <col min="2312" max="2312" width="3.5703125" style="67" customWidth="1"/>
    <col min="2313" max="2313" width="4.5703125" style="67" customWidth="1"/>
    <col min="2314" max="2556" width="9.140625" style="67" customWidth="1"/>
    <col min="2557" max="2557" width="27.7109375" style="67"/>
    <col min="2558" max="2558" width="27.7109375" style="67" customWidth="1"/>
    <col min="2559" max="2560" width="0" style="67" hidden="1" customWidth="1"/>
    <col min="2561" max="2561" width="16.7109375" style="67" customWidth="1"/>
    <col min="2562" max="2562" width="14.42578125" style="67" customWidth="1"/>
    <col min="2563" max="2563" width="14.7109375" style="67" customWidth="1"/>
    <col min="2564" max="2564" width="15.42578125" style="67" customWidth="1"/>
    <col min="2565" max="2565" width="9.140625" style="67" bestFit="1" customWidth="1"/>
    <col min="2566" max="2566" width="21.7109375" style="67" customWidth="1"/>
    <col min="2567" max="2567" width="15.7109375" style="67" customWidth="1"/>
    <col min="2568" max="2568" width="3.5703125" style="67" customWidth="1"/>
    <col min="2569" max="2569" width="4.5703125" style="67" customWidth="1"/>
    <col min="2570" max="2812" width="9.140625" style="67" customWidth="1"/>
    <col min="2813" max="2813" width="27.7109375" style="67"/>
    <col min="2814" max="2814" width="27.7109375" style="67" customWidth="1"/>
    <col min="2815" max="2816" width="0" style="67" hidden="1" customWidth="1"/>
    <col min="2817" max="2817" width="16.7109375" style="67" customWidth="1"/>
    <col min="2818" max="2818" width="14.42578125" style="67" customWidth="1"/>
    <col min="2819" max="2819" width="14.7109375" style="67" customWidth="1"/>
    <col min="2820" max="2820" width="15.42578125" style="67" customWidth="1"/>
    <col min="2821" max="2821" width="9.140625" style="67" bestFit="1" customWidth="1"/>
    <col min="2822" max="2822" width="21.7109375" style="67" customWidth="1"/>
    <col min="2823" max="2823" width="15.7109375" style="67" customWidth="1"/>
    <col min="2824" max="2824" width="3.5703125" style="67" customWidth="1"/>
    <col min="2825" max="2825" width="4.5703125" style="67" customWidth="1"/>
    <col min="2826" max="3068" width="9.140625" style="67" customWidth="1"/>
    <col min="3069" max="3069" width="27.7109375" style="67"/>
    <col min="3070" max="3070" width="27.7109375" style="67" customWidth="1"/>
    <col min="3071" max="3072" width="0" style="67" hidden="1" customWidth="1"/>
    <col min="3073" max="3073" width="16.7109375" style="67" customWidth="1"/>
    <col min="3074" max="3074" width="14.42578125" style="67" customWidth="1"/>
    <col min="3075" max="3075" width="14.7109375" style="67" customWidth="1"/>
    <col min="3076" max="3076" width="15.42578125" style="67" customWidth="1"/>
    <col min="3077" max="3077" width="9.140625" style="67" bestFit="1" customWidth="1"/>
    <col min="3078" max="3078" width="21.7109375" style="67" customWidth="1"/>
    <col min="3079" max="3079" width="15.7109375" style="67" customWidth="1"/>
    <col min="3080" max="3080" width="3.5703125" style="67" customWidth="1"/>
    <col min="3081" max="3081" width="4.5703125" style="67" customWidth="1"/>
    <col min="3082" max="3324" width="9.140625" style="67" customWidth="1"/>
    <col min="3325" max="3325" width="27.7109375" style="67"/>
    <col min="3326" max="3326" width="27.7109375" style="67" customWidth="1"/>
    <col min="3327" max="3328" width="0" style="67" hidden="1" customWidth="1"/>
    <col min="3329" max="3329" width="16.7109375" style="67" customWidth="1"/>
    <col min="3330" max="3330" width="14.42578125" style="67" customWidth="1"/>
    <col min="3331" max="3331" width="14.7109375" style="67" customWidth="1"/>
    <col min="3332" max="3332" width="15.42578125" style="67" customWidth="1"/>
    <col min="3333" max="3333" width="9.140625" style="67" bestFit="1" customWidth="1"/>
    <col min="3334" max="3334" width="21.7109375" style="67" customWidth="1"/>
    <col min="3335" max="3335" width="15.7109375" style="67" customWidth="1"/>
    <col min="3336" max="3336" width="3.5703125" style="67" customWidth="1"/>
    <col min="3337" max="3337" width="4.5703125" style="67" customWidth="1"/>
    <col min="3338" max="3580" width="9.140625" style="67" customWidth="1"/>
    <col min="3581" max="3581" width="27.7109375" style="67"/>
    <col min="3582" max="3582" width="27.7109375" style="67" customWidth="1"/>
    <col min="3583" max="3584" width="0" style="67" hidden="1" customWidth="1"/>
    <col min="3585" max="3585" width="16.7109375" style="67" customWidth="1"/>
    <col min="3586" max="3586" width="14.42578125" style="67" customWidth="1"/>
    <col min="3587" max="3587" width="14.7109375" style="67" customWidth="1"/>
    <col min="3588" max="3588" width="15.42578125" style="67" customWidth="1"/>
    <col min="3589" max="3589" width="9.140625" style="67" bestFit="1" customWidth="1"/>
    <col min="3590" max="3590" width="21.7109375" style="67" customWidth="1"/>
    <col min="3591" max="3591" width="15.7109375" style="67" customWidth="1"/>
    <col min="3592" max="3592" width="3.5703125" style="67" customWidth="1"/>
    <col min="3593" max="3593" width="4.5703125" style="67" customWidth="1"/>
    <col min="3594" max="3836" width="9.140625" style="67" customWidth="1"/>
    <col min="3837" max="3837" width="27.7109375" style="67"/>
    <col min="3838" max="3838" width="27.7109375" style="67" customWidth="1"/>
    <col min="3839" max="3840" width="0" style="67" hidden="1" customWidth="1"/>
    <col min="3841" max="3841" width="16.7109375" style="67" customWidth="1"/>
    <col min="3842" max="3842" width="14.42578125" style="67" customWidth="1"/>
    <col min="3843" max="3843" width="14.7109375" style="67" customWidth="1"/>
    <col min="3844" max="3844" width="15.42578125" style="67" customWidth="1"/>
    <col min="3845" max="3845" width="9.140625" style="67" bestFit="1" customWidth="1"/>
    <col min="3846" max="3846" width="21.7109375" style="67" customWidth="1"/>
    <col min="3847" max="3847" width="15.7109375" style="67" customWidth="1"/>
    <col min="3848" max="3848" width="3.5703125" style="67" customWidth="1"/>
    <col min="3849" max="3849" width="4.5703125" style="67" customWidth="1"/>
    <col min="3850" max="4092" width="9.140625" style="67" customWidth="1"/>
    <col min="4093" max="4093" width="27.7109375" style="67"/>
    <col min="4094" max="4094" width="27.7109375" style="67" customWidth="1"/>
    <col min="4095" max="4096" width="0" style="67" hidden="1" customWidth="1"/>
    <col min="4097" max="4097" width="16.7109375" style="67" customWidth="1"/>
    <col min="4098" max="4098" width="14.42578125" style="67" customWidth="1"/>
    <col min="4099" max="4099" width="14.7109375" style="67" customWidth="1"/>
    <col min="4100" max="4100" width="15.42578125" style="67" customWidth="1"/>
    <col min="4101" max="4101" width="9.140625" style="67" bestFit="1" customWidth="1"/>
    <col min="4102" max="4102" width="21.7109375" style="67" customWidth="1"/>
    <col min="4103" max="4103" width="15.7109375" style="67" customWidth="1"/>
    <col min="4104" max="4104" width="3.5703125" style="67" customWidth="1"/>
    <col min="4105" max="4105" width="4.5703125" style="67" customWidth="1"/>
    <col min="4106" max="4348" width="9.140625" style="67" customWidth="1"/>
    <col min="4349" max="4349" width="27.7109375" style="67"/>
    <col min="4350" max="4350" width="27.7109375" style="67" customWidth="1"/>
    <col min="4351" max="4352" width="0" style="67" hidden="1" customWidth="1"/>
    <col min="4353" max="4353" width="16.7109375" style="67" customWidth="1"/>
    <col min="4354" max="4354" width="14.42578125" style="67" customWidth="1"/>
    <col min="4355" max="4355" width="14.7109375" style="67" customWidth="1"/>
    <col min="4356" max="4356" width="15.42578125" style="67" customWidth="1"/>
    <col min="4357" max="4357" width="9.140625" style="67" bestFit="1" customWidth="1"/>
    <col min="4358" max="4358" width="21.7109375" style="67" customWidth="1"/>
    <col min="4359" max="4359" width="15.7109375" style="67" customWidth="1"/>
    <col min="4360" max="4360" width="3.5703125" style="67" customWidth="1"/>
    <col min="4361" max="4361" width="4.5703125" style="67" customWidth="1"/>
    <col min="4362" max="4604" width="9.140625" style="67" customWidth="1"/>
    <col min="4605" max="4605" width="27.7109375" style="67"/>
    <col min="4606" max="4606" width="27.7109375" style="67" customWidth="1"/>
    <col min="4607" max="4608" width="0" style="67" hidden="1" customWidth="1"/>
    <col min="4609" max="4609" width="16.7109375" style="67" customWidth="1"/>
    <col min="4610" max="4610" width="14.42578125" style="67" customWidth="1"/>
    <col min="4611" max="4611" width="14.7109375" style="67" customWidth="1"/>
    <col min="4612" max="4612" width="15.42578125" style="67" customWidth="1"/>
    <col min="4613" max="4613" width="9.140625" style="67" bestFit="1" customWidth="1"/>
    <col min="4614" max="4614" width="21.7109375" style="67" customWidth="1"/>
    <col min="4615" max="4615" width="15.7109375" style="67" customWidth="1"/>
    <col min="4616" max="4616" width="3.5703125" style="67" customWidth="1"/>
    <col min="4617" max="4617" width="4.5703125" style="67" customWidth="1"/>
    <col min="4618" max="4860" width="9.140625" style="67" customWidth="1"/>
    <col min="4861" max="4861" width="27.7109375" style="67"/>
    <col min="4862" max="4862" width="27.7109375" style="67" customWidth="1"/>
    <col min="4863" max="4864" width="0" style="67" hidden="1" customWidth="1"/>
    <col min="4865" max="4865" width="16.7109375" style="67" customWidth="1"/>
    <col min="4866" max="4866" width="14.42578125" style="67" customWidth="1"/>
    <col min="4867" max="4867" width="14.7109375" style="67" customWidth="1"/>
    <col min="4868" max="4868" width="15.42578125" style="67" customWidth="1"/>
    <col min="4869" max="4869" width="9.140625" style="67" bestFit="1" customWidth="1"/>
    <col min="4870" max="4870" width="21.7109375" style="67" customWidth="1"/>
    <col min="4871" max="4871" width="15.7109375" style="67" customWidth="1"/>
    <col min="4872" max="4872" width="3.5703125" style="67" customWidth="1"/>
    <col min="4873" max="4873" width="4.5703125" style="67" customWidth="1"/>
    <col min="4874" max="5116" width="9.140625" style="67" customWidth="1"/>
    <col min="5117" max="5117" width="27.7109375" style="67"/>
    <col min="5118" max="5118" width="27.7109375" style="67" customWidth="1"/>
    <col min="5119" max="5120" width="0" style="67" hidden="1" customWidth="1"/>
    <col min="5121" max="5121" width="16.7109375" style="67" customWidth="1"/>
    <col min="5122" max="5122" width="14.42578125" style="67" customWidth="1"/>
    <col min="5123" max="5123" width="14.7109375" style="67" customWidth="1"/>
    <col min="5124" max="5124" width="15.42578125" style="67" customWidth="1"/>
    <col min="5125" max="5125" width="9.140625" style="67" bestFit="1" customWidth="1"/>
    <col min="5126" max="5126" width="21.7109375" style="67" customWidth="1"/>
    <col min="5127" max="5127" width="15.7109375" style="67" customWidth="1"/>
    <col min="5128" max="5128" width="3.5703125" style="67" customWidth="1"/>
    <col min="5129" max="5129" width="4.5703125" style="67" customWidth="1"/>
    <col min="5130" max="5372" width="9.140625" style="67" customWidth="1"/>
    <col min="5373" max="5373" width="27.7109375" style="67"/>
    <col min="5374" max="5374" width="27.7109375" style="67" customWidth="1"/>
    <col min="5375" max="5376" width="0" style="67" hidden="1" customWidth="1"/>
    <col min="5377" max="5377" width="16.7109375" style="67" customWidth="1"/>
    <col min="5378" max="5378" width="14.42578125" style="67" customWidth="1"/>
    <col min="5379" max="5379" width="14.7109375" style="67" customWidth="1"/>
    <col min="5380" max="5380" width="15.42578125" style="67" customWidth="1"/>
    <col min="5381" max="5381" width="9.140625" style="67" bestFit="1" customWidth="1"/>
    <col min="5382" max="5382" width="21.7109375" style="67" customWidth="1"/>
    <col min="5383" max="5383" width="15.7109375" style="67" customWidth="1"/>
    <col min="5384" max="5384" width="3.5703125" style="67" customWidth="1"/>
    <col min="5385" max="5385" width="4.5703125" style="67" customWidth="1"/>
    <col min="5386" max="5628" width="9.140625" style="67" customWidth="1"/>
    <col min="5629" max="5629" width="27.7109375" style="67"/>
    <col min="5630" max="5630" width="27.7109375" style="67" customWidth="1"/>
    <col min="5631" max="5632" width="0" style="67" hidden="1" customWidth="1"/>
    <col min="5633" max="5633" width="16.7109375" style="67" customWidth="1"/>
    <col min="5634" max="5634" width="14.42578125" style="67" customWidth="1"/>
    <col min="5635" max="5635" width="14.7109375" style="67" customWidth="1"/>
    <col min="5636" max="5636" width="15.42578125" style="67" customWidth="1"/>
    <col min="5637" max="5637" width="9.140625" style="67" bestFit="1" customWidth="1"/>
    <col min="5638" max="5638" width="21.7109375" style="67" customWidth="1"/>
    <col min="5639" max="5639" width="15.7109375" style="67" customWidth="1"/>
    <col min="5640" max="5640" width="3.5703125" style="67" customWidth="1"/>
    <col min="5641" max="5641" width="4.5703125" style="67" customWidth="1"/>
    <col min="5642" max="5884" width="9.140625" style="67" customWidth="1"/>
    <col min="5885" max="5885" width="27.7109375" style="67"/>
    <col min="5886" max="5886" width="27.7109375" style="67" customWidth="1"/>
    <col min="5887" max="5888" width="0" style="67" hidden="1" customWidth="1"/>
    <col min="5889" max="5889" width="16.7109375" style="67" customWidth="1"/>
    <col min="5890" max="5890" width="14.42578125" style="67" customWidth="1"/>
    <col min="5891" max="5891" width="14.7109375" style="67" customWidth="1"/>
    <col min="5892" max="5892" width="15.42578125" style="67" customWidth="1"/>
    <col min="5893" max="5893" width="9.140625" style="67" bestFit="1" customWidth="1"/>
    <col min="5894" max="5894" width="21.7109375" style="67" customWidth="1"/>
    <col min="5895" max="5895" width="15.7109375" style="67" customWidth="1"/>
    <col min="5896" max="5896" width="3.5703125" style="67" customWidth="1"/>
    <col min="5897" max="5897" width="4.5703125" style="67" customWidth="1"/>
    <col min="5898" max="6140" width="9.140625" style="67" customWidth="1"/>
    <col min="6141" max="6141" width="27.7109375" style="67"/>
    <col min="6142" max="6142" width="27.7109375" style="67" customWidth="1"/>
    <col min="6143" max="6144" width="0" style="67" hidden="1" customWidth="1"/>
    <col min="6145" max="6145" width="16.7109375" style="67" customWidth="1"/>
    <col min="6146" max="6146" width="14.42578125" style="67" customWidth="1"/>
    <col min="6147" max="6147" width="14.7109375" style="67" customWidth="1"/>
    <col min="6148" max="6148" width="15.42578125" style="67" customWidth="1"/>
    <col min="6149" max="6149" width="9.140625" style="67" bestFit="1" customWidth="1"/>
    <col min="6150" max="6150" width="21.7109375" style="67" customWidth="1"/>
    <col min="6151" max="6151" width="15.7109375" style="67" customWidth="1"/>
    <col min="6152" max="6152" width="3.5703125" style="67" customWidth="1"/>
    <col min="6153" max="6153" width="4.5703125" style="67" customWidth="1"/>
    <col min="6154" max="6396" width="9.140625" style="67" customWidth="1"/>
    <col min="6397" max="6397" width="27.7109375" style="67"/>
    <col min="6398" max="6398" width="27.7109375" style="67" customWidth="1"/>
    <col min="6399" max="6400" width="0" style="67" hidden="1" customWidth="1"/>
    <col min="6401" max="6401" width="16.7109375" style="67" customWidth="1"/>
    <col min="6402" max="6402" width="14.42578125" style="67" customWidth="1"/>
    <col min="6403" max="6403" width="14.7109375" style="67" customWidth="1"/>
    <col min="6404" max="6404" width="15.42578125" style="67" customWidth="1"/>
    <col min="6405" max="6405" width="9.140625" style="67" bestFit="1" customWidth="1"/>
    <col min="6406" max="6406" width="21.7109375" style="67" customWidth="1"/>
    <col min="6407" max="6407" width="15.7109375" style="67" customWidth="1"/>
    <col min="6408" max="6408" width="3.5703125" style="67" customWidth="1"/>
    <col min="6409" max="6409" width="4.5703125" style="67" customWidth="1"/>
    <col min="6410" max="6652" width="9.140625" style="67" customWidth="1"/>
    <col min="6653" max="6653" width="27.7109375" style="67"/>
    <col min="6654" max="6654" width="27.7109375" style="67" customWidth="1"/>
    <col min="6655" max="6656" width="0" style="67" hidden="1" customWidth="1"/>
    <col min="6657" max="6657" width="16.7109375" style="67" customWidth="1"/>
    <col min="6658" max="6658" width="14.42578125" style="67" customWidth="1"/>
    <col min="6659" max="6659" width="14.7109375" style="67" customWidth="1"/>
    <col min="6660" max="6660" width="15.42578125" style="67" customWidth="1"/>
    <col min="6661" max="6661" width="9.140625" style="67" bestFit="1" customWidth="1"/>
    <col min="6662" max="6662" width="21.7109375" style="67" customWidth="1"/>
    <col min="6663" max="6663" width="15.7109375" style="67" customWidth="1"/>
    <col min="6664" max="6664" width="3.5703125" style="67" customWidth="1"/>
    <col min="6665" max="6665" width="4.5703125" style="67" customWidth="1"/>
    <col min="6666" max="6908" width="9.140625" style="67" customWidth="1"/>
    <col min="6909" max="6909" width="27.7109375" style="67"/>
    <col min="6910" max="6910" width="27.7109375" style="67" customWidth="1"/>
    <col min="6911" max="6912" width="0" style="67" hidden="1" customWidth="1"/>
    <col min="6913" max="6913" width="16.7109375" style="67" customWidth="1"/>
    <col min="6914" max="6914" width="14.42578125" style="67" customWidth="1"/>
    <col min="6915" max="6915" width="14.7109375" style="67" customWidth="1"/>
    <col min="6916" max="6916" width="15.42578125" style="67" customWidth="1"/>
    <col min="6917" max="6917" width="9.140625" style="67" bestFit="1" customWidth="1"/>
    <col min="6918" max="6918" width="21.7109375" style="67" customWidth="1"/>
    <col min="6919" max="6919" width="15.7109375" style="67" customWidth="1"/>
    <col min="6920" max="6920" width="3.5703125" style="67" customWidth="1"/>
    <col min="6921" max="6921" width="4.5703125" style="67" customWidth="1"/>
    <col min="6922" max="7164" width="9.140625" style="67" customWidth="1"/>
    <col min="7165" max="7165" width="27.7109375" style="67"/>
    <col min="7166" max="7166" width="27.7109375" style="67" customWidth="1"/>
    <col min="7167" max="7168" width="0" style="67" hidden="1" customWidth="1"/>
    <col min="7169" max="7169" width="16.7109375" style="67" customWidth="1"/>
    <col min="7170" max="7170" width="14.42578125" style="67" customWidth="1"/>
    <col min="7171" max="7171" width="14.7109375" style="67" customWidth="1"/>
    <col min="7172" max="7172" width="15.42578125" style="67" customWidth="1"/>
    <col min="7173" max="7173" width="9.140625" style="67" bestFit="1" customWidth="1"/>
    <col min="7174" max="7174" width="21.7109375" style="67" customWidth="1"/>
    <col min="7175" max="7175" width="15.7109375" style="67" customWidth="1"/>
    <col min="7176" max="7176" width="3.5703125" style="67" customWidth="1"/>
    <col min="7177" max="7177" width="4.5703125" style="67" customWidth="1"/>
    <col min="7178" max="7420" width="9.140625" style="67" customWidth="1"/>
    <col min="7421" max="7421" width="27.7109375" style="67"/>
    <col min="7422" max="7422" width="27.7109375" style="67" customWidth="1"/>
    <col min="7423" max="7424" width="0" style="67" hidden="1" customWidth="1"/>
    <col min="7425" max="7425" width="16.7109375" style="67" customWidth="1"/>
    <col min="7426" max="7426" width="14.42578125" style="67" customWidth="1"/>
    <col min="7427" max="7427" width="14.7109375" style="67" customWidth="1"/>
    <col min="7428" max="7428" width="15.42578125" style="67" customWidth="1"/>
    <col min="7429" max="7429" width="9.140625" style="67" bestFit="1" customWidth="1"/>
    <col min="7430" max="7430" width="21.7109375" style="67" customWidth="1"/>
    <col min="7431" max="7431" width="15.7109375" style="67" customWidth="1"/>
    <col min="7432" max="7432" width="3.5703125" style="67" customWidth="1"/>
    <col min="7433" max="7433" width="4.5703125" style="67" customWidth="1"/>
    <col min="7434" max="7676" width="9.140625" style="67" customWidth="1"/>
    <col min="7677" max="7677" width="27.7109375" style="67"/>
    <col min="7678" max="7678" width="27.7109375" style="67" customWidth="1"/>
    <col min="7679" max="7680" width="0" style="67" hidden="1" customWidth="1"/>
    <col min="7681" max="7681" width="16.7109375" style="67" customWidth="1"/>
    <col min="7682" max="7682" width="14.42578125" style="67" customWidth="1"/>
    <col min="7683" max="7683" width="14.7109375" style="67" customWidth="1"/>
    <col min="7684" max="7684" width="15.42578125" style="67" customWidth="1"/>
    <col min="7685" max="7685" width="9.140625" style="67" bestFit="1" customWidth="1"/>
    <col min="7686" max="7686" width="21.7109375" style="67" customWidth="1"/>
    <col min="7687" max="7687" width="15.7109375" style="67" customWidth="1"/>
    <col min="7688" max="7688" width="3.5703125" style="67" customWidth="1"/>
    <col min="7689" max="7689" width="4.5703125" style="67" customWidth="1"/>
    <col min="7690" max="7932" width="9.140625" style="67" customWidth="1"/>
    <col min="7933" max="7933" width="27.7109375" style="67"/>
    <col min="7934" max="7934" width="27.7109375" style="67" customWidth="1"/>
    <col min="7935" max="7936" width="0" style="67" hidden="1" customWidth="1"/>
    <col min="7937" max="7937" width="16.7109375" style="67" customWidth="1"/>
    <col min="7938" max="7938" width="14.42578125" style="67" customWidth="1"/>
    <col min="7939" max="7939" width="14.7109375" style="67" customWidth="1"/>
    <col min="7940" max="7940" width="15.42578125" style="67" customWidth="1"/>
    <col min="7941" max="7941" width="9.140625" style="67" bestFit="1" customWidth="1"/>
    <col min="7942" max="7942" width="21.7109375" style="67" customWidth="1"/>
    <col min="7943" max="7943" width="15.7109375" style="67" customWidth="1"/>
    <col min="7944" max="7944" width="3.5703125" style="67" customWidth="1"/>
    <col min="7945" max="7945" width="4.5703125" style="67" customWidth="1"/>
    <col min="7946" max="8188" width="9.140625" style="67" customWidth="1"/>
    <col min="8189" max="8189" width="27.7109375" style="67"/>
    <col min="8190" max="8190" width="27.7109375" style="67" customWidth="1"/>
    <col min="8191" max="8192" width="0" style="67" hidden="1" customWidth="1"/>
    <col min="8193" max="8193" width="16.7109375" style="67" customWidth="1"/>
    <col min="8194" max="8194" width="14.42578125" style="67" customWidth="1"/>
    <col min="8195" max="8195" width="14.7109375" style="67" customWidth="1"/>
    <col min="8196" max="8196" width="15.42578125" style="67" customWidth="1"/>
    <col min="8197" max="8197" width="9.140625" style="67" bestFit="1" customWidth="1"/>
    <col min="8198" max="8198" width="21.7109375" style="67" customWidth="1"/>
    <col min="8199" max="8199" width="15.7109375" style="67" customWidth="1"/>
    <col min="8200" max="8200" width="3.5703125" style="67" customWidth="1"/>
    <col min="8201" max="8201" width="4.5703125" style="67" customWidth="1"/>
    <col min="8202" max="8444" width="9.140625" style="67" customWidth="1"/>
    <col min="8445" max="8445" width="27.7109375" style="67"/>
    <col min="8446" max="8446" width="27.7109375" style="67" customWidth="1"/>
    <col min="8447" max="8448" width="0" style="67" hidden="1" customWidth="1"/>
    <col min="8449" max="8449" width="16.7109375" style="67" customWidth="1"/>
    <col min="8450" max="8450" width="14.42578125" style="67" customWidth="1"/>
    <col min="8451" max="8451" width="14.7109375" style="67" customWidth="1"/>
    <col min="8452" max="8452" width="15.42578125" style="67" customWidth="1"/>
    <col min="8453" max="8453" width="9.140625" style="67" bestFit="1" customWidth="1"/>
    <col min="8454" max="8454" width="21.7109375" style="67" customWidth="1"/>
    <col min="8455" max="8455" width="15.7109375" style="67" customWidth="1"/>
    <col min="8456" max="8456" width="3.5703125" style="67" customWidth="1"/>
    <col min="8457" max="8457" width="4.5703125" style="67" customWidth="1"/>
    <col min="8458" max="8700" width="9.140625" style="67" customWidth="1"/>
    <col min="8701" max="8701" width="27.7109375" style="67"/>
    <col min="8702" max="8702" width="27.7109375" style="67" customWidth="1"/>
    <col min="8703" max="8704" width="0" style="67" hidden="1" customWidth="1"/>
    <col min="8705" max="8705" width="16.7109375" style="67" customWidth="1"/>
    <col min="8706" max="8706" width="14.42578125" style="67" customWidth="1"/>
    <col min="8707" max="8707" width="14.7109375" style="67" customWidth="1"/>
    <col min="8708" max="8708" width="15.42578125" style="67" customWidth="1"/>
    <col min="8709" max="8709" width="9.140625" style="67" bestFit="1" customWidth="1"/>
    <col min="8710" max="8710" width="21.7109375" style="67" customWidth="1"/>
    <col min="8711" max="8711" width="15.7109375" style="67" customWidth="1"/>
    <col min="8712" max="8712" width="3.5703125" style="67" customWidth="1"/>
    <col min="8713" max="8713" width="4.5703125" style="67" customWidth="1"/>
    <col min="8714" max="8956" width="9.140625" style="67" customWidth="1"/>
    <col min="8957" max="8957" width="27.7109375" style="67"/>
    <col min="8958" max="8958" width="27.7109375" style="67" customWidth="1"/>
    <col min="8959" max="8960" width="0" style="67" hidden="1" customWidth="1"/>
    <col min="8961" max="8961" width="16.7109375" style="67" customWidth="1"/>
    <col min="8962" max="8962" width="14.42578125" style="67" customWidth="1"/>
    <col min="8963" max="8963" width="14.7109375" style="67" customWidth="1"/>
    <col min="8964" max="8964" width="15.42578125" style="67" customWidth="1"/>
    <col min="8965" max="8965" width="9.140625" style="67" bestFit="1" customWidth="1"/>
    <col min="8966" max="8966" width="21.7109375" style="67" customWidth="1"/>
    <col min="8967" max="8967" width="15.7109375" style="67" customWidth="1"/>
    <col min="8968" max="8968" width="3.5703125" style="67" customWidth="1"/>
    <col min="8969" max="8969" width="4.5703125" style="67" customWidth="1"/>
    <col min="8970" max="9212" width="9.140625" style="67" customWidth="1"/>
    <col min="9213" max="9213" width="27.7109375" style="67"/>
    <col min="9214" max="9214" width="27.7109375" style="67" customWidth="1"/>
    <col min="9215" max="9216" width="0" style="67" hidden="1" customWidth="1"/>
    <col min="9217" max="9217" width="16.7109375" style="67" customWidth="1"/>
    <col min="9218" max="9218" width="14.42578125" style="67" customWidth="1"/>
    <col min="9219" max="9219" width="14.7109375" style="67" customWidth="1"/>
    <col min="9220" max="9220" width="15.42578125" style="67" customWidth="1"/>
    <col min="9221" max="9221" width="9.140625" style="67" bestFit="1" customWidth="1"/>
    <col min="9222" max="9222" width="21.7109375" style="67" customWidth="1"/>
    <col min="9223" max="9223" width="15.7109375" style="67" customWidth="1"/>
    <col min="9224" max="9224" width="3.5703125" style="67" customWidth="1"/>
    <col min="9225" max="9225" width="4.5703125" style="67" customWidth="1"/>
    <col min="9226" max="9468" width="9.140625" style="67" customWidth="1"/>
    <col min="9469" max="9469" width="27.7109375" style="67"/>
    <col min="9470" max="9470" width="27.7109375" style="67" customWidth="1"/>
    <col min="9471" max="9472" width="0" style="67" hidden="1" customWidth="1"/>
    <col min="9473" max="9473" width="16.7109375" style="67" customWidth="1"/>
    <col min="9474" max="9474" width="14.42578125" style="67" customWidth="1"/>
    <col min="9475" max="9475" width="14.7109375" style="67" customWidth="1"/>
    <col min="9476" max="9476" width="15.42578125" style="67" customWidth="1"/>
    <col min="9477" max="9477" width="9.140625" style="67" bestFit="1" customWidth="1"/>
    <col min="9478" max="9478" width="21.7109375" style="67" customWidth="1"/>
    <col min="9479" max="9479" width="15.7109375" style="67" customWidth="1"/>
    <col min="9480" max="9480" width="3.5703125" style="67" customWidth="1"/>
    <col min="9481" max="9481" width="4.5703125" style="67" customWidth="1"/>
    <col min="9482" max="9724" width="9.140625" style="67" customWidth="1"/>
    <col min="9725" max="9725" width="27.7109375" style="67"/>
    <col min="9726" max="9726" width="27.7109375" style="67" customWidth="1"/>
    <col min="9727" max="9728" width="0" style="67" hidden="1" customWidth="1"/>
    <col min="9729" max="9729" width="16.7109375" style="67" customWidth="1"/>
    <col min="9730" max="9730" width="14.42578125" style="67" customWidth="1"/>
    <col min="9731" max="9731" width="14.7109375" style="67" customWidth="1"/>
    <col min="9732" max="9732" width="15.42578125" style="67" customWidth="1"/>
    <col min="9733" max="9733" width="9.140625" style="67" bestFit="1" customWidth="1"/>
    <col min="9734" max="9734" width="21.7109375" style="67" customWidth="1"/>
    <col min="9735" max="9735" width="15.7109375" style="67" customWidth="1"/>
    <col min="9736" max="9736" width="3.5703125" style="67" customWidth="1"/>
    <col min="9737" max="9737" width="4.5703125" style="67" customWidth="1"/>
    <col min="9738" max="9980" width="9.140625" style="67" customWidth="1"/>
    <col min="9981" max="9981" width="27.7109375" style="67"/>
    <col min="9982" max="9982" width="27.7109375" style="67" customWidth="1"/>
    <col min="9983" max="9984" width="0" style="67" hidden="1" customWidth="1"/>
    <col min="9985" max="9985" width="16.7109375" style="67" customWidth="1"/>
    <col min="9986" max="9986" width="14.42578125" style="67" customWidth="1"/>
    <col min="9987" max="9987" width="14.7109375" style="67" customWidth="1"/>
    <col min="9988" max="9988" width="15.42578125" style="67" customWidth="1"/>
    <col min="9989" max="9989" width="9.140625" style="67" bestFit="1" customWidth="1"/>
    <col min="9990" max="9990" width="21.7109375" style="67" customWidth="1"/>
    <col min="9991" max="9991" width="15.7109375" style="67" customWidth="1"/>
    <col min="9992" max="9992" width="3.5703125" style="67" customWidth="1"/>
    <col min="9993" max="9993" width="4.5703125" style="67" customWidth="1"/>
    <col min="9994" max="10236" width="9.140625" style="67" customWidth="1"/>
    <col min="10237" max="10237" width="27.7109375" style="67"/>
    <col min="10238" max="10238" width="27.7109375" style="67" customWidth="1"/>
    <col min="10239" max="10240" width="0" style="67" hidden="1" customWidth="1"/>
    <col min="10241" max="10241" width="16.7109375" style="67" customWidth="1"/>
    <col min="10242" max="10242" width="14.42578125" style="67" customWidth="1"/>
    <col min="10243" max="10243" width="14.7109375" style="67" customWidth="1"/>
    <col min="10244" max="10244" width="15.42578125" style="67" customWidth="1"/>
    <col min="10245" max="10245" width="9.140625" style="67" bestFit="1" customWidth="1"/>
    <col min="10246" max="10246" width="21.7109375" style="67" customWidth="1"/>
    <col min="10247" max="10247" width="15.7109375" style="67" customWidth="1"/>
    <col min="10248" max="10248" width="3.5703125" style="67" customWidth="1"/>
    <col min="10249" max="10249" width="4.5703125" style="67" customWidth="1"/>
    <col min="10250" max="10492" width="9.140625" style="67" customWidth="1"/>
    <col min="10493" max="10493" width="27.7109375" style="67"/>
    <col min="10494" max="10494" width="27.7109375" style="67" customWidth="1"/>
    <col min="10495" max="10496" width="0" style="67" hidden="1" customWidth="1"/>
    <col min="10497" max="10497" width="16.7109375" style="67" customWidth="1"/>
    <col min="10498" max="10498" width="14.42578125" style="67" customWidth="1"/>
    <col min="10499" max="10499" width="14.7109375" style="67" customWidth="1"/>
    <col min="10500" max="10500" width="15.42578125" style="67" customWidth="1"/>
    <col min="10501" max="10501" width="9.140625" style="67" bestFit="1" customWidth="1"/>
    <col min="10502" max="10502" width="21.7109375" style="67" customWidth="1"/>
    <col min="10503" max="10503" width="15.7109375" style="67" customWidth="1"/>
    <col min="10504" max="10504" width="3.5703125" style="67" customWidth="1"/>
    <col min="10505" max="10505" width="4.5703125" style="67" customWidth="1"/>
    <col min="10506" max="10748" width="9.140625" style="67" customWidth="1"/>
    <col min="10749" max="10749" width="27.7109375" style="67"/>
    <col min="10750" max="10750" width="27.7109375" style="67" customWidth="1"/>
    <col min="10751" max="10752" width="0" style="67" hidden="1" customWidth="1"/>
    <col min="10753" max="10753" width="16.7109375" style="67" customWidth="1"/>
    <col min="10754" max="10754" width="14.42578125" style="67" customWidth="1"/>
    <col min="10755" max="10755" width="14.7109375" style="67" customWidth="1"/>
    <col min="10756" max="10756" width="15.42578125" style="67" customWidth="1"/>
    <col min="10757" max="10757" width="9.140625" style="67" bestFit="1" customWidth="1"/>
    <col min="10758" max="10758" width="21.7109375" style="67" customWidth="1"/>
    <col min="10759" max="10759" width="15.7109375" style="67" customWidth="1"/>
    <col min="10760" max="10760" width="3.5703125" style="67" customWidth="1"/>
    <col min="10761" max="10761" width="4.5703125" style="67" customWidth="1"/>
    <col min="10762" max="11004" width="9.140625" style="67" customWidth="1"/>
    <col min="11005" max="11005" width="27.7109375" style="67"/>
    <col min="11006" max="11006" width="27.7109375" style="67" customWidth="1"/>
    <col min="11007" max="11008" width="0" style="67" hidden="1" customWidth="1"/>
    <col min="11009" max="11009" width="16.7109375" style="67" customWidth="1"/>
    <col min="11010" max="11010" width="14.42578125" style="67" customWidth="1"/>
    <col min="11011" max="11011" width="14.7109375" style="67" customWidth="1"/>
    <col min="11012" max="11012" width="15.42578125" style="67" customWidth="1"/>
    <col min="11013" max="11013" width="9.140625" style="67" bestFit="1" customWidth="1"/>
    <col min="11014" max="11014" width="21.7109375" style="67" customWidth="1"/>
    <col min="11015" max="11015" width="15.7109375" style="67" customWidth="1"/>
    <col min="11016" max="11016" width="3.5703125" style="67" customWidth="1"/>
    <col min="11017" max="11017" width="4.5703125" style="67" customWidth="1"/>
    <col min="11018" max="11260" width="9.140625" style="67" customWidth="1"/>
    <col min="11261" max="11261" width="27.7109375" style="67"/>
    <col min="11262" max="11262" width="27.7109375" style="67" customWidth="1"/>
    <col min="11263" max="11264" width="0" style="67" hidden="1" customWidth="1"/>
    <col min="11265" max="11265" width="16.7109375" style="67" customWidth="1"/>
    <col min="11266" max="11266" width="14.42578125" style="67" customWidth="1"/>
    <col min="11267" max="11267" width="14.7109375" style="67" customWidth="1"/>
    <col min="11268" max="11268" width="15.42578125" style="67" customWidth="1"/>
    <col min="11269" max="11269" width="9.140625" style="67" bestFit="1" customWidth="1"/>
    <col min="11270" max="11270" width="21.7109375" style="67" customWidth="1"/>
    <col min="11271" max="11271" width="15.7109375" style="67" customWidth="1"/>
    <col min="11272" max="11272" width="3.5703125" style="67" customWidth="1"/>
    <col min="11273" max="11273" width="4.5703125" style="67" customWidth="1"/>
    <col min="11274" max="11516" width="9.140625" style="67" customWidth="1"/>
    <col min="11517" max="11517" width="27.7109375" style="67"/>
    <col min="11518" max="11518" width="27.7109375" style="67" customWidth="1"/>
    <col min="11519" max="11520" width="0" style="67" hidden="1" customWidth="1"/>
    <col min="11521" max="11521" width="16.7109375" style="67" customWidth="1"/>
    <col min="11522" max="11522" width="14.42578125" style="67" customWidth="1"/>
    <col min="11523" max="11523" width="14.7109375" style="67" customWidth="1"/>
    <col min="11524" max="11524" width="15.42578125" style="67" customWidth="1"/>
    <col min="11525" max="11525" width="9.140625" style="67" bestFit="1" customWidth="1"/>
    <col min="11526" max="11526" width="21.7109375" style="67" customWidth="1"/>
    <col min="11527" max="11527" width="15.7109375" style="67" customWidth="1"/>
    <col min="11528" max="11528" width="3.5703125" style="67" customWidth="1"/>
    <col min="11529" max="11529" width="4.5703125" style="67" customWidth="1"/>
    <col min="11530" max="11772" width="9.140625" style="67" customWidth="1"/>
    <col min="11773" max="11773" width="27.7109375" style="67"/>
    <col min="11774" max="11774" width="27.7109375" style="67" customWidth="1"/>
    <col min="11775" max="11776" width="0" style="67" hidden="1" customWidth="1"/>
    <col min="11777" max="11777" width="16.7109375" style="67" customWidth="1"/>
    <col min="11778" max="11778" width="14.42578125" style="67" customWidth="1"/>
    <col min="11779" max="11779" width="14.7109375" style="67" customWidth="1"/>
    <col min="11780" max="11780" width="15.42578125" style="67" customWidth="1"/>
    <col min="11781" max="11781" width="9.140625" style="67" bestFit="1" customWidth="1"/>
    <col min="11782" max="11782" width="21.7109375" style="67" customWidth="1"/>
    <col min="11783" max="11783" width="15.7109375" style="67" customWidth="1"/>
    <col min="11784" max="11784" width="3.5703125" style="67" customWidth="1"/>
    <col min="11785" max="11785" width="4.5703125" style="67" customWidth="1"/>
    <col min="11786" max="12028" width="9.140625" style="67" customWidth="1"/>
    <col min="12029" max="12029" width="27.7109375" style="67"/>
    <col min="12030" max="12030" width="27.7109375" style="67" customWidth="1"/>
    <col min="12031" max="12032" width="0" style="67" hidden="1" customWidth="1"/>
    <col min="12033" max="12033" width="16.7109375" style="67" customWidth="1"/>
    <col min="12034" max="12034" width="14.42578125" style="67" customWidth="1"/>
    <col min="12035" max="12035" width="14.7109375" style="67" customWidth="1"/>
    <col min="12036" max="12036" width="15.42578125" style="67" customWidth="1"/>
    <col min="12037" max="12037" width="9.140625" style="67" bestFit="1" customWidth="1"/>
    <col min="12038" max="12038" width="21.7109375" style="67" customWidth="1"/>
    <col min="12039" max="12039" width="15.7109375" style="67" customWidth="1"/>
    <col min="12040" max="12040" width="3.5703125" style="67" customWidth="1"/>
    <col min="12041" max="12041" width="4.5703125" style="67" customWidth="1"/>
    <col min="12042" max="12284" width="9.140625" style="67" customWidth="1"/>
    <col min="12285" max="12285" width="27.7109375" style="67"/>
    <col min="12286" max="12286" width="27.7109375" style="67" customWidth="1"/>
    <col min="12287" max="12288" width="0" style="67" hidden="1" customWidth="1"/>
    <col min="12289" max="12289" width="16.7109375" style="67" customWidth="1"/>
    <col min="12290" max="12290" width="14.42578125" style="67" customWidth="1"/>
    <col min="12291" max="12291" width="14.7109375" style="67" customWidth="1"/>
    <col min="12292" max="12292" width="15.42578125" style="67" customWidth="1"/>
    <col min="12293" max="12293" width="9.140625" style="67" bestFit="1" customWidth="1"/>
    <col min="12294" max="12294" width="21.7109375" style="67" customWidth="1"/>
    <col min="12295" max="12295" width="15.7109375" style="67" customWidth="1"/>
    <col min="12296" max="12296" width="3.5703125" style="67" customWidth="1"/>
    <col min="12297" max="12297" width="4.5703125" style="67" customWidth="1"/>
    <col min="12298" max="12540" width="9.140625" style="67" customWidth="1"/>
    <col min="12541" max="12541" width="27.7109375" style="67"/>
    <col min="12542" max="12542" width="27.7109375" style="67" customWidth="1"/>
    <col min="12543" max="12544" width="0" style="67" hidden="1" customWidth="1"/>
    <col min="12545" max="12545" width="16.7109375" style="67" customWidth="1"/>
    <col min="12546" max="12546" width="14.42578125" style="67" customWidth="1"/>
    <col min="12547" max="12547" width="14.7109375" style="67" customWidth="1"/>
    <col min="12548" max="12548" width="15.42578125" style="67" customWidth="1"/>
    <col min="12549" max="12549" width="9.140625" style="67" bestFit="1" customWidth="1"/>
    <col min="12550" max="12550" width="21.7109375" style="67" customWidth="1"/>
    <col min="12551" max="12551" width="15.7109375" style="67" customWidth="1"/>
    <col min="12552" max="12552" width="3.5703125" style="67" customWidth="1"/>
    <col min="12553" max="12553" width="4.5703125" style="67" customWidth="1"/>
    <col min="12554" max="12796" width="9.140625" style="67" customWidth="1"/>
    <col min="12797" max="12797" width="27.7109375" style="67"/>
    <col min="12798" max="12798" width="27.7109375" style="67" customWidth="1"/>
    <col min="12799" max="12800" width="0" style="67" hidden="1" customWidth="1"/>
    <col min="12801" max="12801" width="16.7109375" style="67" customWidth="1"/>
    <col min="12802" max="12802" width="14.42578125" style="67" customWidth="1"/>
    <col min="12803" max="12803" width="14.7109375" style="67" customWidth="1"/>
    <col min="12804" max="12804" width="15.42578125" style="67" customWidth="1"/>
    <col min="12805" max="12805" width="9.140625" style="67" bestFit="1" customWidth="1"/>
    <col min="12806" max="12806" width="21.7109375" style="67" customWidth="1"/>
    <col min="12807" max="12807" width="15.7109375" style="67" customWidth="1"/>
    <col min="12808" max="12808" width="3.5703125" style="67" customWidth="1"/>
    <col min="12809" max="12809" width="4.5703125" style="67" customWidth="1"/>
    <col min="12810" max="13052" width="9.140625" style="67" customWidth="1"/>
    <col min="13053" max="13053" width="27.7109375" style="67"/>
    <col min="13054" max="13054" width="27.7109375" style="67" customWidth="1"/>
    <col min="13055" max="13056" width="0" style="67" hidden="1" customWidth="1"/>
    <col min="13057" max="13057" width="16.7109375" style="67" customWidth="1"/>
    <col min="13058" max="13058" width="14.42578125" style="67" customWidth="1"/>
    <col min="13059" max="13059" width="14.7109375" style="67" customWidth="1"/>
    <col min="13060" max="13060" width="15.42578125" style="67" customWidth="1"/>
    <col min="13061" max="13061" width="9.140625" style="67" bestFit="1" customWidth="1"/>
    <col min="13062" max="13062" width="21.7109375" style="67" customWidth="1"/>
    <col min="13063" max="13063" width="15.7109375" style="67" customWidth="1"/>
    <col min="13064" max="13064" width="3.5703125" style="67" customWidth="1"/>
    <col min="13065" max="13065" width="4.5703125" style="67" customWidth="1"/>
    <col min="13066" max="13308" width="9.140625" style="67" customWidth="1"/>
    <col min="13309" max="13309" width="27.7109375" style="67"/>
    <col min="13310" max="13310" width="27.7109375" style="67" customWidth="1"/>
    <col min="13311" max="13312" width="0" style="67" hidden="1" customWidth="1"/>
    <col min="13313" max="13313" width="16.7109375" style="67" customWidth="1"/>
    <col min="13314" max="13314" width="14.42578125" style="67" customWidth="1"/>
    <col min="13315" max="13315" width="14.7109375" style="67" customWidth="1"/>
    <col min="13316" max="13316" width="15.42578125" style="67" customWidth="1"/>
    <col min="13317" max="13317" width="9.140625" style="67" bestFit="1" customWidth="1"/>
    <col min="13318" max="13318" width="21.7109375" style="67" customWidth="1"/>
    <col min="13319" max="13319" width="15.7109375" style="67" customWidth="1"/>
    <col min="13320" max="13320" width="3.5703125" style="67" customWidth="1"/>
    <col min="13321" max="13321" width="4.5703125" style="67" customWidth="1"/>
    <col min="13322" max="13564" width="9.140625" style="67" customWidth="1"/>
    <col min="13565" max="13565" width="27.7109375" style="67"/>
    <col min="13566" max="13566" width="27.7109375" style="67" customWidth="1"/>
    <col min="13567" max="13568" width="0" style="67" hidden="1" customWidth="1"/>
    <col min="13569" max="13569" width="16.7109375" style="67" customWidth="1"/>
    <col min="13570" max="13570" width="14.42578125" style="67" customWidth="1"/>
    <col min="13571" max="13571" width="14.7109375" style="67" customWidth="1"/>
    <col min="13572" max="13572" width="15.42578125" style="67" customWidth="1"/>
    <col min="13573" max="13573" width="9.140625" style="67" bestFit="1" customWidth="1"/>
    <col min="13574" max="13574" width="21.7109375" style="67" customWidth="1"/>
    <col min="13575" max="13575" width="15.7109375" style="67" customWidth="1"/>
    <col min="13576" max="13576" width="3.5703125" style="67" customWidth="1"/>
    <col min="13577" max="13577" width="4.5703125" style="67" customWidth="1"/>
    <col min="13578" max="13820" width="9.140625" style="67" customWidth="1"/>
    <col min="13821" max="13821" width="27.7109375" style="67"/>
    <col min="13822" max="13822" width="27.7109375" style="67" customWidth="1"/>
    <col min="13823" max="13824" width="0" style="67" hidden="1" customWidth="1"/>
    <col min="13825" max="13825" width="16.7109375" style="67" customWidth="1"/>
    <col min="13826" max="13826" width="14.42578125" style="67" customWidth="1"/>
    <col min="13827" max="13827" width="14.7109375" style="67" customWidth="1"/>
    <col min="13828" max="13828" width="15.42578125" style="67" customWidth="1"/>
    <col min="13829" max="13829" width="9.140625" style="67" bestFit="1" customWidth="1"/>
    <col min="13830" max="13830" width="21.7109375" style="67" customWidth="1"/>
    <col min="13831" max="13831" width="15.7109375" style="67" customWidth="1"/>
    <col min="13832" max="13832" width="3.5703125" style="67" customWidth="1"/>
    <col min="13833" max="13833" width="4.5703125" style="67" customWidth="1"/>
    <col min="13834" max="14076" width="9.140625" style="67" customWidth="1"/>
    <col min="14077" max="14077" width="27.7109375" style="67"/>
    <col min="14078" max="14078" width="27.7109375" style="67" customWidth="1"/>
    <col min="14079" max="14080" width="0" style="67" hidden="1" customWidth="1"/>
    <col min="14081" max="14081" width="16.7109375" style="67" customWidth="1"/>
    <col min="14082" max="14082" width="14.42578125" style="67" customWidth="1"/>
    <col min="14083" max="14083" width="14.7109375" style="67" customWidth="1"/>
    <col min="14084" max="14084" width="15.42578125" style="67" customWidth="1"/>
    <col min="14085" max="14085" width="9.140625" style="67" bestFit="1" customWidth="1"/>
    <col min="14086" max="14086" width="21.7109375" style="67" customWidth="1"/>
    <col min="14087" max="14087" width="15.7109375" style="67" customWidth="1"/>
    <col min="14088" max="14088" width="3.5703125" style="67" customWidth="1"/>
    <col min="14089" max="14089" width="4.5703125" style="67" customWidth="1"/>
    <col min="14090" max="14332" width="9.140625" style="67" customWidth="1"/>
    <col min="14333" max="14333" width="27.7109375" style="67"/>
    <col min="14334" max="14334" width="27.7109375" style="67" customWidth="1"/>
    <col min="14335" max="14336" width="0" style="67" hidden="1" customWidth="1"/>
    <col min="14337" max="14337" width="16.7109375" style="67" customWidth="1"/>
    <col min="14338" max="14338" width="14.42578125" style="67" customWidth="1"/>
    <col min="14339" max="14339" width="14.7109375" style="67" customWidth="1"/>
    <col min="14340" max="14340" width="15.42578125" style="67" customWidth="1"/>
    <col min="14341" max="14341" width="9.140625" style="67" bestFit="1" customWidth="1"/>
    <col min="14342" max="14342" width="21.7109375" style="67" customWidth="1"/>
    <col min="14343" max="14343" width="15.7109375" style="67" customWidth="1"/>
    <col min="14344" max="14344" width="3.5703125" style="67" customWidth="1"/>
    <col min="14345" max="14345" width="4.5703125" style="67" customWidth="1"/>
    <col min="14346" max="14588" width="9.140625" style="67" customWidth="1"/>
    <col min="14589" max="14589" width="27.7109375" style="67"/>
    <col min="14590" max="14590" width="27.7109375" style="67" customWidth="1"/>
    <col min="14591" max="14592" width="0" style="67" hidden="1" customWidth="1"/>
    <col min="14593" max="14593" width="16.7109375" style="67" customWidth="1"/>
    <col min="14594" max="14594" width="14.42578125" style="67" customWidth="1"/>
    <col min="14595" max="14595" width="14.7109375" style="67" customWidth="1"/>
    <col min="14596" max="14596" width="15.42578125" style="67" customWidth="1"/>
    <col min="14597" max="14597" width="9.140625" style="67" bestFit="1" customWidth="1"/>
    <col min="14598" max="14598" width="21.7109375" style="67" customWidth="1"/>
    <col min="14599" max="14599" width="15.7109375" style="67" customWidth="1"/>
    <col min="14600" max="14600" width="3.5703125" style="67" customWidth="1"/>
    <col min="14601" max="14601" width="4.5703125" style="67" customWidth="1"/>
    <col min="14602" max="14844" width="9.140625" style="67" customWidth="1"/>
    <col min="14845" max="14845" width="27.7109375" style="67"/>
    <col min="14846" max="14846" width="27.7109375" style="67" customWidth="1"/>
    <col min="14847" max="14848" width="0" style="67" hidden="1" customWidth="1"/>
    <col min="14849" max="14849" width="16.7109375" style="67" customWidth="1"/>
    <col min="14850" max="14850" width="14.42578125" style="67" customWidth="1"/>
    <col min="14851" max="14851" width="14.7109375" style="67" customWidth="1"/>
    <col min="14852" max="14852" width="15.42578125" style="67" customWidth="1"/>
    <col min="14853" max="14853" width="9.140625" style="67" bestFit="1" customWidth="1"/>
    <col min="14854" max="14854" width="21.7109375" style="67" customWidth="1"/>
    <col min="14855" max="14855" width="15.7109375" style="67" customWidth="1"/>
    <col min="14856" max="14856" width="3.5703125" style="67" customWidth="1"/>
    <col min="14857" max="14857" width="4.5703125" style="67" customWidth="1"/>
    <col min="14858" max="15100" width="9.140625" style="67" customWidth="1"/>
    <col min="15101" max="15101" width="27.7109375" style="67"/>
    <col min="15102" max="15102" width="27.7109375" style="67" customWidth="1"/>
    <col min="15103" max="15104" width="0" style="67" hidden="1" customWidth="1"/>
    <col min="15105" max="15105" width="16.7109375" style="67" customWidth="1"/>
    <col min="15106" max="15106" width="14.42578125" style="67" customWidth="1"/>
    <col min="15107" max="15107" width="14.7109375" style="67" customWidth="1"/>
    <col min="15108" max="15108" width="15.42578125" style="67" customWidth="1"/>
    <col min="15109" max="15109" width="9.140625" style="67" bestFit="1" customWidth="1"/>
    <col min="15110" max="15110" width="21.7109375" style="67" customWidth="1"/>
    <col min="15111" max="15111" width="15.7109375" style="67" customWidth="1"/>
    <col min="15112" max="15112" width="3.5703125" style="67" customWidth="1"/>
    <col min="15113" max="15113" width="4.5703125" style="67" customWidth="1"/>
    <col min="15114" max="15356" width="9.140625" style="67" customWidth="1"/>
    <col min="15357" max="15357" width="27.7109375" style="67"/>
    <col min="15358" max="15358" width="27.7109375" style="67" customWidth="1"/>
    <col min="15359" max="15360" width="0" style="67" hidden="1" customWidth="1"/>
    <col min="15361" max="15361" width="16.7109375" style="67" customWidth="1"/>
    <col min="15362" max="15362" width="14.42578125" style="67" customWidth="1"/>
    <col min="15363" max="15363" width="14.7109375" style="67" customWidth="1"/>
    <col min="15364" max="15364" width="15.42578125" style="67" customWidth="1"/>
    <col min="15365" max="15365" width="9.140625" style="67" bestFit="1" customWidth="1"/>
    <col min="15366" max="15366" width="21.7109375" style="67" customWidth="1"/>
    <col min="15367" max="15367" width="15.7109375" style="67" customWidth="1"/>
    <col min="15368" max="15368" width="3.5703125" style="67" customWidth="1"/>
    <col min="15369" max="15369" width="4.5703125" style="67" customWidth="1"/>
    <col min="15370" max="15612" width="9.140625" style="67" customWidth="1"/>
    <col min="15613" max="15613" width="27.7109375" style="67"/>
    <col min="15614" max="15614" width="27.7109375" style="67" customWidth="1"/>
    <col min="15615" max="15616" width="0" style="67" hidden="1" customWidth="1"/>
    <col min="15617" max="15617" width="16.7109375" style="67" customWidth="1"/>
    <col min="15618" max="15618" width="14.42578125" style="67" customWidth="1"/>
    <col min="15619" max="15619" width="14.7109375" style="67" customWidth="1"/>
    <col min="15620" max="15620" width="15.42578125" style="67" customWidth="1"/>
    <col min="15621" max="15621" width="9.140625" style="67" bestFit="1" customWidth="1"/>
    <col min="15622" max="15622" width="21.7109375" style="67" customWidth="1"/>
    <col min="15623" max="15623" width="15.7109375" style="67" customWidth="1"/>
    <col min="15624" max="15624" width="3.5703125" style="67" customWidth="1"/>
    <col min="15625" max="15625" width="4.5703125" style="67" customWidth="1"/>
    <col min="15626" max="15868" width="9.140625" style="67" customWidth="1"/>
    <col min="15869" max="15869" width="27.7109375" style="67"/>
    <col min="15870" max="15870" width="27.7109375" style="67" customWidth="1"/>
    <col min="15871" max="15872" width="0" style="67" hidden="1" customWidth="1"/>
    <col min="15873" max="15873" width="16.7109375" style="67" customWidth="1"/>
    <col min="15874" max="15874" width="14.42578125" style="67" customWidth="1"/>
    <col min="15875" max="15875" width="14.7109375" style="67" customWidth="1"/>
    <col min="15876" max="15876" width="15.42578125" style="67" customWidth="1"/>
    <col min="15877" max="15877" width="9.140625" style="67" bestFit="1" customWidth="1"/>
    <col min="15878" max="15878" width="21.7109375" style="67" customWidth="1"/>
    <col min="15879" max="15879" width="15.7109375" style="67" customWidth="1"/>
    <col min="15880" max="15880" width="3.5703125" style="67" customWidth="1"/>
    <col min="15881" max="15881" width="4.5703125" style="67" customWidth="1"/>
    <col min="15882" max="16124" width="9.140625" style="67" customWidth="1"/>
    <col min="16125" max="16125" width="27.7109375" style="67"/>
    <col min="16126" max="16126" width="27.7109375" style="67" customWidth="1"/>
    <col min="16127" max="16128" width="0" style="67" hidden="1" customWidth="1"/>
    <col min="16129" max="16129" width="16.7109375" style="67" customWidth="1"/>
    <col min="16130" max="16130" width="14.42578125" style="67" customWidth="1"/>
    <col min="16131" max="16131" width="14.7109375" style="67" customWidth="1"/>
    <col min="16132" max="16132" width="15.42578125" style="67" customWidth="1"/>
    <col min="16133" max="16133" width="9.140625" style="67" bestFit="1" customWidth="1"/>
    <col min="16134" max="16134" width="21.7109375" style="67" customWidth="1"/>
    <col min="16135" max="16135" width="15.7109375" style="67" customWidth="1"/>
    <col min="16136" max="16136" width="3.5703125" style="67" customWidth="1"/>
    <col min="16137" max="16137" width="4.5703125" style="67" customWidth="1"/>
    <col min="16138" max="16384" width="9.140625" style="67" customWidth="1"/>
  </cols>
  <sheetData>
    <row r="1" spans="1:16">
      <c r="A1" s="121" t="s">
        <v>68</v>
      </c>
    </row>
    <row r="2" spans="1:16">
      <c r="A2" s="107" t="s">
        <v>64</v>
      </c>
      <c r="B2" s="107"/>
      <c r="C2" s="107"/>
      <c r="D2" s="107"/>
      <c r="E2" s="108"/>
      <c r="F2" s="108"/>
      <c r="G2" s="108"/>
      <c r="H2" s="108"/>
      <c r="I2" s="108"/>
    </row>
    <row r="3" spans="1:16">
      <c r="A3" s="107" t="s">
        <v>6</v>
      </c>
      <c r="B3" s="107"/>
      <c r="C3" s="107"/>
      <c r="D3" s="107"/>
      <c r="E3" s="108"/>
      <c r="F3" s="108"/>
      <c r="G3" s="108"/>
      <c r="H3" s="108"/>
      <c r="I3" s="108"/>
    </row>
    <row r="4" spans="1:16">
      <c r="A4" s="107" t="s">
        <v>509</v>
      </c>
      <c r="B4" s="107"/>
      <c r="C4" s="107"/>
      <c r="D4" s="107"/>
      <c r="E4" s="108"/>
      <c r="F4" s="108"/>
      <c r="G4" s="108"/>
      <c r="H4" s="108"/>
      <c r="I4" s="108"/>
    </row>
    <row r="5" spans="1:16" ht="10.15" customHeight="1">
      <c r="A5" s="107"/>
      <c r="B5" s="107"/>
      <c r="C5" s="107"/>
      <c r="D5" s="107"/>
    </row>
    <row r="7" spans="1:16" ht="12.6" customHeight="1"/>
    <row r="8" spans="1:16" s="121" customFormat="1" ht="21.75" customHeight="1">
      <c r="A8" s="109" t="s">
        <v>2</v>
      </c>
      <c r="B8" s="85" t="s">
        <v>48</v>
      </c>
      <c r="C8" s="85" t="s">
        <v>48</v>
      </c>
      <c r="D8" s="85" t="s">
        <v>48</v>
      </c>
      <c r="E8" s="1162" t="s">
        <v>508</v>
      </c>
      <c r="F8" s="1163"/>
      <c r="G8" s="1163"/>
      <c r="H8" s="1164"/>
      <c r="I8" s="1165" t="s">
        <v>510</v>
      </c>
      <c r="J8" s="1166"/>
      <c r="K8" s="1166"/>
      <c r="L8" s="1166"/>
      <c r="M8" s="1166"/>
      <c r="N8" s="1166"/>
      <c r="O8" s="1166"/>
      <c r="P8" s="1167"/>
    </row>
    <row r="9" spans="1:16" s="121" customFormat="1">
      <c r="A9" s="656"/>
      <c r="B9" s="89" t="s">
        <v>372</v>
      </c>
      <c r="C9" s="89" t="s">
        <v>445</v>
      </c>
      <c r="D9" s="89" t="s">
        <v>507</v>
      </c>
      <c r="E9" s="90" t="s">
        <v>248</v>
      </c>
      <c r="F9" s="91" t="s">
        <v>252</v>
      </c>
      <c r="G9" s="91" t="s">
        <v>252</v>
      </c>
      <c r="H9" s="91" t="s">
        <v>0</v>
      </c>
      <c r="I9" s="1168" t="s">
        <v>66</v>
      </c>
      <c r="J9" s="1169"/>
      <c r="K9" s="1169"/>
      <c r="L9" s="1169"/>
      <c r="M9" s="1169"/>
      <c r="N9" s="1169"/>
      <c r="O9" s="1169"/>
      <c r="P9" s="1170"/>
    </row>
    <row r="10" spans="1:16">
      <c r="A10" s="111" t="s">
        <v>69</v>
      </c>
      <c r="B10" s="112"/>
      <c r="C10" s="112"/>
      <c r="D10" s="1035"/>
      <c r="E10" s="1035">
        <f>+O11</f>
        <v>0</v>
      </c>
      <c r="F10" s="1035"/>
      <c r="G10" s="1035"/>
      <c r="H10" s="1027">
        <f>+G10+F10+E10</f>
        <v>0</v>
      </c>
      <c r="I10" s="122" t="s">
        <v>517</v>
      </c>
      <c r="J10" s="1012"/>
      <c r="K10" s="1012"/>
      <c r="L10" s="1028"/>
      <c r="M10" s="1011"/>
      <c r="N10" s="1011"/>
      <c r="O10" s="1011"/>
      <c r="P10" s="140"/>
    </row>
    <row r="11" spans="1:16">
      <c r="A11" s="114"/>
      <c r="B11" s="115"/>
      <c r="C11" s="115"/>
      <c r="D11" s="115"/>
      <c r="E11" s="115"/>
      <c r="F11" s="115"/>
      <c r="G11" s="115"/>
      <c r="H11" s="138"/>
      <c r="I11" s="1031"/>
      <c r="J11" s="1011" t="s">
        <v>519</v>
      </c>
      <c r="K11" s="1032"/>
      <c r="L11" s="1011" t="s">
        <v>520</v>
      </c>
      <c r="M11" s="1032"/>
      <c r="N11" s="1011" t="s">
        <v>518</v>
      </c>
      <c r="O11" s="1033">
        <f>+I11*K11*M11</f>
        <v>0</v>
      </c>
      <c r="P11" s="140" t="s">
        <v>3</v>
      </c>
    </row>
    <row r="12" spans="1:16">
      <c r="A12" s="117"/>
      <c r="B12" s="115"/>
      <c r="C12" s="115"/>
      <c r="D12" s="115"/>
      <c r="E12" s="115"/>
      <c r="F12" s="115"/>
      <c r="G12" s="115"/>
      <c r="H12" s="138"/>
      <c r="I12" s="122" t="s">
        <v>516</v>
      </c>
      <c r="J12" s="1012"/>
      <c r="K12" s="1012"/>
      <c r="L12" s="1029">
        <f>+ROUND(O11*0.1,-2)</f>
        <v>0</v>
      </c>
      <c r="M12" s="1011"/>
      <c r="N12" s="1011"/>
      <c r="O12" s="1011"/>
      <c r="P12" s="140"/>
    </row>
    <row r="13" spans="1:16">
      <c r="A13" s="117"/>
      <c r="B13" s="115"/>
      <c r="C13" s="115"/>
      <c r="D13" s="125"/>
      <c r="E13" s="125"/>
      <c r="F13" s="125"/>
      <c r="G13" s="125"/>
      <c r="H13" s="145"/>
      <c r="I13" s="126" t="s">
        <v>515</v>
      </c>
      <c r="J13" s="664"/>
      <c r="K13" s="664"/>
      <c r="L13" s="1030">
        <f>+O11-L12</f>
        <v>0</v>
      </c>
      <c r="M13" s="147"/>
      <c r="N13" s="147"/>
      <c r="O13" s="147"/>
      <c r="P13" s="148"/>
    </row>
    <row r="14" spans="1:16">
      <c r="A14" s="1034" t="s">
        <v>521</v>
      </c>
      <c r="B14" s="1035"/>
      <c r="C14" s="1035"/>
      <c r="D14" s="115"/>
      <c r="E14" s="115">
        <f>+O15</f>
        <v>0</v>
      </c>
      <c r="F14" s="115"/>
      <c r="G14" s="116"/>
      <c r="H14" s="1277">
        <f>+G14+F14+E14</f>
        <v>0</v>
      </c>
      <c r="I14" s="122" t="s">
        <v>517</v>
      </c>
      <c r="J14" s="1012"/>
      <c r="K14" s="1012"/>
      <c r="L14" s="1028"/>
      <c r="M14" s="1011"/>
      <c r="N14" s="1011"/>
      <c r="O14" s="1011"/>
      <c r="P14" s="140"/>
    </row>
    <row r="15" spans="1:16">
      <c r="A15" s="114"/>
      <c r="B15" s="115"/>
      <c r="C15" s="115"/>
      <c r="D15" s="115"/>
      <c r="E15" s="115"/>
      <c r="F15" s="115"/>
      <c r="G15" s="116"/>
      <c r="H15" s="138"/>
      <c r="I15" s="1031"/>
      <c r="J15" s="1011" t="s">
        <v>519</v>
      </c>
      <c r="K15" s="1032"/>
      <c r="L15" s="1011" t="s">
        <v>520</v>
      </c>
      <c r="M15" s="1032"/>
      <c r="N15" s="1011" t="s">
        <v>518</v>
      </c>
      <c r="O15" s="1033">
        <f>+I15*K15*M15</f>
        <v>0</v>
      </c>
      <c r="P15" s="140" t="s">
        <v>3</v>
      </c>
    </row>
    <row r="16" spans="1:16">
      <c r="A16" s="117"/>
      <c r="B16" s="115"/>
      <c r="C16" s="115"/>
      <c r="D16" s="115"/>
      <c r="E16" s="115"/>
      <c r="F16" s="115"/>
      <c r="G16" s="116"/>
      <c r="H16" s="138"/>
      <c r="I16" s="122" t="s">
        <v>516</v>
      </c>
      <c r="J16" s="1012"/>
      <c r="K16" s="1012"/>
      <c r="L16" s="1029">
        <f>+ROUND(O15*0.1,-2)</f>
        <v>0</v>
      </c>
      <c r="M16" s="1011"/>
      <c r="N16" s="1011"/>
      <c r="O16" s="1011"/>
      <c r="P16" s="140"/>
    </row>
    <row r="17" spans="1:16">
      <c r="A17" s="124"/>
      <c r="B17" s="125"/>
      <c r="C17" s="125"/>
      <c r="D17" s="125"/>
      <c r="E17" s="125"/>
      <c r="F17" s="125"/>
      <c r="G17" s="546"/>
      <c r="H17" s="145"/>
      <c r="I17" s="126" t="s">
        <v>515</v>
      </c>
      <c r="J17" s="664"/>
      <c r="K17" s="664"/>
      <c r="L17" s="1030">
        <f>+O15-L16</f>
        <v>0</v>
      </c>
      <c r="M17" s="147"/>
      <c r="N17" s="147"/>
      <c r="O17" s="147"/>
      <c r="P17" s="148"/>
    </row>
    <row r="18" spans="1:16">
      <c r="A18" s="1034" t="s">
        <v>522</v>
      </c>
      <c r="B18" s="1035"/>
      <c r="C18" s="1035"/>
      <c r="D18" s="1035"/>
      <c r="E18" s="115">
        <f>+O19</f>
        <v>0</v>
      </c>
      <c r="F18" s="1035"/>
      <c r="G18" s="113"/>
      <c r="H18" s="1027">
        <f>+G18+F18+E18</f>
        <v>0</v>
      </c>
      <c r="I18" s="122" t="s">
        <v>517</v>
      </c>
      <c r="J18" s="1012"/>
      <c r="K18" s="1012"/>
      <c r="L18" s="1028"/>
      <c r="M18" s="1011"/>
      <c r="N18" s="1011"/>
      <c r="O18" s="1011"/>
      <c r="P18" s="140"/>
    </row>
    <row r="19" spans="1:16">
      <c r="A19" s="114"/>
      <c r="B19" s="115"/>
      <c r="C19" s="115"/>
      <c r="D19" s="115"/>
      <c r="E19" s="115"/>
      <c r="F19" s="115"/>
      <c r="G19" s="116"/>
      <c r="H19" s="138"/>
      <c r="I19" s="1031"/>
      <c r="J19" s="1011" t="s">
        <v>519</v>
      </c>
      <c r="K19" s="1032"/>
      <c r="L19" s="1011" t="s">
        <v>520</v>
      </c>
      <c r="M19" s="1032"/>
      <c r="N19" s="1011" t="s">
        <v>518</v>
      </c>
      <c r="O19" s="1033">
        <f>+I19*K19*M19</f>
        <v>0</v>
      </c>
      <c r="P19" s="140" t="s">
        <v>3</v>
      </c>
    </row>
    <row r="20" spans="1:16">
      <c r="A20" s="117"/>
      <c r="B20" s="115"/>
      <c r="C20" s="115"/>
      <c r="D20" s="115"/>
      <c r="E20" s="115"/>
      <c r="F20" s="115"/>
      <c r="G20" s="116"/>
      <c r="H20" s="138"/>
      <c r="I20" s="122" t="s">
        <v>516</v>
      </c>
      <c r="J20" s="1012"/>
      <c r="K20" s="1012"/>
      <c r="L20" s="1029">
        <f>+ROUND(O19*0.1,-2)</f>
        <v>0</v>
      </c>
      <c r="M20" s="1011"/>
      <c r="N20" s="1011"/>
      <c r="O20" s="1011"/>
      <c r="P20" s="140"/>
    </row>
    <row r="21" spans="1:16">
      <c r="A21" s="124"/>
      <c r="B21" s="125"/>
      <c r="C21" s="125"/>
      <c r="D21" s="125"/>
      <c r="E21" s="125"/>
      <c r="F21" s="125"/>
      <c r="G21" s="546"/>
      <c r="H21" s="145"/>
      <c r="I21" s="126" t="s">
        <v>515</v>
      </c>
      <c r="J21" s="664"/>
      <c r="K21" s="664"/>
      <c r="L21" s="1030">
        <f>+O19-L20</f>
        <v>0</v>
      </c>
      <c r="M21" s="147"/>
      <c r="N21" s="147"/>
      <c r="O21" s="147"/>
      <c r="P21" s="148"/>
    </row>
    <row r="22" spans="1:16">
      <c r="A22" s="1034" t="s">
        <v>523</v>
      </c>
      <c r="B22" s="1035"/>
      <c r="C22" s="1035"/>
      <c r="D22" s="1035"/>
      <c r="E22" s="115">
        <f>+O23</f>
        <v>0</v>
      </c>
      <c r="F22" s="1035"/>
      <c r="G22" s="113"/>
      <c r="H22" s="1027">
        <f>+G22+F22+E22</f>
        <v>0</v>
      </c>
      <c r="I22" s="122" t="s">
        <v>517</v>
      </c>
      <c r="J22" s="1012"/>
      <c r="K22" s="1012"/>
      <c r="L22" s="1028"/>
      <c r="M22" s="1011"/>
      <c r="N22" s="1011"/>
      <c r="O22" s="1011"/>
      <c r="P22" s="140"/>
    </row>
    <row r="23" spans="1:16">
      <c r="A23" s="114"/>
      <c r="B23" s="115"/>
      <c r="C23" s="115"/>
      <c r="D23" s="115"/>
      <c r="E23" s="115"/>
      <c r="F23" s="115"/>
      <c r="G23" s="116"/>
      <c r="H23" s="138"/>
      <c r="I23" s="1031"/>
      <c r="J23" s="1011" t="s">
        <v>519</v>
      </c>
      <c r="K23" s="1032"/>
      <c r="L23" s="1011" t="s">
        <v>520</v>
      </c>
      <c r="M23" s="1032"/>
      <c r="N23" s="1011" t="s">
        <v>518</v>
      </c>
      <c r="O23" s="1033">
        <f>+I23*K23*M23</f>
        <v>0</v>
      </c>
      <c r="P23" s="140" t="s">
        <v>3</v>
      </c>
    </row>
    <row r="24" spans="1:16">
      <c r="A24" s="117"/>
      <c r="B24" s="115"/>
      <c r="C24" s="115"/>
      <c r="D24" s="115"/>
      <c r="E24" s="115"/>
      <c r="F24" s="115"/>
      <c r="G24" s="116"/>
      <c r="H24" s="138"/>
      <c r="I24" s="122" t="s">
        <v>516</v>
      </c>
      <c r="J24" s="1012"/>
      <c r="K24" s="1012"/>
      <c r="L24" s="1029">
        <f>+ROUND(O23*0.1,-2)</f>
        <v>0</v>
      </c>
      <c r="M24" s="1011"/>
      <c r="N24" s="1011"/>
      <c r="O24" s="1011"/>
      <c r="P24" s="140"/>
    </row>
    <row r="25" spans="1:16">
      <c r="A25" s="124"/>
      <c r="B25" s="125"/>
      <c r="C25" s="125"/>
      <c r="D25" s="125"/>
      <c r="E25" s="125"/>
      <c r="F25" s="125"/>
      <c r="G25" s="546"/>
      <c r="H25" s="145"/>
      <c r="I25" s="126" t="s">
        <v>515</v>
      </c>
      <c r="J25" s="664"/>
      <c r="K25" s="664"/>
      <c r="L25" s="1030">
        <f>+O23-L24</f>
        <v>0</v>
      </c>
      <c r="M25" s="147"/>
      <c r="N25" s="147"/>
      <c r="O25" s="147"/>
      <c r="P25" s="148"/>
    </row>
    <row r="26" spans="1:16">
      <c r="A26" s="1034" t="s">
        <v>524</v>
      </c>
      <c r="B26" s="1035"/>
      <c r="C26" s="1035"/>
      <c r="D26" s="1035"/>
      <c r="E26" s="115">
        <f>+O27</f>
        <v>0</v>
      </c>
      <c r="F26" s="1035"/>
      <c r="G26" s="113"/>
      <c r="H26" s="1027">
        <f>+G26+F26+E26</f>
        <v>0</v>
      </c>
      <c r="I26" s="122" t="s">
        <v>517</v>
      </c>
      <c r="J26" s="1012"/>
      <c r="K26" s="1012"/>
      <c r="L26" s="1028"/>
      <c r="M26" s="1011"/>
      <c r="N26" s="1011"/>
      <c r="O26" s="1011"/>
      <c r="P26" s="140"/>
    </row>
    <row r="27" spans="1:16">
      <c r="A27" s="114"/>
      <c r="B27" s="115"/>
      <c r="C27" s="115"/>
      <c r="D27" s="115"/>
      <c r="E27" s="115"/>
      <c r="F27" s="115"/>
      <c r="G27" s="116"/>
      <c r="H27" s="138"/>
      <c r="I27" s="1031"/>
      <c r="J27" s="1011" t="s">
        <v>519</v>
      </c>
      <c r="K27" s="1032"/>
      <c r="L27" s="1011" t="s">
        <v>520</v>
      </c>
      <c r="M27" s="1032"/>
      <c r="N27" s="1011" t="s">
        <v>518</v>
      </c>
      <c r="O27" s="1033">
        <f>+I27*K27*M27</f>
        <v>0</v>
      </c>
      <c r="P27" s="140" t="s">
        <v>3</v>
      </c>
    </row>
    <row r="28" spans="1:16">
      <c r="A28" s="117"/>
      <c r="B28" s="115"/>
      <c r="C28" s="115"/>
      <c r="D28" s="115"/>
      <c r="E28" s="115"/>
      <c r="F28" s="115"/>
      <c r="G28" s="116"/>
      <c r="H28" s="138"/>
      <c r="I28" s="122" t="s">
        <v>516</v>
      </c>
      <c r="J28" s="1012"/>
      <c r="K28" s="1012"/>
      <c r="L28" s="1029">
        <f>+ROUND(O27*0.1,-2)</f>
        <v>0</v>
      </c>
      <c r="M28" s="1011"/>
      <c r="N28" s="1011"/>
      <c r="O28" s="1011"/>
      <c r="P28" s="140"/>
    </row>
    <row r="29" spans="1:16">
      <c r="A29" s="124"/>
      <c r="B29" s="125"/>
      <c r="C29" s="125"/>
      <c r="D29" s="125"/>
      <c r="E29" s="125"/>
      <c r="F29" s="125"/>
      <c r="G29" s="546"/>
      <c r="H29" s="145"/>
      <c r="I29" s="126" t="s">
        <v>515</v>
      </c>
      <c r="J29" s="664"/>
      <c r="K29" s="664"/>
      <c r="L29" s="1030">
        <f>+O27-L28</f>
        <v>0</v>
      </c>
      <c r="M29" s="147"/>
      <c r="N29" s="147"/>
      <c r="O29" s="147"/>
      <c r="P29" s="148"/>
    </row>
    <row r="30" spans="1:16">
      <c r="A30" s="1034" t="s">
        <v>525</v>
      </c>
      <c r="B30" s="1035"/>
      <c r="C30" s="1035"/>
      <c r="D30" s="1035"/>
      <c r="E30" s="115">
        <f>+O31</f>
        <v>0</v>
      </c>
      <c r="F30" s="1035"/>
      <c r="G30" s="113"/>
      <c r="H30" s="1027">
        <f>+G30+F30+E30</f>
        <v>0</v>
      </c>
      <c r="I30" s="122" t="s">
        <v>517</v>
      </c>
      <c r="J30" s="1012"/>
      <c r="K30" s="1012"/>
      <c r="L30" s="1028"/>
      <c r="M30" s="1011"/>
      <c r="N30" s="1011"/>
      <c r="O30" s="1011"/>
      <c r="P30" s="140"/>
    </row>
    <row r="31" spans="1:16">
      <c r="A31" s="114"/>
      <c r="B31" s="115"/>
      <c r="C31" s="115"/>
      <c r="D31" s="115"/>
      <c r="E31" s="115"/>
      <c r="F31" s="115"/>
      <c r="G31" s="116"/>
      <c r="H31" s="138"/>
      <c r="I31" s="1031"/>
      <c r="J31" s="1011" t="s">
        <v>519</v>
      </c>
      <c r="K31" s="1032"/>
      <c r="L31" s="1011" t="s">
        <v>520</v>
      </c>
      <c r="M31" s="1032"/>
      <c r="N31" s="1011" t="s">
        <v>518</v>
      </c>
      <c r="O31" s="1033">
        <f>+I31*K31*M31</f>
        <v>0</v>
      </c>
      <c r="P31" s="140" t="s">
        <v>3</v>
      </c>
    </row>
    <row r="32" spans="1:16">
      <c r="A32" s="117"/>
      <c r="B32" s="115"/>
      <c r="C32" s="115"/>
      <c r="D32" s="115"/>
      <c r="E32" s="115"/>
      <c r="F32" s="115"/>
      <c r="G32" s="116"/>
      <c r="H32" s="138"/>
      <c r="I32" s="122" t="s">
        <v>516</v>
      </c>
      <c r="J32" s="1012"/>
      <c r="K32" s="1012"/>
      <c r="L32" s="1029">
        <f>+ROUND(O31*0.1,-2)</f>
        <v>0</v>
      </c>
      <c r="M32" s="1011"/>
      <c r="N32" s="1011"/>
      <c r="O32" s="1011"/>
      <c r="P32" s="140"/>
    </row>
    <row r="33" spans="1:16">
      <c r="A33" s="124"/>
      <c r="B33" s="125"/>
      <c r="C33" s="125"/>
      <c r="D33" s="125"/>
      <c r="E33" s="125"/>
      <c r="F33" s="125"/>
      <c r="G33" s="546"/>
      <c r="H33" s="145"/>
      <c r="I33" s="126" t="s">
        <v>515</v>
      </c>
      <c r="J33" s="664"/>
      <c r="K33" s="664"/>
      <c r="L33" s="1030">
        <f>+O31-L32</f>
        <v>0</v>
      </c>
      <c r="M33" s="147"/>
      <c r="N33" s="147"/>
      <c r="O33" s="147"/>
      <c r="P33" s="148"/>
    </row>
    <row r="34" spans="1:16">
      <c r="A34" s="1034" t="s">
        <v>526</v>
      </c>
      <c r="B34" s="1035"/>
      <c r="C34" s="1035"/>
      <c r="D34" s="1035"/>
      <c r="E34" s="115">
        <f>+O35</f>
        <v>0</v>
      </c>
      <c r="F34" s="1035"/>
      <c r="G34" s="113"/>
      <c r="H34" s="1027">
        <f>+G34+F34+E34</f>
        <v>0</v>
      </c>
      <c r="I34" s="122" t="s">
        <v>517</v>
      </c>
      <c r="J34" s="1012"/>
      <c r="K34" s="1012"/>
      <c r="L34" s="1028"/>
      <c r="M34" s="1011"/>
      <c r="N34" s="1011"/>
      <c r="O34" s="1011"/>
      <c r="P34" s="140"/>
    </row>
    <row r="35" spans="1:16">
      <c r="A35" s="114"/>
      <c r="B35" s="115"/>
      <c r="C35" s="115"/>
      <c r="D35" s="115"/>
      <c r="E35" s="115"/>
      <c r="F35" s="115"/>
      <c r="G35" s="116"/>
      <c r="H35" s="138"/>
      <c r="I35" s="1031"/>
      <c r="J35" s="1011" t="s">
        <v>519</v>
      </c>
      <c r="K35" s="1032"/>
      <c r="L35" s="1011" t="s">
        <v>520</v>
      </c>
      <c r="M35" s="1032"/>
      <c r="N35" s="1011" t="s">
        <v>518</v>
      </c>
      <c r="O35" s="1033">
        <f>+I35*K35*M35</f>
        <v>0</v>
      </c>
      <c r="P35" s="140" t="s">
        <v>3</v>
      </c>
    </row>
    <row r="36" spans="1:16">
      <c r="A36" s="117"/>
      <c r="B36" s="115"/>
      <c r="C36" s="115"/>
      <c r="D36" s="115"/>
      <c r="E36" s="115"/>
      <c r="F36" s="115"/>
      <c r="G36" s="116"/>
      <c r="H36" s="138"/>
      <c r="I36" s="122" t="s">
        <v>516</v>
      </c>
      <c r="J36" s="1012"/>
      <c r="K36" s="1012"/>
      <c r="L36" s="1029">
        <f>+ROUND(O35*0.1,-2)</f>
        <v>0</v>
      </c>
      <c r="M36" s="1011"/>
      <c r="N36" s="1011"/>
      <c r="O36" s="1011"/>
      <c r="P36" s="140"/>
    </row>
    <row r="37" spans="1:16">
      <c r="A37" s="124"/>
      <c r="B37" s="125"/>
      <c r="C37" s="125"/>
      <c r="D37" s="125"/>
      <c r="E37" s="125"/>
      <c r="F37" s="125"/>
      <c r="G37" s="546"/>
      <c r="H37" s="145"/>
      <c r="I37" s="126" t="s">
        <v>515</v>
      </c>
      <c r="J37" s="664"/>
      <c r="K37" s="664"/>
      <c r="L37" s="1030">
        <f>+O35-L36</f>
        <v>0</v>
      </c>
      <c r="M37" s="147"/>
      <c r="N37" s="147"/>
      <c r="O37" s="147"/>
      <c r="P37" s="148"/>
    </row>
    <row r="38" spans="1:16">
      <c r="A38" s="1034" t="s">
        <v>527</v>
      </c>
      <c r="B38" s="1035"/>
      <c r="C38" s="1035"/>
      <c r="D38" s="1035"/>
      <c r="E38" s="115">
        <f>+O39</f>
        <v>0</v>
      </c>
      <c r="F38" s="1035"/>
      <c r="G38" s="113"/>
      <c r="H38" s="1027">
        <f>+G38+F38+E38</f>
        <v>0</v>
      </c>
      <c r="I38" s="122" t="s">
        <v>517</v>
      </c>
      <c r="J38" s="1012"/>
      <c r="K38" s="1012"/>
      <c r="L38" s="1028"/>
      <c r="M38" s="1011"/>
      <c r="N38" s="1011"/>
      <c r="O38" s="1011"/>
      <c r="P38" s="140"/>
    </row>
    <row r="39" spans="1:16">
      <c r="A39" s="114"/>
      <c r="B39" s="115"/>
      <c r="C39" s="115"/>
      <c r="D39" s="115"/>
      <c r="E39" s="115"/>
      <c r="F39" s="115"/>
      <c r="G39" s="116"/>
      <c r="H39" s="138"/>
      <c r="I39" s="1031"/>
      <c r="J39" s="1011" t="s">
        <v>519</v>
      </c>
      <c r="K39" s="1032"/>
      <c r="L39" s="1011" t="s">
        <v>520</v>
      </c>
      <c r="M39" s="1032"/>
      <c r="N39" s="1011" t="s">
        <v>518</v>
      </c>
      <c r="O39" s="1033">
        <f>+I39*K39*M39</f>
        <v>0</v>
      </c>
      <c r="P39" s="140" t="s">
        <v>3</v>
      </c>
    </row>
    <row r="40" spans="1:16">
      <c r="A40" s="117"/>
      <c r="B40" s="115"/>
      <c r="C40" s="115"/>
      <c r="D40" s="115"/>
      <c r="E40" s="115"/>
      <c r="F40" s="115"/>
      <c r="G40" s="116"/>
      <c r="H40" s="138"/>
      <c r="I40" s="122" t="s">
        <v>516</v>
      </c>
      <c r="J40" s="1012"/>
      <c r="K40" s="1012"/>
      <c r="L40" s="1029">
        <f>+ROUND(O39*0.1,-2)</f>
        <v>0</v>
      </c>
      <c r="M40" s="1011"/>
      <c r="N40" s="1011"/>
      <c r="O40" s="1011"/>
      <c r="P40" s="140"/>
    </row>
    <row r="41" spans="1:16">
      <c r="A41" s="124"/>
      <c r="B41" s="125"/>
      <c r="C41" s="125"/>
      <c r="D41" s="125"/>
      <c r="E41" s="125"/>
      <c r="F41" s="125"/>
      <c r="G41" s="546"/>
      <c r="H41" s="145"/>
      <c r="I41" s="126" t="s">
        <v>515</v>
      </c>
      <c r="J41" s="664"/>
      <c r="K41" s="664"/>
      <c r="L41" s="1030">
        <f>+O39-L40</f>
        <v>0</v>
      </c>
      <c r="M41" s="147"/>
      <c r="N41" s="147"/>
      <c r="O41" s="147"/>
      <c r="P41" s="148"/>
    </row>
    <row r="42" spans="1:16" s="120" customFormat="1" ht="23.25">
      <c r="A42" s="127" t="s">
        <v>0</v>
      </c>
      <c r="B42" s="128">
        <f>SUM(B10:B41)</f>
        <v>0</v>
      </c>
      <c r="C42" s="128">
        <f t="shared" ref="C42:H42" si="0">SUM(C10:C41)</f>
        <v>0</v>
      </c>
      <c r="D42" s="128">
        <f t="shared" si="0"/>
        <v>0</v>
      </c>
      <c r="E42" s="128">
        <f>SUM(E10:E41)</f>
        <v>0</v>
      </c>
      <c r="F42" s="128">
        <f t="shared" si="0"/>
        <v>0</v>
      </c>
      <c r="G42" s="128">
        <f t="shared" si="0"/>
        <v>0</v>
      </c>
      <c r="H42" s="128">
        <f t="shared" si="0"/>
        <v>0</v>
      </c>
      <c r="I42" s="1025"/>
      <c r="J42" s="1026"/>
      <c r="K42" s="1026"/>
      <c r="L42" s="1037"/>
      <c r="M42" s="1026"/>
      <c r="N42" s="1026"/>
      <c r="O42" s="1026"/>
      <c r="P42" s="1036"/>
    </row>
  </sheetData>
  <mergeCells count="3">
    <mergeCell ref="E8:H8"/>
    <mergeCell ref="I8:P8"/>
    <mergeCell ref="I9:P9"/>
  </mergeCells>
  <pageMargins left="0.47244094488188981" right="0.31496062992125984" top="0.51181102362204722" bottom="0.43307086614173229" header="0.51181102362204722" footer="0.19685039370078741"/>
  <pageSetup paperSize="9" scale="93" fitToHeight="0" orientation="landscape" horizontalDpi="300" verticalDpi="300" r:id="rId1"/>
  <headerFooter alignWithMargins="0">
    <oddFooter>&amp;R&amp;9&amp;F/&amp;A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B050"/>
    <pageSetUpPr fitToPage="1"/>
  </sheetPr>
  <dimension ref="A1:U44"/>
  <sheetViews>
    <sheetView showGridLines="0" topLeftCell="B7" zoomScaleNormal="100" zoomScaleSheetLayoutView="90" workbookViewId="0">
      <selection activeCell="F4" sqref="F4"/>
    </sheetView>
  </sheetViews>
  <sheetFormatPr defaultRowHeight="21"/>
  <cols>
    <col min="1" max="1" width="24.140625" style="67" customWidth="1"/>
    <col min="2" max="2" width="13.42578125" style="67" bestFit="1" customWidth="1"/>
    <col min="3" max="3" width="12.140625" style="67" customWidth="1"/>
    <col min="4" max="4" width="19.140625" style="67" customWidth="1"/>
    <col min="5" max="5" width="13.7109375" style="67" customWidth="1"/>
    <col min="6" max="6" width="14.42578125" style="67" customWidth="1"/>
    <col min="7" max="7" width="12" style="67" customWidth="1"/>
    <col min="8" max="8" width="13" style="67" customWidth="1"/>
    <col min="9" max="253" width="9.140625" style="67"/>
    <col min="254" max="254" width="27" style="67" customWidth="1"/>
    <col min="255" max="256" width="0" style="67" hidden="1" customWidth="1"/>
    <col min="257" max="257" width="13.42578125" style="67" bestFit="1" customWidth="1"/>
    <col min="258" max="258" width="15" style="67" customWidth="1"/>
    <col min="259" max="259" width="13.42578125" style="67" customWidth="1"/>
    <col min="260" max="260" width="14.42578125" style="67" customWidth="1"/>
    <col min="261" max="261" width="14" style="67" customWidth="1"/>
    <col min="262" max="262" width="37.28515625" style="67" customWidth="1"/>
    <col min="263" max="509" width="9.140625" style="67"/>
    <col min="510" max="510" width="27" style="67" customWidth="1"/>
    <col min="511" max="512" width="0" style="67" hidden="1" customWidth="1"/>
    <col min="513" max="513" width="13.42578125" style="67" bestFit="1" customWidth="1"/>
    <col min="514" max="514" width="15" style="67" customWidth="1"/>
    <col min="515" max="515" width="13.42578125" style="67" customWidth="1"/>
    <col min="516" max="516" width="14.42578125" style="67" customWidth="1"/>
    <col min="517" max="517" width="14" style="67" customWidth="1"/>
    <col min="518" max="518" width="37.28515625" style="67" customWidth="1"/>
    <col min="519" max="765" width="9.140625" style="67"/>
    <col min="766" max="766" width="27" style="67" customWidth="1"/>
    <col min="767" max="768" width="0" style="67" hidden="1" customWidth="1"/>
    <col min="769" max="769" width="13.42578125" style="67" bestFit="1" customWidth="1"/>
    <col min="770" max="770" width="15" style="67" customWidth="1"/>
    <col min="771" max="771" width="13.42578125" style="67" customWidth="1"/>
    <col min="772" max="772" width="14.42578125" style="67" customWidth="1"/>
    <col min="773" max="773" width="14" style="67" customWidth="1"/>
    <col min="774" max="774" width="37.28515625" style="67" customWidth="1"/>
    <col min="775" max="1021" width="9.140625" style="67"/>
    <col min="1022" max="1022" width="27" style="67" customWidth="1"/>
    <col min="1023" max="1024" width="0" style="67" hidden="1" customWidth="1"/>
    <col min="1025" max="1025" width="13.42578125" style="67" bestFit="1" customWidth="1"/>
    <col min="1026" max="1026" width="15" style="67" customWidth="1"/>
    <col min="1027" max="1027" width="13.42578125" style="67" customWidth="1"/>
    <col min="1028" max="1028" width="14.42578125" style="67" customWidth="1"/>
    <col min="1029" max="1029" width="14" style="67" customWidth="1"/>
    <col min="1030" max="1030" width="37.28515625" style="67" customWidth="1"/>
    <col min="1031" max="1277" width="9.140625" style="67"/>
    <col min="1278" max="1278" width="27" style="67" customWidth="1"/>
    <col min="1279" max="1280" width="0" style="67" hidden="1" customWidth="1"/>
    <col min="1281" max="1281" width="13.42578125" style="67" bestFit="1" customWidth="1"/>
    <col min="1282" max="1282" width="15" style="67" customWidth="1"/>
    <col min="1283" max="1283" width="13.42578125" style="67" customWidth="1"/>
    <col min="1284" max="1284" width="14.42578125" style="67" customWidth="1"/>
    <col min="1285" max="1285" width="14" style="67" customWidth="1"/>
    <col min="1286" max="1286" width="37.28515625" style="67" customWidth="1"/>
    <col min="1287" max="1533" width="9.140625" style="67"/>
    <col min="1534" max="1534" width="27" style="67" customWidth="1"/>
    <col min="1535" max="1536" width="0" style="67" hidden="1" customWidth="1"/>
    <col min="1537" max="1537" width="13.42578125" style="67" bestFit="1" customWidth="1"/>
    <col min="1538" max="1538" width="15" style="67" customWidth="1"/>
    <col min="1539" max="1539" width="13.42578125" style="67" customWidth="1"/>
    <col min="1540" max="1540" width="14.42578125" style="67" customWidth="1"/>
    <col min="1541" max="1541" width="14" style="67" customWidth="1"/>
    <col min="1542" max="1542" width="37.28515625" style="67" customWidth="1"/>
    <col min="1543" max="1789" width="9.140625" style="67"/>
    <col min="1790" max="1790" width="27" style="67" customWidth="1"/>
    <col min="1791" max="1792" width="0" style="67" hidden="1" customWidth="1"/>
    <col min="1793" max="1793" width="13.42578125" style="67" bestFit="1" customWidth="1"/>
    <col min="1794" max="1794" width="15" style="67" customWidth="1"/>
    <col min="1795" max="1795" width="13.42578125" style="67" customWidth="1"/>
    <col min="1796" max="1796" width="14.42578125" style="67" customWidth="1"/>
    <col min="1797" max="1797" width="14" style="67" customWidth="1"/>
    <col min="1798" max="1798" width="37.28515625" style="67" customWidth="1"/>
    <col min="1799" max="2045" width="9.140625" style="67"/>
    <col min="2046" max="2046" width="27" style="67" customWidth="1"/>
    <col min="2047" max="2048" width="0" style="67" hidden="1" customWidth="1"/>
    <col min="2049" max="2049" width="13.42578125" style="67" bestFit="1" customWidth="1"/>
    <col min="2050" max="2050" width="15" style="67" customWidth="1"/>
    <col min="2051" max="2051" width="13.42578125" style="67" customWidth="1"/>
    <col min="2052" max="2052" width="14.42578125" style="67" customWidth="1"/>
    <col min="2053" max="2053" width="14" style="67" customWidth="1"/>
    <col min="2054" max="2054" width="37.28515625" style="67" customWidth="1"/>
    <col min="2055" max="2301" width="9.140625" style="67"/>
    <col min="2302" max="2302" width="27" style="67" customWidth="1"/>
    <col min="2303" max="2304" width="0" style="67" hidden="1" customWidth="1"/>
    <col min="2305" max="2305" width="13.42578125" style="67" bestFit="1" customWidth="1"/>
    <col min="2306" max="2306" width="15" style="67" customWidth="1"/>
    <col min="2307" max="2307" width="13.42578125" style="67" customWidth="1"/>
    <col min="2308" max="2308" width="14.42578125" style="67" customWidth="1"/>
    <col min="2309" max="2309" width="14" style="67" customWidth="1"/>
    <col min="2310" max="2310" width="37.28515625" style="67" customWidth="1"/>
    <col min="2311" max="2557" width="9.140625" style="67"/>
    <col min="2558" max="2558" width="27" style="67" customWidth="1"/>
    <col min="2559" max="2560" width="0" style="67" hidden="1" customWidth="1"/>
    <col min="2561" max="2561" width="13.42578125" style="67" bestFit="1" customWidth="1"/>
    <col min="2562" max="2562" width="15" style="67" customWidth="1"/>
    <col min="2563" max="2563" width="13.42578125" style="67" customWidth="1"/>
    <col min="2564" max="2564" width="14.42578125" style="67" customWidth="1"/>
    <col min="2565" max="2565" width="14" style="67" customWidth="1"/>
    <col min="2566" max="2566" width="37.28515625" style="67" customWidth="1"/>
    <col min="2567" max="2813" width="9.140625" style="67"/>
    <col min="2814" max="2814" width="27" style="67" customWidth="1"/>
    <col min="2815" max="2816" width="0" style="67" hidden="1" customWidth="1"/>
    <col min="2817" max="2817" width="13.42578125" style="67" bestFit="1" customWidth="1"/>
    <col min="2818" max="2818" width="15" style="67" customWidth="1"/>
    <col min="2819" max="2819" width="13.42578125" style="67" customWidth="1"/>
    <col min="2820" max="2820" width="14.42578125" style="67" customWidth="1"/>
    <col min="2821" max="2821" width="14" style="67" customWidth="1"/>
    <col min="2822" max="2822" width="37.28515625" style="67" customWidth="1"/>
    <col min="2823" max="3069" width="9.140625" style="67"/>
    <col min="3070" max="3070" width="27" style="67" customWidth="1"/>
    <col min="3071" max="3072" width="0" style="67" hidden="1" customWidth="1"/>
    <col min="3073" max="3073" width="13.42578125" style="67" bestFit="1" customWidth="1"/>
    <col min="3074" max="3074" width="15" style="67" customWidth="1"/>
    <col min="3075" max="3075" width="13.42578125" style="67" customWidth="1"/>
    <col min="3076" max="3076" width="14.42578125" style="67" customWidth="1"/>
    <col min="3077" max="3077" width="14" style="67" customWidth="1"/>
    <col min="3078" max="3078" width="37.28515625" style="67" customWidth="1"/>
    <col min="3079" max="3325" width="9.140625" style="67"/>
    <col min="3326" max="3326" width="27" style="67" customWidth="1"/>
    <col min="3327" max="3328" width="0" style="67" hidden="1" customWidth="1"/>
    <col min="3329" max="3329" width="13.42578125" style="67" bestFit="1" customWidth="1"/>
    <col min="3330" max="3330" width="15" style="67" customWidth="1"/>
    <col min="3331" max="3331" width="13.42578125" style="67" customWidth="1"/>
    <col min="3332" max="3332" width="14.42578125" style="67" customWidth="1"/>
    <col min="3333" max="3333" width="14" style="67" customWidth="1"/>
    <col min="3334" max="3334" width="37.28515625" style="67" customWidth="1"/>
    <col min="3335" max="3581" width="9.140625" style="67"/>
    <col min="3582" max="3582" width="27" style="67" customWidth="1"/>
    <col min="3583" max="3584" width="0" style="67" hidden="1" customWidth="1"/>
    <col min="3585" max="3585" width="13.42578125" style="67" bestFit="1" customWidth="1"/>
    <col min="3586" max="3586" width="15" style="67" customWidth="1"/>
    <col min="3587" max="3587" width="13.42578125" style="67" customWidth="1"/>
    <col min="3588" max="3588" width="14.42578125" style="67" customWidth="1"/>
    <col min="3589" max="3589" width="14" style="67" customWidth="1"/>
    <col min="3590" max="3590" width="37.28515625" style="67" customWidth="1"/>
    <col min="3591" max="3837" width="9.140625" style="67"/>
    <col min="3838" max="3838" width="27" style="67" customWidth="1"/>
    <col min="3839" max="3840" width="0" style="67" hidden="1" customWidth="1"/>
    <col min="3841" max="3841" width="13.42578125" style="67" bestFit="1" customWidth="1"/>
    <col min="3842" max="3842" width="15" style="67" customWidth="1"/>
    <col min="3843" max="3843" width="13.42578125" style="67" customWidth="1"/>
    <col min="3844" max="3844" width="14.42578125" style="67" customWidth="1"/>
    <col min="3845" max="3845" width="14" style="67" customWidth="1"/>
    <col min="3846" max="3846" width="37.28515625" style="67" customWidth="1"/>
    <col min="3847" max="4093" width="9.140625" style="67"/>
    <col min="4094" max="4094" width="27" style="67" customWidth="1"/>
    <col min="4095" max="4096" width="0" style="67" hidden="1" customWidth="1"/>
    <col min="4097" max="4097" width="13.42578125" style="67" bestFit="1" customWidth="1"/>
    <col min="4098" max="4098" width="15" style="67" customWidth="1"/>
    <col min="4099" max="4099" width="13.42578125" style="67" customWidth="1"/>
    <col min="4100" max="4100" width="14.42578125" style="67" customWidth="1"/>
    <col min="4101" max="4101" width="14" style="67" customWidth="1"/>
    <col min="4102" max="4102" width="37.28515625" style="67" customWidth="1"/>
    <col min="4103" max="4349" width="9.140625" style="67"/>
    <col min="4350" max="4350" width="27" style="67" customWidth="1"/>
    <col min="4351" max="4352" width="0" style="67" hidden="1" customWidth="1"/>
    <col min="4353" max="4353" width="13.42578125" style="67" bestFit="1" customWidth="1"/>
    <col min="4354" max="4354" width="15" style="67" customWidth="1"/>
    <col min="4355" max="4355" width="13.42578125" style="67" customWidth="1"/>
    <col min="4356" max="4356" width="14.42578125" style="67" customWidth="1"/>
    <col min="4357" max="4357" width="14" style="67" customWidth="1"/>
    <col min="4358" max="4358" width="37.28515625" style="67" customWidth="1"/>
    <col min="4359" max="4605" width="9.140625" style="67"/>
    <col min="4606" max="4606" width="27" style="67" customWidth="1"/>
    <col min="4607" max="4608" width="0" style="67" hidden="1" customWidth="1"/>
    <col min="4609" max="4609" width="13.42578125" style="67" bestFit="1" customWidth="1"/>
    <col min="4610" max="4610" width="15" style="67" customWidth="1"/>
    <col min="4611" max="4611" width="13.42578125" style="67" customWidth="1"/>
    <col min="4612" max="4612" width="14.42578125" style="67" customWidth="1"/>
    <col min="4613" max="4613" width="14" style="67" customWidth="1"/>
    <col min="4614" max="4614" width="37.28515625" style="67" customWidth="1"/>
    <col min="4615" max="4861" width="9.140625" style="67"/>
    <col min="4862" max="4862" width="27" style="67" customWidth="1"/>
    <col min="4863" max="4864" width="0" style="67" hidden="1" customWidth="1"/>
    <col min="4865" max="4865" width="13.42578125" style="67" bestFit="1" customWidth="1"/>
    <col min="4866" max="4866" width="15" style="67" customWidth="1"/>
    <col min="4867" max="4867" width="13.42578125" style="67" customWidth="1"/>
    <col min="4868" max="4868" width="14.42578125" style="67" customWidth="1"/>
    <col min="4869" max="4869" width="14" style="67" customWidth="1"/>
    <col min="4870" max="4870" width="37.28515625" style="67" customWidth="1"/>
    <col min="4871" max="5117" width="9.140625" style="67"/>
    <col min="5118" max="5118" width="27" style="67" customWidth="1"/>
    <col min="5119" max="5120" width="0" style="67" hidden="1" customWidth="1"/>
    <col min="5121" max="5121" width="13.42578125" style="67" bestFit="1" customWidth="1"/>
    <col min="5122" max="5122" width="15" style="67" customWidth="1"/>
    <col min="5123" max="5123" width="13.42578125" style="67" customWidth="1"/>
    <col min="5124" max="5124" width="14.42578125" style="67" customWidth="1"/>
    <col min="5125" max="5125" width="14" style="67" customWidth="1"/>
    <col min="5126" max="5126" width="37.28515625" style="67" customWidth="1"/>
    <col min="5127" max="5373" width="9.140625" style="67"/>
    <col min="5374" max="5374" width="27" style="67" customWidth="1"/>
    <col min="5375" max="5376" width="0" style="67" hidden="1" customWidth="1"/>
    <col min="5377" max="5377" width="13.42578125" style="67" bestFit="1" customWidth="1"/>
    <col min="5378" max="5378" width="15" style="67" customWidth="1"/>
    <col min="5379" max="5379" width="13.42578125" style="67" customWidth="1"/>
    <col min="5380" max="5380" width="14.42578125" style="67" customWidth="1"/>
    <col min="5381" max="5381" width="14" style="67" customWidth="1"/>
    <col min="5382" max="5382" width="37.28515625" style="67" customWidth="1"/>
    <col min="5383" max="5629" width="9.140625" style="67"/>
    <col min="5630" max="5630" width="27" style="67" customWidth="1"/>
    <col min="5631" max="5632" width="0" style="67" hidden="1" customWidth="1"/>
    <col min="5633" max="5633" width="13.42578125" style="67" bestFit="1" customWidth="1"/>
    <col min="5634" max="5634" width="15" style="67" customWidth="1"/>
    <col min="5635" max="5635" width="13.42578125" style="67" customWidth="1"/>
    <col min="5636" max="5636" width="14.42578125" style="67" customWidth="1"/>
    <col min="5637" max="5637" width="14" style="67" customWidth="1"/>
    <col min="5638" max="5638" width="37.28515625" style="67" customWidth="1"/>
    <col min="5639" max="5885" width="9.140625" style="67"/>
    <col min="5886" max="5886" width="27" style="67" customWidth="1"/>
    <col min="5887" max="5888" width="0" style="67" hidden="1" customWidth="1"/>
    <col min="5889" max="5889" width="13.42578125" style="67" bestFit="1" customWidth="1"/>
    <col min="5890" max="5890" width="15" style="67" customWidth="1"/>
    <col min="5891" max="5891" width="13.42578125" style="67" customWidth="1"/>
    <col min="5892" max="5892" width="14.42578125" style="67" customWidth="1"/>
    <col min="5893" max="5893" width="14" style="67" customWidth="1"/>
    <col min="5894" max="5894" width="37.28515625" style="67" customWidth="1"/>
    <col min="5895" max="6141" width="9.140625" style="67"/>
    <col min="6142" max="6142" width="27" style="67" customWidth="1"/>
    <col min="6143" max="6144" width="0" style="67" hidden="1" customWidth="1"/>
    <col min="6145" max="6145" width="13.42578125" style="67" bestFit="1" customWidth="1"/>
    <col min="6146" max="6146" width="15" style="67" customWidth="1"/>
    <col min="6147" max="6147" width="13.42578125" style="67" customWidth="1"/>
    <col min="6148" max="6148" width="14.42578125" style="67" customWidth="1"/>
    <col min="6149" max="6149" width="14" style="67" customWidth="1"/>
    <col min="6150" max="6150" width="37.28515625" style="67" customWidth="1"/>
    <col min="6151" max="6397" width="9.140625" style="67"/>
    <col min="6398" max="6398" width="27" style="67" customWidth="1"/>
    <col min="6399" max="6400" width="0" style="67" hidden="1" customWidth="1"/>
    <col min="6401" max="6401" width="13.42578125" style="67" bestFit="1" customWidth="1"/>
    <col min="6402" max="6402" width="15" style="67" customWidth="1"/>
    <col min="6403" max="6403" width="13.42578125" style="67" customWidth="1"/>
    <col min="6404" max="6404" width="14.42578125" style="67" customWidth="1"/>
    <col min="6405" max="6405" width="14" style="67" customWidth="1"/>
    <col min="6406" max="6406" width="37.28515625" style="67" customWidth="1"/>
    <col min="6407" max="6653" width="9.140625" style="67"/>
    <col min="6654" max="6654" width="27" style="67" customWidth="1"/>
    <col min="6655" max="6656" width="0" style="67" hidden="1" customWidth="1"/>
    <col min="6657" max="6657" width="13.42578125" style="67" bestFit="1" customWidth="1"/>
    <col min="6658" max="6658" width="15" style="67" customWidth="1"/>
    <col min="6659" max="6659" width="13.42578125" style="67" customWidth="1"/>
    <col min="6660" max="6660" width="14.42578125" style="67" customWidth="1"/>
    <col min="6661" max="6661" width="14" style="67" customWidth="1"/>
    <col min="6662" max="6662" width="37.28515625" style="67" customWidth="1"/>
    <col min="6663" max="6909" width="9.140625" style="67"/>
    <col min="6910" max="6910" width="27" style="67" customWidth="1"/>
    <col min="6911" max="6912" width="0" style="67" hidden="1" customWidth="1"/>
    <col min="6913" max="6913" width="13.42578125" style="67" bestFit="1" customWidth="1"/>
    <col min="6914" max="6914" width="15" style="67" customWidth="1"/>
    <col min="6915" max="6915" width="13.42578125" style="67" customWidth="1"/>
    <col min="6916" max="6916" width="14.42578125" style="67" customWidth="1"/>
    <col min="6917" max="6917" width="14" style="67" customWidth="1"/>
    <col min="6918" max="6918" width="37.28515625" style="67" customWidth="1"/>
    <col min="6919" max="7165" width="9.140625" style="67"/>
    <col min="7166" max="7166" width="27" style="67" customWidth="1"/>
    <col min="7167" max="7168" width="0" style="67" hidden="1" customWidth="1"/>
    <col min="7169" max="7169" width="13.42578125" style="67" bestFit="1" customWidth="1"/>
    <col min="7170" max="7170" width="15" style="67" customWidth="1"/>
    <col min="7171" max="7171" width="13.42578125" style="67" customWidth="1"/>
    <col min="7172" max="7172" width="14.42578125" style="67" customWidth="1"/>
    <col min="7173" max="7173" width="14" style="67" customWidth="1"/>
    <col min="7174" max="7174" width="37.28515625" style="67" customWidth="1"/>
    <col min="7175" max="7421" width="9.140625" style="67"/>
    <col min="7422" max="7422" width="27" style="67" customWidth="1"/>
    <col min="7423" max="7424" width="0" style="67" hidden="1" customWidth="1"/>
    <col min="7425" max="7425" width="13.42578125" style="67" bestFit="1" customWidth="1"/>
    <col min="7426" max="7426" width="15" style="67" customWidth="1"/>
    <col min="7427" max="7427" width="13.42578125" style="67" customWidth="1"/>
    <col min="7428" max="7428" width="14.42578125" style="67" customWidth="1"/>
    <col min="7429" max="7429" width="14" style="67" customWidth="1"/>
    <col min="7430" max="7430" width="37.28515625" style="67" customWidth="1"/>
    <col min="7431" max="7677" width="9.140625" style="67"/>
    <col min="7678" max="7678" width="27" style="67" customWidth="1"/>
    <col min="7679" max="7680" width="0" style="67" hidden="1" customWidth="1"/>
    <col min="7681" max="7681" width="13.42578125" style="67" bestFit="1" customWidth="1"/>
    <col min="7682" max="7682" width="15" style="67" customWidth="1"/>
    <col min="7683" max="7683" width="13.42578125" style="67" customWidth="1"/>
    <col min="7684" max="7684" width="14.42578125" style="67" customWidth="1"/>
    <col min="7685" max="7685" width="14" style="67" customWidth="1"/>
    <col min="7686" max="7686" width="37.28515625" style="67" customWidth="1"/>
    <col min="7687" max="7933" width="9.140625" style="67"/>
    <col min="7934" max="7934" width="27" style="67" customWidth="1"/>
    <col min="7935" max="7936" width="0" style="67" hidden="1" customWidth="1"/>
    <col min="7937" max="7937" width="13.42578125" style="67" bestFit="1" customWidth="1"/>
    <col min="7938" max="7938" width="15" style="67" customWidth="1"/>
    <col min="7939" max="7939" width="13.42578125" style="67" customWidth="1"/>
    <col min="7940" max="7940" width="14.42578125" style="67" customWidth="1"/>
    <col min="7941" max="7941" width="14" style="67" customWidth="1"/>
    <col min="7942" max="7942" width="37.28515625" style="67" customWidth="1"/>
    <col min="7943" max="8189" width="9.140625" style="67"/>
    <col min="8190" max="8190" width="27" style="67" customWidth="1"/>
    <col min="8191" max="8192" width="0" style="67" hidden="1" customWidth="1"/>
    <col min="8193" max="8193" width="13.42578125" style="67" bestFit="1" customWidth="1"/>
    <col min="8194" max="8194" width="15" style="67" customWidth="1"/>
    <col min="8195" max="8195" width="13.42578125" style="67" customWidth="1"/>
    <col min="8196" max="8196" width="14.42578125" style="67" customWidth="1"/>
    <col min="8197" max="8197" width="14" style="67" customWidth="1"/>
    <col min="8198" max="8198" width="37.28515625" style="67" customWidth="1"/>
    <col min="8199" max="8445" width="9.140625" style="67"/>
    <col min="8446" max="8446" width="27" style="67" customWidth="1"/>
    <col min="8447" max="8448" width="0" style="67" hidden="1" customWidth="1"/>
    <col min="8449" max="8449" width="13.42578125" style="67" bestFit="1" customWidth="1"/>
    <col min="8450" max="8450" width="15" style="67" customWidth="1"/>
    <col min="8451" max="8451" width="13.42578125" style="67" customWidth="1"/>
    <col min="8452" max="8452" width="14.42578125" style="67" customWidth="1"/>
    <col min="8453" max="8453" width="14" style="67" customWidth="1"/>
    <col min="8454" max="8454" width="37.28515625" style="67" customWidth="1"/>
    <col min="8455" max="8701" width="9.140625" style="67"/>
    <col min="8702" max="8702" width="27" style="67" customWidth="1"/>
    <col min="8703" max="8704" width="0" style="67" hidden="1" customWidth="1"/>
    <col min="8705" max="8705" width="13.42578125" style="67" bestFit="1" customWidth="1"/>
    <col min="8706" max="8706" width="15" style="67" customWidth="1"/>
    <col min="8707" max="8707" width="13.42578125" style="67" customWidth="1"/>
    <col min="8708" max="8708" width="14.42578125" style="67" customWidth="1"/>
    <col min="8709" max="8709" width="14" style="67" customWidth="1"/>
    <col min="8710" max="8710" width="37.28515625" style="67" customWidth="1"/>
    <col min="8711" max="8957" width="9.140625" style="67"/>
    <col min="8958" max="8958" width="27" style="67" customWidth="1"/>
    <col min="8959" max="8960" width="0" style="67" hidden="1" customWidth="1"/>
    <col min="8961" max="8961" width="13.42578125" style="67" bestFit="1" customWidth="1"/>
    <col min="8962" max="8962" width="15" style="67" customWidth="1"/>
    <col min="8963" max="8963" width="13.42578125" style="67" customWidth="1"/>
    <col min="8964" max="8964" width="14.42578125" style="67" customWidth="1"/>
    <col min="8965" max="8965" width="14" style="67" customWidth="1"/>
    <col min="8966" max="8966" width="37.28515625" style="67" customWidth="1"/>
    <col min="8967" max="9213" width="9.140625" style="67"/>
    <col min="9214" max="9214" width="27" style="67" customWidth="1"/>
    <col min="9215" max="9216" width="0" style="67" hidden="1" customWidth="1"/>
    <col min="9217" max="9217" width="13.42578125" style="67" bestFit="1" customWidth="1"/>
    <col min="9218" max="9218" width="15" style="67" customWidth="1"/>
    <col min="9219" max="9219" width="13.42578125" style="67" customWidth="1"/>
    <col min="9220" max="9220" width="14.42578125" style="67" customWidth="1"/>
    <col min="9221" max="9221" width="14" style="67" customWidth="1"/>
    <col min="9222" max="9222" width="37.28515625" style="67" customWidth="1"/>
    <col min="9223" max="9469" width="9.140625" style="67"/>
    <col min="9470" max="9470" width="27" style="67" customWidth="1"/>
    <col min="9471" max="9472" width="0" style="67" hidden="1" customWidth="1"/>
    <col min="9473" max="9473" width="13.42578125" style="67" bestFit="1" customWidth="1"/>
    <col min="9474" max="9474" width="15" style="67" customWidth="1"/>
    <col min="9475" max="9475" width="13.42578125" style="67" customWidth="1"/>
    <col min="9476" max="9476" width="14.42578125" style="67" customWidth="1"/>
    <col min="9477" max="9477" width="14" style="67" customWidth="1"/>
    <col min="9478" max="9478" width="37.28515625" style="67" customWidth="1"/>
    <col min="9479" max="9725" width="9.140625" style="67"/>
    <col min="9726" max="9726" width="27" style="67" customWidth="1"/>
    <col min="9727" max="9728" width="0" style="67" hidden="1" customWidth="1"/>
    <col min="9729" max="9729" width="13.42578125" style="67" bestFit="1" customWidth="1"/>
    <col min="9730" max="9730" width="15" style="67" customWidth="1"/>
    <col min="9731" max="9731" width="13.42578125" style="67" customWidth="1"/>
    <col min="9732" max="9732" width="14.42578125" style="67" customWidth="1"/>
    <col min="9733" max="9733" width="14" style="67" customWidth="1"/>
    <col min="9734" max="9734" width="37.28515625" style="67" customWidth="1"/>
    <col min="9735" max="9981" width="9.140625" style="67"/>
    <col min="9982" max="9982" width="27" style="67" customWidth="1"/>
    <col min="9983" max="9984" width="0" style="67" hidden="1" customWidth="1"/>
    <col min="9985" max="9985" width="13.42578125" style="67" bestFit="1" customWidth="1"/>
    <col min="9986" max="9986" width="15" style="67" customWidth="1"/>
    <col min="9987" max="9987" width="13.42578125" style="67" customWidth="1"/>
    <col min="9988" max="9988" width="14.42578125" style="67" customWidth="1"/>
    <col min="9989" max="9989" width="14" style="67" customWidth="1"/>
    <col min="9990" max="9990" width="37.28515625" style="67" customWidth="1"/>
    <col min="9991" max="10237" width="9.140625" style="67"/>
    <col min="10238" max="10238" width="27" style="67" customWidth="1"/>
    <col min="10239" max="10240" width="0" style="67" hidden="1" customWidth="1"/>
    <col min="10241" max="10241" width="13.42578125" style="67" bestFit="1" customWidth="1"/>
    <col min="10242" max="10242" width="15" style="67" customWidth="1"/>
    <col min="10243" max="10243" width="13.42578125" style="67" customWidth="1"/>
    <col min="10244" max="10244" width="14.42578125" style="67" customWidth="1"/>
    <col min="10245" max="10245" width="14" style="67" customWidth="1"/>
    <col min="10246" max="10246" width="37.28515625" style="67" customWidth="1"/>
    <col min="10247" max="10493" width="9.140625" style="67"/>
    <col min="10494" max="10494" width="27" style="67" customWidth="1"/>
    <col min="10495" max="10496" width="0" style="67" hidden="1" customWidth="1"/>
    <col min="10497" max="10497" width="13.42578125" style="67" bestFit="1" customWidth="1"/>
    <col min="10498" max="10498" width="15" style="67" customWidth="1"/>
    <col min="10499" max="10499" width="13.42578125" style="67" customWidth="1"/>
    <col min="10500" max="10500" width="14.42578125" style="67" customWidth="1"/>
    <col min="10501" max="10501" width="14" style="67" customWidth="1"/>
    <col min="10502" max="10502" width="37.28515625" style="67" customWidth="1"/>
    <col min="10503" max="10749" width="9.140625" style="67"/>
    <col min="10750" max="10750" width="27" style="67" customWidth="1"/>
    <col min="10751" max="10752" width="0" style="67" hidden="1" customWidth="1"/>
    <col min="10753" max="10753" width="13.42578125" style="67" bestFit="1" customWidth="1"/>
    <col min="10754" max="10754" width="15" style="67" customWidth="1"/>
    <col min="10755" max="10755" width="13.42578125" style="67" customWidth="1"/>
    <col min="10756" max="10756" width="14.42578125" style="67" customWidth="1"/>
    <col min="10757" max="10757" width="14" style="67" customWidth="1"/>
    <col min="10758" max="10758" width="37.28515625" style="67" customWidth="1"/>
    <col min="10759" max="11005" width="9.140625" style="67"/>
    <col min="11006" max="11006" width="27" style="67" customWidth="1"/>
    <col min="11007" max="11008" width="0" style="67" hidden="1" customWidth="1"/>
    <col min="11009" max="11009" width="13.42578125" style="67" bestFit="1" customWidth="1"/>
    <col min="11010" max="11010" width="15" style="67" customWidth="1"/>
    <col min="11011" max="11011" width="13.42578125" style="67" customWidth="1"/>
    <col min="11012" max="11012" width="14.42578125" style="67" customWidth="1"/>
    <col min="11013" max="11013" width="14" style="67" customWidth="1"/>
    <col min="11014" max="11014" width="37.28515625" style="67" customWidth="1"/>
    <col min="11015" max="11261" width="9.140625" style="67"/>
    <col min="11262" max="11262" width="27" style="67" customWidth="1"/>
    <col min="11263" max="11264" width="0" style="67" hidden="1" customWidth="1"/>
    <col min="11265" max="11265" width="13.42578125" style="67" bestFit="1" customWidth="1"/>
    <col min="11266" max="11266" width="15" style="67" customWidth="1"/>
    <col min="11267" max="11267" width="13.42578125" style="67" customWidth="1"/>
    <col min="11268" max="11268" width="14.42578125" style="67" customWidth="1"/>
    <col min="11269" max="11269" width="14" style="67" customWidth="1"/>
    <col min="11270" max="11270" width="37.28515625" style="67" customWidth="1"/>
    <col min="11271" max="11517" width="9.140625" style="67"/>
    <col min="11518" max="11518" width="27" style="67" customWidth="1"/>
    <col min="11519" max="11520" width="0" style="67" hidden="1" customWidth="1"/>
    <col min="11521" max="11521" width="13.42578125" style="67" bestFit="1" customWidth="1"/>
    <col min="11522" max="11522" width="15" style="67" customWidth="1"/>
    <col min="11523" max="11523" width="13.42578125" style="67" customWidth="1"/>
    <col min="11524" max="11524" width="14.42578125" style="67" customWidth="1"/>
    <col min="11525" max="11525" width="14" style="67" customWidth="1"/>
    <col min="11526" max="11526" width="37.28515625" style="67" customWidth="1"/>
    <col min="11527" max="11773" width="9.140625" style="67"/>
    <col min="11774" max="11774" width="27" style="67" customWidth="1"/>
    <col min="11775" max="11776" width="0" style="67" hidden="1" customWidth="1"/>
    <col min="11777" max="11777" width="13.42578125" style="67" bestFit="1" customWidth="1"/>
    <col min="11778" max="11778" width="15" style="67" customWidth="1"/>
    <col min="11779" max="11779" width="13.42578125" style="67" customWidth="1"/>
    <col min="11780" max="11780" width="14.42578125" style="67" customWidth="1"/>
    <col min="11781" max="11781" width="14" style="67" customWidth="1"/>
    <col min="11782" max="11782" width="37.28515625" style="67" customWidth="1"/>
    <col min="11783" max="12029" width="9.140625" style="67"/>
    <col min="12030" max="12030" width="27" style="67" customWidth="1"/>
    <col min="12031" max="12032" width="0" style="67" hidden="1" customWidth="1"/>
    <col min="12033" max="12033" width="13.42578125" style="67" bestFit="1" customWidth="1"/>
    <col min="12034" max="12034" width="15" style="67" customWidth="1"/>
    <col min="12035" max="12035" width="13.42578125" style="67" customWidth="1"/>
    <col min="12036" max="12036" width="14.42578125" style="67" customWidth="1"/>
    <col min="12037" max="12037" width="14" style="67" customWidth="1"/>
    <col min="12038" max="12038" width="37.28515625" style="67" customWidth="1"/>
    <col min="12039" max="12285" width="9.140625" style="67"/>
    <col min="12286" max="12286" width="27" style="67" customWidth="1"/>
    <col min="12287" max="12288" width="0" style="67" hidden="1" customWidth="1"/>
    <col min="12289" max="12289" width="13.42578125" style="67" bestFit="1" customWidth="1"/>
    <col min="12290" max="12290" width="15" style="67" customWidth="1"/>
    <col min="12291" max="12291" width="13.42578125" style="67" customWidth="1"/>
    <col min="12292" max="12292" width="14.42578125" style="67" customWidth="1"/>
    <col min="12293" max="12293" width="14" style="67" customWidth="1"/>
    <col min="12294" max="12294" width="37.28515625" style="67" customWidth="1"/>
    <col min="12295" max="12541" width="9.140625" style="67"/>
    <col min="12542" max="12542" width="27" style="67" customWidth="1"/>
    <col min="12543" max="12544" width="0" style="67" hidden="1" customWidth="1"/>
    <col min="12545" max="12545" width="13.42578125" style="67" bestFit="1" customWidth="1"/>
    <col min="12546" max="12546" width="15" style="67" customWidth="1"/>
    <col min="12547" max="12547" width="13.42578125" style="67" customWidth="1"/>
    <col min="12548" max="12548" width="14.42578125" style="67" customWidth="1"/>
    <col min="12549" max="12549" width="14" style="67" customWidth="1"/>
    <col min="12550" max="12550" width="37.28515625" style="67" customWidth="1"/>
    <col min="12551" max="12797" width="9.140625" style="67"/>
    <col min="12798" max="12798" width="27" style="67" customWidth="1"/>
    <col min="12799" max="12800" width="0" style="67" hidden="1" customWidth="1"/>
    <col min="12801" max="12801" width="13.42578125" style="67" bestFit="1" customWidth="1"/>
    <col min="12802" max="12802" width="15" style="67" customWidth="1"/>
    <col min="12803" max="12803" width="13.42578125" style="67" customWidth="1"/>
    <col min="12804" max="12804" width="14.42578125" style="67" customWidth="1"/>
    <col min="12805" max="12805" width="14" style="67" customWidth="1"/>
    <col min="12806" max="12806" width="37.28515625" style="67" customWidth="1"/>
    <col min="12807" max="13053" width="9.140625" style="67"/>
    <col min="13054" max="13054" width="27" style="67" customWidth="1"/>
    <col min="13055" max="13056" width="0" style="67" hidden="1" customWidth="1"/>
    <col min="13057" max="13057" width="13.42578125" style="67" bestFit="1" customWidth="1"/>
    <col min="13058" max="13058" width="15" style="67" customWidth="1"/>
    <col min="13059" max="13059" width="13.42578125" style="67" customWidth="1"/>
    <col min="13060" max="13060" width="14.42578125" style="67" customWidth="1"/>
    <col min="13061" max="13061" width="14" style="67" customWidth="1"/>
    <col min="13062" max="13062" width="37.28515625" style="67" customWidth="1"/>
    <col min="13063" max="13309" width="9.140625" style="67"/>
    <col min="13310" max="13310" width="27" style="67" customWidth="1"/>
    <col min="13311" max="13312" width="0" style="67" hidden="1" customWidth="1"/>
    <col min="13313" max="13313" width="13.42578125" style="67" bestFit="1" customWidth="1"/>
    <col min="13314" max="13314" width="15" style="67" customWidth="1"/>
    <col min="13315" max="13315" width="13.42578125" style="67" customWidth="1"/>
    <col min="13316" max="13316" width="14.42578125" style="67" customWidth="1"/>
    <col min="13317" max="13317" width="14" style="67" customWidth="1"/>
    <col min="13318" max="13318" width="37.28515625" style="67" customWidth="1"/>
    <col min="13319" max="13565" width="9.140625" style="67"/>
    <col min="13566" max="13566" width="27" style="67" customWidth="1"/>
    <col min="13567" max="13568" width="0" style="67" hidden="1" customWidth="1"/>
    <col min="13569" max="13569" width="13.42578125" style="67" bestFit="1" customWidth="1"/>
    <col min="13570" max="13570" width="15" style="67" customWidth="1"/>
    <col min="13571" max="13571" width="13.42578125" style="67" customWidth="1"/>
    <col min="13572" max="13572" width="14.42578125" style="67" customWidth="1"/>
    <col min="13573" max="13573" width="14" style="67" customWidth="1"/>
    <col min="13574" max="13574" width="37.28515625" style="67" customWidth="1"/>
    <col min="13575" max="13821" width="9.140625" style="67"/>
    <col min="13822" max="13822" width="27" style="67" customWidth="1"/>
    <col min="13823" max="13824" width="0" style="67" hidden="1" customWidth="1"/>
    <col min="13825" max="13825" width="13.42578125" style="67" bestFit="1" customWidth="1"/>
    <col min="13826" max="13826" width="15" style="67" customWidth="1"/>
    <col min="13827" max="13827" width="13.42578125" style="67" customWidth="1"/>
    <col min="13828" max="13828" width="14.42578125" style="67" customWidth="1"/>
    <col min="13829" max="13829" width="14" style="67" customWidth="1"/>
    <col min="13830" max="13830" width="37.28515625" style="67" customWidth="1"/>
    <col min="13831" max="14077" width="9.140625" style="67"/>
    <col min="14078" max="14078" width="27" style="67" customWidth="1"/>
    <col min="14079" max="14080" width="0" style="67" hidden="1" customWidth="1"/>
    <col min="14081" max="14081" width="13.42578125" style="67" bestFit="1" customWidth="1"/>
    <col min="14082" max="14082" width="15" style="67" customWidth="1"/>
    <col min="14083" max="14083" width="13.42578125" style="67" customWidth="1"/>
    <col min="14084" max="14084" width="14.42578125" style="67" customWidth="1"/>
    <col min="14085" max="14085" width="14" style="67" customWidth="1"/>
    <col min="14086" max="14086" width="37.28515625" style="67" customWidth="1"/>
    <col min="14087" max="14333" width="9.140625" style="67"/>
    <col min="14334" max="14334" width="27" style="67" customWidth="1"/>
    <col min="14335" max="14336" width="0" style="67" hidden="1" customWidth="1"/>
    <col min="14337" max="14337" width="13.42578125" style="67" bestFit="1" customWidth="1"/>
    <col min="14338" max="14338" width="15" style="67" customWidth="1"/>
    <col min="14339" max="14339" width="13.42578125" style="67" customWidth="1"/>
    <col min="14340" max="14340" width="14.42578125" style="67" customWidth="1"/>
    <col min="14341" max="14341" width="14" style="67" customWidth="1"/>
    <col min="14342" max="14342" width="37.28515625" style="67" customWidth="1"/>
    <col min="14343" max="14589" width="9.140625" style="67"/>
    <col min="14590" max="14590" width="27" style="67" customWidth="1"/>
    <col min="14591" max="14592" width="0" style="67" hidden="1" customWidth="1"/>
    <col min="14593" max="14593" width="13.42578125" style="67" bestFit="1" customWidth="1"/>
    <col min="14594" max="14594" width="15" style="67" customWidth="1"/>
    <col min="14595" max="14595" width="13.42578125" style="67" customWidth="1"/>
    <col min="14596" max="14596" width="14.42578125" style="67" customWidth="1"/>
    <col min="14597" max="14597" width="14" style="67" customWidth="1"/>
    <col min="14598" max="14598" width="37.28515625" style="67" customWidth="1"/>
    <col min="14599" max="14845" width="9.140625" style="67"/>
    <col min="14846" max="14846" width="27" style="67" customWidth="1"/>
    <col min="14847" max="14848" width="0" style="67" hidden="1" customWidth="1"/>
    <col min="14849" max="14849" width="13.42578125" style="67" bestFit="1" customWidth="1"/>
    <col min="14850" max="14850" width="15" style="67" customWidth="1"/>
    <col min="14851" max="14851" width="13.42578125" style="67" customWidth="1"/>
    <col min="14852" max="14852" width="14.42578125" style="67" customWidth="1"/>
    <col min="14853" max="14853" width="14" style="67" customWidth="1"/>
    <col min="14854" max="14854" width="37.28515625" style="67" customWidth="1"/>
    <col min="14855" max="15101" width="9.140625" style="67"/>
    <col min="15102" max="15102" width="27" style="67" customWidth="1"/>
    <col min="15103" max="15104" width="0" style="67" hidden="1" customWidth="1"/>
    <col min="15105" max="15105" width="13.42578125" style="67" bestFit="1" customWidth="1"/>
    <col min="15106" max="15106" width="15" style="67" customWidth="1"/>
    <col min="15107" max="15107" width="13.42578125" style="67" customWidth="1"/>
    <col min="15108" max="15108" width="14.42578125" style="67" customWidth="1"/>
    <col min="15109" max="15109" width="14" style="67" customWidth="1"/>
    <col min="15110" max="15110" width="37.28515625" style="67" customWidth="1"/>
    <col min="15111" max="15357" width="9.140625" style="67"/>
    <col min="15358" max="15358" width="27" style="67" customWidth="1"/>
    <col min="15359" max="15360" width="0" style="67" hidden="1" customWidth="1"/>
    <col min="15361" max="15361" width="13.42578125" style="67" bestFit="1" customWidth="1"/>
    <col min="15362" max="15362" width="15" style="67" customWidth="1"/>
    <col min="15363" max="15363" width="13.42578125" style="67" customWidth="1"/>
    <col min="15364" max="15364" width="14.42578125" style="67" customWidth="1"/>
    <col min="15365" max="15365" width="14" style="67" customWidth="1"/>
    <col min="15366" max="15366" width="37.28515625" style="67" customWidth="1"/>
    <col min="15367" max="15613" width="9.140625" style="67"/>
    <col min="15614" max="15614" width="27" style="67" customWidth="1"/>
    <col min="15615" max="15616" width="0" style="67" hidden="1" customWidth="1"/>
    <col min="15617" max="15617" width="13.42578125" style="67" bestFit="1" customWidth="1"/>
    <col min="15618" max="15618" width="15" style="67" customWidth="1"/>
    <col min="15619" max="15619" width="13.42578125" style="67" customWidth="1"/>
    <col min="15620" max="15620" width="14.42578125" style="67" customWidth="1"/>
    <col min="15621" max="15621" width="14" style="67" customWidth="1"/>
    <col min="15622" max="15622" width="37.28515625" style="67" customWidth="1"/>
    <col min="15623" max="15869" width="9.140625" style="67"/>
    <col min="15870" max="15870" width="27" style="67" customWidth="1"/>
    <col min="15871" max="15872" width="0" style="67" hidden="1" customWidth="1"/>
    <col min="15873" max="15873" width="13.42578125" style="67" bestFit="1" customWidth="1"/>
    <col min="15874" max="15874" width="15" style="67" customWidth="1"/>
    <col min="15875" max="15875" width="13.42578125" style="67" customWidth="1"/>
    <col min="15876" max="15876" width="14.42578125" style="67" customWidth="1"/>
    <col min="15877" max="15877" width="14" style="67" customWidth="1"/>
    <col min="15878" max="15878" width="37.28515625" style="67" customWidth="1"/>
    <col min="15879" max="16125" width="9.140625" style="67"/>
    <col min="16126" max="16126" width="27" style="67" customWidth="1"/>
    <col min="16127" max="16128" width="0" style="67" hidden="1" customWidth="1"/>
    <col min="16129" max="16129" width="13.42578125" style="67" bestFit="1" customWidth="1"/>
    <col min="16130" max="16130" width="15" style="67" customWidth="1"/>
    <col min="16131" max="16131" width="13.42578125" style="67" customWidth="1"/>
    <col min="16132" max="16132" width="14.42578125" style="67" customWidth="1"/>
    <col min="16133" max="16133" width="14" style="67" customWidth="1"/>
    <col min="16134" max="16134" width="37.28515625" style="67" customWidth="1"/>
    <col min="16135" max="16381" width="9.140625" style="67"/>
    <col min="16382" max="16384" width="9.140625" style="67" customWidth="1"/>
  </cols>
  <sheetData>
    <row r="1" spans="1:21">
      <c r="A1" s="121" t="s">
        <v>71</v>
      </c>
    </row>
    <row r="2" spans="1:21">
      <c r="A2" s="107" t="s">
        <v>64</v>
      </c>
      <c r="B2" s="107"/>
      <c r="C2" s="107"/>
      <c r="D2" s="107"/>
      <c r="E2" s="108"/>
      <c r="F2" s="108"/>
      <c r="G2" s="108"/>
      <c r="H2" s="108"/>
      <c r="I2" s="108"/>
      <c r="J2" s="108"/>
    </row>
    <row r="3" spans="1:21">
      <c r="A3" s="107" t="s">
        <v>6</v>
      </c>
      <c r="B3" s="107"/>
      <c r="C3" s="107"/>
      <c r="D3" s="107"/>
      <c r="E3" s="108"/>
      <c r="F3" s="108"/>
      <c r="G3" s="108"/>
      <c r="H3" s="108"/>
      <c r="I3" s="108"/>
      <c r="J3" s="108"/>
    </row>
    <row r="4" spans="1:21">
      <c r="A4" s="107" t="s">
        <v>509</v>
      </c>
      <c r="B4" s="107"/>
      <c r="C4" s="107"/>
      <c r="D4" s="107"/>
      <c r="E4" s="108"/>
      <c r="F4" s="108"/>
      <c r="G4" s="108"/>
      <c r="H4" s="108"/>
      <c r="I4" s="108"/>
      <c r="J4" s="108"/>
    </row>
    <row r="5" spans="1:21">
      <c r="A5" s="121"/>
      <c r="B5" s="121"/>
      <c r="C5" s="121"/>
      <c r="Q5" s="1011"/>
      <c r="R5" s="1011"/>
      <c r="S5" s="1011"/>
      <c r="T5" s="1011"/>
      <c r="U5" s="1011"/>
    </row>
    <row r="6" spans="1:21" s="121" customFormat="1" ht="21.75" customHeight="1">
      <c r="A6" s="109" t="s">
        <v>2</v>
      </c>
      <c r="B6" s="85" t="s">
        <v>48</v>
      </c>
      <c r="C6" s="85" t="s">
        <v>48</v>
      </c>
      <c r="D6" s="85" t="s">
        <v>48</v>
      </c>
      <c r="E6" s="1162" t="s">
        <v>508</v>
      </c>
      <c r="F6" s="1163"/>
      <c r="G6" s="1163"/>
      <c r="H6" s="1164"/>
      <c r="I6" s="1165" t="s">
        <v>510</v>
      </c>
      <c r="J6" s="1166"/>
      <c r="K6" s="1166"/>
      <c r="L6" s="1166"/>
      <c r="M6" s="1166"/>
      <c r="N6" s="1166"/>
      <c r="O6" s="1166"/>
      <c r="P6" s="1167"/>
      <c r="Q6" s="1012"/>
      <c r="R6" s="1012"/>
      <c r="S6" s="1012"/>
      <c r="T6" s="1012"/>
      <c r="U6" s="1012"/>
    </row>
    <row r="7" spans="1:21" s="121" customFormat="1">
      <c r="A7" s="656"/>
      <c r="B7" s="89" t="s">
        <v>372</v>
      </c>
      <c r="C7" s="89" t="s">
        <v>445</v>
      </c>
      <c r="D7" s="89" t="s">
        <v>507</v>
      </c>
      <c r="E7" s="90" t="s">
        <v>248</v>
      </c>
      <c r="F7" s="91" t="s">
        <v>252</v>
      </c>
      <c r="G7" s="91" t="s">
        <v>252</v>
      </c>
      <c r="H7" s="91" t="s">
        <v>0</v>
      </c>
      <c r="I7" s="1168" t="s">
        <v>66</v>
      </c>
      <c r="J7" s="1169"/>
      <c r="K7" s="1169"/>
      <c r="L7" s="1169"/>
      <c r="M7" s="1169"/>
      <c r="N7" s="1169"/>
      <c r="O7" s="1169"/>
      <c r="P7" s="1170"/>
      <c r="Q7" s="1012"/>
      <c r="R7" s="1012"/>
      <c r="S7" s="1012"/>
      <c r="T7" s="1012"/>
      <c r="U7" s="1012"/>
    </row>
    <row r="8" spans="1:21">
      <c r="A8" s="657"/>
      <c r="B8" s="658"/>
      <c r="C8" s="658"/>
      <c r="D8" s="360"/>
      <c r="E8" s="651">
        <f>+I8*L8*O8</f>
        <v>0</v>
      </c>
      <c r="F8" s="369"/>
      <c r="G8" s="369"/>
      <c r="H8" s="369">
        <f>+E8+F8+G8</f>
        <v>0</v>
      </c>
      <c r="I8" s="1016"/>
      <c r="J8" s="1013" t="s">
        <v>513</v>
      </c>
      <c r="K8" s="1013" t="s">
        <v>511</v>
      </c>
      <c r="L8" s="1013"/>
      <c r="M8" s="1013" t="s">
        <v>512</v>
      </c>
      <c r="N8" s="1013" t="s">
        <v>511</v>
      </c>
      <c r="O8" s="1013"/>
      <c r="P8" s="1017" t="s">
        <v>3</v>
      </c>
      <c r="Q8" s="1011"/>
      <c r="R8" s="1011"/>
      <c r="S8" s="1011"/>
      <c r="T8" s="1011"/>
      <c r="U8" s="1011"/>
    </row>
    <row r="9" spans="1:21">
      <c r="A9" s="659"/>
      <c r="B9" s="659"/>
      <c r="C9" s="659"/>
      <c r="D9" s="172"/>
      <c r="E9" s="172">
        <f t="shared" ref="E9:E43" si="0">+I9*L9*O9</f>
        <v>0</v>
      </c>
      <c r="F9" s="373"/>
      <c r="G9" s="373"/>
      <c r="H9" s="373">
        <f>+E9+F9+G9</f>
        <v>0</v>
      </c>
      <c r="I9" s="1018"/>
      <c r="J9" s="1019" t="s">
        <v>513</v>
      </c>
      <c r="K9" s="1019" t="s">
        <v>511</v>
      </c>
      <c r="L9" s="1019"/>
      <c r="M9" s="1019" t="s">
        <v>512</v>
      </c>
      <c r="N9" s="1019" t="s">
        <v>511</v>
      </c>
      <c r="O9" s="1019"/>
      <c r="P9" s="1020" t="s">
        <v>3</v>
      </c>
      <c r="Q9" s="1011"/>
      <c r="R9" s="1011"/>
      <c r="S9" s="1011"/>
      <c r="T9" s="1011"/>
      <c r="U9" s="1011"/>
    </row>
    <row r="10" spans="1:21">
      <c r="A10" s="660"/>
      <c r="B10" s="660"/>
      <c r="C10" s="660"/>
      <c r="D10" s="172"/>
      <c r="E10" s="172">
        <f t="shared" si="0"/>
        <v>0</v>
      </c>
      <c r="F10" s="373"/>
      <c r="G10" s="373"/>
      <c r="H10" s="373">
        <f t="shared" ref="H10:H43" si="1">+E10+F10+G10</f>
        <v>0</v>
      </c>
      <c r="I10" s="1018"/>
      <c r="J10" s="1019" t="s">
        <v>513</v>
      </c>
      <c r="K10" s="1019" t="s">
        <v>511</v>
      </c>
      <c r="L10" s="1019"/>
      <c r="M10" s="1019" t="s">
        <v>512</v>
      </c>
      <c r="N10" s="1019" t="s">
        <v>511</v>
      </c>
      <c r="O10" s="1019"/>
      <c r="P10" s="1020" t="s">
        <v>3</v>
      </c>
      <c r="Q10" s="1011"/>
      <c r="R10" s="1011"/>
      <c r="S10" s="1011"/>
      <c r="T10" s="1011"/>
      <c r="U10" s="1011"/>
    </row>
    <row r="11" spans="1:21">
      <c r="A11" s="660"/>
      <c r="B11" s="660"/>
      <c r="C11" s="660"/>
      <c r="D11" s="172"/>
      <c r="E11" s="172">
        <f t="shared" si="0"/>
        <v>0</v>
      </c>
      <c r="F11" s="373"/>
      <c r="G11" s="373"/>
      <c r="H11" s="373">
        <f t="shared" si="1"/>
        <v>0</v>
      </c>
      <c r="I11" s="1018"/>
      <c r="J11" s="1019" t="s">
        <v>513</v>
      </c>
      <c r="K11" s="1019" t="s">
        <v>511</v>
      </c>
      <c r="L11" s="1019"/>
      <c r="M11" s="1019" t="s">
        <v>512</v>
      </c>
      <c r="N11" s="1019" t="s">
        <v>511</v>
      </c>
      <c r="O11" s="1019"/>
      <c r="P11" s="1020" t="s">
        <v>3</v>
      </c>
      <c r="Q11" s="1011"/>
      <c r="R11" s="1011"/>
      <c r="S11" s="1011"/>
      <c r="T11" s="1011"/>
      <c r="U11" s="1011"/>
    </row>
    <row r="12" spans="1:21">
      <c r="A12" s="138"/>
      <c r="B12" s="138"/>
      <c r="C12" s="138"/>
      <c r="D12" s="138"/>
      <c r="E12" s="172">
        <f t="shared" si="0"/>
        <v>0</v>
      </c>
      <c r="F12" s="373"/>
      <c r="G12" s="373"/>
      <c r="H12" s="373">
        <f t="shared" si="1"/>
        <v>0</v>
      </c>
      <c r="I12" s="1018"/>
      <c r="J12" s="1019" t="s">
        <v>513</v>
      </c>
      <c r="K12" s="1019" t="s">
        <v>511</v>
      </c>
      <c r="L12" s="1019"/>
      <c r="M12" s="1019" t="s">
        <v>512</v>
      </c>
      <c r="N12" s="1019" t="s">
        <v>511</v>
      </c>
      <c r="O12" s="1019"/>
      <c r="P12" s="1020" t="s">
        <v>3</v>
      </c>
      <c r="Q12" s="1011"/>
      <c r="R12" s="1011"/>
      <c r="S12" s="1011"/>
      <c r="T12" s="1011"/>
      <c r="U12" s="1011"/>
    </row>
    <row r="13" spans="1:21">
      <c r="A13" s="138"/>
      <c r="B13" s="138"/>
      <c r="C13" s="138"/>
      <c r="D13" s="138"/>
      <c r="E13" s="172">
        <f t="shared" si="0"/>
        <v>0</v>
      </c>
      <c r="F13" s="373"/>
      <c r="G13" s="373"/>
      <c r="H13" s="172">
        <f t="shared" si="1"/>
        <v>0</v>
      </c>
      <c r="I13" s="1018"/>
      <c r="J13" s="1019" t="s">
        <v>513</v>
      </c>
      <c r="K13" s="1019" t="s">
        <v>511</v>
      </c>
      <c r="L13" s="1019"/>
      <c r="M13" s="1019" t="s">
        <v>512</v>
      </c>
      <c r="N13" s="1019" t="s">
        <v>511</v>
      </c>
      <c r="O13" s="1019"/>
      <c r="P13" s="1020" t="s">
        <v>3</v>
      </c>
      <c r="Q13" s="1011"/>
      <c r="R13" s="1011"/>
      <c r="S13" s="1011"/>
      <c r="T13" s="1011"/>
      <c r="U13" s="1011"/>
    </row>
    <row r="14" spans="1:21">
      <c r="A14" s="138"/>
      <c r="B14" s="138"/>
      <c r="C14" s="138"/>
      <c r="D14" s="138"/>
      <c r="E14" s="172">
        <f t="shared" si="0"/>
        <v>0</v>
      </c>
      <c r="F14" s="373"/>
      <c r="G14" s="373"/>
      <c r="H14" s="172">
        <f t="shared" si="1"/>
        <v>0</v>
      </c>
      <c r="I14" s="1018"/>
      <c r="J14" s="1019" t="s">
        <v>513</v>
      </c>
      <c r="K14" s="1019" t="s">
        <v>511</v>
      </c>
      <c r="L14" s="1019"/>
      <c r="M14" s="1019" t="s">
        <v>512</v>
      </c>
      <c r="N14" s="1019" t="s">
        <v>511</v>
      </c>
      <c r="O14" s="1019"/>
      <c r="P14" s="1020" t="s">
        <v>3</v>
      </c>
      <c r="Q14" s="1011"/>
      <c r="R14" s="1011"/>
      <c r="S14" s="1011"/>
      <c r="T14" s="1011"/>
      <c r="U14" s="1011"/>
    </row>
    <row r="15" spans="1:21">
      <c r="A15" s="138"/>
      <c r="B15" s="138"/>
      <c r="C15" s="138"/>
      <c r="D15" s="138"/>
      <c r="E15" s="172">
        <f t="shared" si="0"/>
        <v>0</v>
      </c>
      <c r="F15" s="373"/>
      <c r="G15" s="373"/>
      <c r="H15" s="172">
        <f t="shared" si="1"/>
        <v>0</v>
      </c>
      <c r="I15" s="1018"/>
      <c r="J15" s="1019" t="s">
        <v>513</v>
      </c>
      <c r="K15" s="1019" t="s">
        <v>511</v>
      </c>
      <c r="L15" s="1019"/>
      <c r="M15" s="1019" t="s">
        <v>512</v>
      </c>
      <c r="N15" s="1019" t="s">
        <v>511</v>
      </c>
      <c r="O15" s="1019"/>
      <c r="P15" s="1020" t="s">
        <v>3</v>
      </c>
      <c r="Q15" s="1011"/>
      <c r="R15" s="1011"/>
      <c r="S15" s="1011"/>
      <c r="T15" s="1011"/>
      <c r="U15" s="1011"/>
    </row>
    <row r="16" spans="1:21">
      <c r="A16" s="138"/>
      <c r="B16" s="138"/>
      <c r="C16" s="138"/>
      <c r="D16" s="138"/>
      <c r="E16" s="172">
        <f t="shared" si="0"/>
        <v>0</v>
      </c>
      <c r="F16" s="373"/>
      <c r="G16" s="373"/>
      <c r="H16" s="172">
        <f t="shared" si="1"/>
        <v>0</v>
      </c>
      <c r="I16" s="1018"/>
      <c r="J16" s="1019" t="s">
        <v>513</v>
      </c>
      <c r="K16" s="1019" t="s">
        <v>511</v>
      </c>
      <c r="L16" s="1019"/>
      <c r="M16" s="1019" t="s">
        <v>512</v>
      </c>
      <c r="N16" s="1019" t="s">
        <v>511</v>
      </c>
      <c r="O16" s="1019"/>
      <c r="P16" s="1020" t="s">
        <v>3</v>
      </c>
      <c r="Q16" s="1011"/>
      <c r="R16" s="1011"/>
      <c r="S16" s="1011"/>
      <c r="T16" s="1011"/>
      <c r="U16" s="1011"/>
    </row>
    <row r="17" spans="1:21">
      <c r="A17" s="138"/>
      <c r="B17" s="138"/>
      <c r="C17" s="138"/>
      <c r="D17" s="138"/>
      <c r="E17" s="172">
        <f t="shared" si="0"/>
        <v>0</v>
      </c>
      <c r="F17" s="373"/>
      <c r="G17" s="373"/>
      <c r="H17" s="172">
        <f t="shared" si="1"/>
        <v>0</v>
      </c>
      <c r="I17" s="1018"/>
      <c r="J17" s="1019" t="s">
        <v>513</v>
      </c>
      <c r="K17" s="1019" t="s">
        <v>511</v>
      </c>
      <c r="L17" s="1019"/>
      <c r="M17" s="1019" t="s">
        <v>512</v>
      </c>
      <c r="N17" s="1019" t="s">
        <v>511</v>
      </c>
      <c r="O17" s="1019"/>
      <c r="P17" s="1020" t="s">
        <v>3</v>
      </c>
      <c r="Q17" s="1011"/>
      <c r="R17" s="1011"/>
      <c r="S17" s="1011"/>
      <c r="T17" s="1011"/>
      <c r="U17" s="1011"/>
    </row>
    <row r="18" spans="1:21">
      <c r="A18" s="138"/>
      <c r="B18" s="138"/>
      <c r="C18" s="138"/>
      <c r="D18" s="138"/>
      <c r="E18" s="172">
        <f t="shared" si="0"/>
        <v>0</v>
      </c>
      <c r="F18" s="373"/>
      <c r="G18" s="373"/>
      <c r="H18" s="172">
        <f t="shared" si="1"/>
        <v>0</v>
      </c>
      <c r="I18" s="1018"/>
      <c r="J18" s="1019" t="s">
        <v>513</v>
      </c>
      <c r="K18" s="1019" t="s">
        <v>511</v>
      </c>
      <c r="L18" s="1019"/>
      <c r="M18" s="1019" t="s">
        <v>512</v>
      </c>
      <c r="N18" s="1019" t="s">
        <v>511</v>
      </c>
      <c r="O18" s="1019"/>
      <c r="P18" s="1020" t="s">
        <v>3</v>
      </c>
      <c r="Q18" s="1011"/>
      <c r="R18" s="1011"/>
      <c r="S18" s="1011"/>
      <c r="T18" s="1011"/>
      <c r="U18" s="1011"/>
    </row>
    <row r="19" spans="1:21">
      <c r="A19" s="138"/>
      <c r="B19" s="138"/>
      <c r="C19" s="138"/>
      <c r="D19" s="138"/>
      <c r="E19" s="172">
        <f t="shared" si="0"/>
        <v>0</v>
      </c>
      <c r="F19" s="373"/>
      <c r="G19" s="373"/>
      <c r="H19" s="172">
        <f t="shared" si="1"/>
        <v>0</v>
      </c>
      <c r="I19" s="1018"/>
      <c r="J19" s="1019" t="s">
        <v>513</v>
      </c>
      <c r="K19" s="1019" t="s">
        <v>511</v>
      </c>
      <c r="L19" s="1019"/>
      <c r="M19" s="1019" t="s">
        <v>512</v>
      </c>
      <c r="N19" s="1019" t="s">
        <v>511</v>
      </c>
      <c r="O19" s="1019"/>
      <c r="P19" s="1020" t="s">
        <v>3</v>
      </c>
      <c r="Q19" s="1011"/>
      <c r="R19" s="1011"/>
      <c r="S19" s="1011"/>
      <c r="T19" s="1011"/>
      <c r="U19" s="1011"/>
    </row>
    <row r="20" spans="1:21">
      <c r="A20" s="138"/>
      <c r="B20" s="138"/>
      <c r="C20" s="138"/>
      <c r="D20" s="138"/>
      <c r="E20" s="172">
        <f t="shared" si="0"/>
        <v>0</v>
      </c>
      <c r="F20" s="373"/>
      <c r="G20" s="373"/>
      <c r="H20" s="172">
        <f t="shared" si="1"/>
        <v>0</v>
      </c>
      <c r="I20" s="1018"/>
      <c r="J20" s="1019" t="s">
        <v>513</v>
      </c>
      <c r="K20" s="1019" t="s">
        <v>511</v>
      </c>
      <c r="L20" s="1019"/>
      <c r="M20" s="1019" t="s">
        <v>512</v>
      </c>
      <c r="N20" s="1019" t="s">
        <v>511</v>
      </c>
      <c r="O20" s="1019"/>
      <c r="P20" s="1020" t="s">
        <v>3</v>
      </c>
      <c r="Q20" s="1011"/>
      <c r="R20" s="1011"/>
      <c r="S20" s="1011"/>
      <c r="T20" s="1011"/>
      <c r="U20" s="1011"/>
    </row>
    <row r="21" spans="1:21">
      <c r="A21" s="138"/>
      <c r="B21" s="138"/>
      <c r="C21" s="138"/>
      <c r="D21" s="138"/>
      <c r="E21" s="172">
        <f t="shared" si="0"/>
        <v>0</v>
      </c>
      <c r="F21" s="373"/>
      <c r="G21" s="373"/>
      <c r="H21" s="172">
        <f t="shared" si="1"/>
        <v>0</v>
      </c>
      <c r="I21" s="1018"/>
      <c r="J21" s="1019" t="s">
        <v>513</v>
      </c>
      <c r="K21" s="1019" t="s">
        <v>511</v>
      </c>
      <c r="L21" s="1019"/>
      <c r="M21" s="1019" t="s">
        <v>512</v>
      </c>
      <c r="N21" s="1019" t="s">
        <v>511</v>
      </c>
      <c r="O21" s="1019"/>
      <c r="P21" s="1020" t="s">
        <v>3</v>
      </c>
      <c r="Q21" s="1011"/>
      <c r="R21" s="1011"/>
      <c r="S21" s="1011"/>
      <c r="T21" s="1011"/>
      <c r="U21" s="1011"/>
    </row>
    <row r="22" spans="1:21">
      <c r="A22" s="138"/>
      <c r="B22" s="138"/>
      <c r="C22" s="138"/>
      <c r="D22" s="138"/>
      <c r="E22" s="172">
        <f t="shared" si="0"/>
        <v>0</v>
      </c>
      <c r="F22" s="373"/>
      <c r="G22" s="373"/>
      <c r="H22" s="172">
        <f t="shared" si="1"/>
        <v>0</v>
      </c>
      <c r="I22" s="1018"/>
      <c r="J22" s="1019" t="s">
        <v>513</v>
      </c>
      <c r="K22" s="1019" t="s">
        <v>511</v>
      </c>
      <c r="L22" s="1019"/>
      <c r="M22" s="1019" t="s">
        <v>512</v>
      </c>
      <c r="N22" s="1019" t="s">
        <v>511</v>
      </c>
      <c r="O22" s="1019"/>
      <c r="P22" s="1020" t="s">
        <v>3</v>
      </c>
      <c r="Q22" s="1011"/>
      <c r="R22" s="1011"/>
      <c r="S22" s="1011"/>
      <c r="T22" s="1011"/>
      <c r="U22" s="1011"/>
    </row>
    <row r="23" spans="1:21">
      <c r="A23" s="138"/>
      <c r="B23" s="138"/>
      <c r="C23" s="138"/>
      <c r="D23" s="138"/>
      <c r="E23" s="172">
        <f t="shared" si="0"/>
        <v>0</v>
      </c>
      <c r="F23" s="373"/>
      <c r="G23" s="373"/>
      <c r="H23" s="172">
        <f t="shared" si="1"/>
        <v>0</v>
      </c>
      <c r="I23" s="1018"/>
      <c r="J23" s="1019" t="s">
        <v>513</v>
      </c>
      <c r="K23" s="1019" t="s">
        <v>511</v>
      </c>
      <c r="L23" s="1019"/>
      <c r="M23" s="1019" t="s">
        <v>512</v>
      </c>
      <c r="N23" s="1019" t="s">
        <v>511</v>
      </c>
      <c r="O23" s="1019"/>
      <c r="P23" s="1020" t="s">
        <v>3</v>
      </c>
      <c r="Q23" s="1011"/>
      <c r="R23" s="1011"/>
      <c r="S23" s="1011"/>
      <c r="T23" s="1011"/>
      <c r="U23" s="1011"/>
    </row>
    <row r="24" spans="1:21">
      <c r="A24" s="138"/>
      <c r="B24" s="138"/>
      <c r="C24" s="138"/>
      <c r="D24" s="138"/>
      <c r="E24" s="172">
        <f t="shared" si="0"/>
        <v>0</v>
      </c>
      <c r="F24" s="373"/>
      <c r="G24" s="373"/>
      <c r="H24" s="172">
        <f t="shared" si="1"/>
        <v>0</v>
      </c>
      <c r="I24" s="1018"/>
      <c r="J24" s="1019" t="s">
        <v>513</v>
      </c>
      <c r="K24" s="1019" t="s">
        <v>511</v>
      </c>
      <c r="L24" s="1019"/>
      <c r="M24" s="1019" t="s">
        <v>512</v>
      </c>
      <c r="N24" s="1019" t="s">
        <v>511</v>
      </c>
      <c r="O24" s="1019"/>
      <c r="P24" s="1020" t="s">
        <v>3</v>
      </c>
      <c r="Q24" s="1011"/>
      <c r="R24" s="1011"/>
      <c r="S24" s="1011"/>
      <c r="T24" s="1011"/>
      <c r="U24" s="1011"/>
    </row>
    <row r="25" spans="1:21">
      <c r="A25" s="138"/>
      <c r="B25" s="138"/>
      <c r="C25" s="138"/>
      <c r="D25" s="138"/>
      <c r="E25" s="172">
        <f t="shared" si="0"/>
        <v>0</v>
      </c>
      <c r="F25" s="373"/>
      <c r="G25" s="373"/>
      <c r="H25" s="172">
        <f t="shared" si="1"/>
        <v>0</v>
      </c>
      <c r="I25" s="1018"/>
      <c r="J25" s="1019" t="s">
        <v>513</v>
      </c>
      <c r="K25" s="1019" t="s">
        <v>511</v>
      </c>
      <c r="L25" s="1019"/>
      <c r="M25" s="1019" t="s">
        <v>512</v>
      </c>
      <c r="N25" s="1019" t="s">
        <v>511</v>
      </c>
      <c r="O25" s="1019"/>
      <c r="P25" s="1020" t="s">
        <v>3</v>
      </c>
      <c r="Q25" s="1011"/>
      <c r="R25" s="1011"/>
      <c r="S25" s="1011"/>
      <c r="T25" s="1011"/>
      <c r="U25" s="1011"/>
    </row>
    <row r="26" spans="1:21">
      <c r="A26" s="138"/>
      <c r="B26" s="138"/>
      <c r="C26" s="138"/>
      <c r="D26" s="138"/>
      <c r="E26" s="172">
        <f t="shared" si="0"/>
        <v>0</v>
      </c>
      <c r="F26" s="373"/>
      <c r="G26" s="373"/>
      <c r="H26" s="172">
        <f t="shared" si="1"/>
        <v>0</v>
      </c>
      <c r="I26" s="1018"/>
      <c r="J26" s="1019" t="s">
        <v>513</v>
      </c>
      <c r="K26" s="1019" t="s">
        <v>511</v>
      </c>
      <c r="L26" s="1019"/>
      <c r="M26" s="1019" t="s">
        <v>512</v>
      </c>
      <c r="N26" s="1019" t="s">
        <v>511</v>
      </c>
      <c r="O26" s="1019"/>
      <c r="P26" s="1020" t="s">
        <v>3</v>
      </c>
      <c r="Q26" s="1011"/>
      <c r="R26" s="1011"/>
      <c r="S26" s="1011"/>
      <c r="T26" s="1011"/>
      <c r="U26" s="1011"/>
    </row>
    <row r="27" spans="1:21">
      <c r="A27" s="138"/>
      <c r="B27" s="138"/>
      <c r="C27" s="138"/>
      <c r="D27" s="138"/>
      <c r="E27" s="172">
        <f t="shared" si="0"/>
        <v>0</v>
      </c>
      <c r="F27" s="373"/>
      <c r="G27" s="373"/>
      <c r="H27" s="172">
        <f t="shared" si="1"/>
        <v>0</v>
      </c>
      <c r="I27" s="1018"/>
      <c r="J27" s="1019" t="s">
        <v>513</v>
      </c>
      <c r="K27" s="1019" t="s">
        <v>511</v>
      </c>
      <c r="L27" s="1019"/>
      <c r="M27" s="1019" t="s">
        <v>512</v>
      </c>
      <c r="N27" s="1019" t="s">
        <v>511</v>
      </c>
      <c r="O27" s="1019"/>
      <c r="P27" s="1020" t="s">
        <v>3</v>
      </c>
      <c r="Q27" s="1011"/>
      <c r="R27" s="1011"/>
      <c r="S27" s="1011"/>
      <c r="T27" s="1011"/>
      <c r="U27" s="1011"/>
    </row>
    <row r="28" spans="1:21">
      <c r="A28" s="138"/>
      <c r="B28" s="138"/>
      <c r="C28" s="138"/>
      <c r="D28" s="138"/>
      <c r="E28" s="172">
        <f t="shared" si="0"/>
        <v>0</v>
      </c>
      <c r="F28" s="373"/>
      <c r="G28" s="373"/>
      <c r="H28" s="172">
        <f t="shared" si="1"/>
        <v>0</v>
      </c>
      <c r="I28" s="1018"/>
      <c r="J28" s="1019" t="s">
        <v>513</v>
      </c>
      <c r="K28" s="1019" t="s">
        <v>511</v>
      </c>
      <c r="L28" s="1019"/>
      <c r="M28" s="1019" t="s">
        <v>512</v>
      </c>
      <c r="N28" s="1019" t="s">
        <v>511</v>
      </c>
      <c r="O28" s="1019"/>
      <c r="P28" s="1020" t="s">
        <v>3</v>
      </c>
      <c r="Q28" s="1011"/>
      <c r="R28" s="1011"/>
      <c r="S28" s="1011"/>
      <c r="T28" s="1011"/>
      <c r="U28" s="1011"/>
    </row>
    <row r="29" spans="1:21">
      <c r="A29" s="138"/>
      <c r="B29" s="138"/>
      <c r="C29" s="138"/>
      <c r="D29" s="138"/>
      <c r="E29" s="172">
        <f t="shared" si="0"/>
        <v>0</v>
      </c>
      <c r="F29" s="373"/>
      <c r="G29" s="373"/>
      <c r="H29" s="172">
        <f t="shared" si="1"/>
        <v>0</v>
      </c>
      <c r="I29" s="1018"/>
      <c r="J29" s="1019" t="s">
        <v>513</v>
      </c>
      <c r="K29" s="1019" t="s">
        <v>511</v>
      </c>
      <c r="L29" s="1019"/>
      <c r="M29" s="1019" t="s">
        <v>512</v>
      </c>
      <c r="N29" s="1019" t="s">
        <v>511</v>
      </c>
      <c r="O29" s="1019"/>
      <c r="P29" s="1020" t="s">
        <v>3</v>
      </c>
      <c r="Q29" s="1011"/>
      <c r="R29" s="1011"/>
      <c r="S29" s="1011"/>
      <c r="T29" s="1011"/>
      <c r="U29" s="1011"/>
    </row>
    <row r="30" spans="1:21">
      <c r="A30" s="138"/>
      <c r="B30" s="138"/>
      <c r="C30" s="138"/>
      <c r="D30" s="138"/>
      <c r="E30" s="172">
        <f t="shared" si="0"/>
        <v>0</v>
      </c>
      <c r="F30" s="373"/>
      <c r="G30" s="373"/>
      <c r="H30" s="172">
        <f t="shared" si="1"/>
        <v>0</v>
      </c>
      <c r="I30" s="1018"/>
      <c r="J30" s="1019" t="s">
        <v>513</v>
      </c>
      <c r="K30" s="1019" t="s">
        <v>511</v>
      </c>
      <c r="L30" s="1019"/>
      <c r="M30" s="1019" t="s">
        <v>512</v>
      </c>
      <c r="N30" s="1019" t="s">
        <v>511</v>
      </c>
      <c r="O30" s="1019"/>
      <c r="P30" s="1020" t="s">
        <v>3</v>
      </c>
      <c r="Q30" s="1011"/>
      <c r="R30" s="1011"/>
      <c r="S30" s="1011"/>
      <c r="T30" s="1011"/>
      <c r="U30" s="1011"/>
    </row>
    <row r="31" spans="1:21">
      <c r="A31" s="138"/>
      <c r="B31" s="138"/>
      <c r="C31" s="138"/>
      <c r="D31" s="138"/>
      <c r="E31" s="172">
        <f t="shared" si="0"/>
        <v>0</v>
      </c>
      <c r="F31" s="373"/>
      <c r="G31" s="373"/>
      <c r="H31" s="172">
        <f t="shared" si="1"/>
        <v>0</v>
      </c>
      <c r="I31" s="1018"/>
      <c r="J31" s="1019" t="s">
        <v>513</v>
      </c>
      <c r="K31" s="1019" t="s">
        <v>511</v>
      </c>
      <c r="L31" s="1019"/>
      <c r="M31" s="1019" t="s">
        <v>512</v>
      </c>
      <c r="N31" s="1019" t="s">
        <v>511</v>
      </c>
      <c r="O31" s="1019"/>
      <c r="P31" s="1020" t="s">
        <v>3</v>
      </c>
      <c r="Q31" s="1011"/>
      <c r="R31" s="1011"/>
      <c r="S31" s="1011"/>
      <c r="T31" s="1011"/>
      <c r="U31" s="1011"/>
    </row>
    <row r="32" spans="1:21">
      <c r="A32" s="138"/>
      <c r="B32" s="138"/>
      <c r="C32" s="138"/>
      <c r="D32" s="138"/>
      <c r="E32" s="172">
        <f t="shared" si="0"/>
        <v>0</v>
      </c>
      <c r="F32" s="373"/>
      <c r="G32" s="373"/>
      <c r="H32" s="172">
        <f t="shared" si="1"/>
        <v>0</v>
      </c>
      <c r="I32" s="1018"/>
      <c r="J32" s="1019" t="s">
        <v>513</v>
      </c>
      <c r="K32" s="1019" t="s">
        <v>511</v>
      </c>
      <c r="L32" s="1019"/>
      <c r="M32" s="1019" t="s">
        <v>512</v>
      </c>
      <c r="N32" s="1019" t="s">
        <v>511</v>
      </c>
      <c r="O32" s="1019"/>
      <c r="P32" s="1020" t="s">
        <v>3</v>
      </c>
      <c r="Q32" s="1011"/>
      <c r="R32" s="1011"/>
      <c r="S32" s="1011"/>
      <c r="T32" s="1011"/>
      <c r="U32" s="1011"/>
    </row>
    <row r="33" spans="1:21">
      <c r="A33" s="138"/>
      <c r="B33" s="138"/>
      <c r="C33" s="138"/>
      <c r="D33" s="138"/>
      <c r="E33" s="172">
        <f t="shared" si="0"/>
        <v>0</v>
      </c>
      <c r="F33" s="373"/>
      <c r="G33" s="373"/>
      <c r="H33" s="172">
        <f t="shared" si="1"/>
        <v>0</v>
      </c>
      <c r="I33" s="1018"/>
      <c r="J33" s="1019" t="s">
        <v>513</v>
      </c>
      <c r="K33" s="1019" t="s">
        <v>511</v>
      </c>
      <c r="L33" s="1019"/>
      <c r="M33" s="1019" t="s">
        <v>512</v>
      </c>
      <c r="N33" s="1019" t="s">
        <v>511</v>
      </c>
      <c r="O33" s="1019"/>
      <c r="P33" s="1020" t="s">
        <v>3</v>
      </c>
      <c r="Q33" s="1011"/>
      <c r="R33" s="1011"/>
      <c r="S33" s="1011"/>
      <c r="T33" s="1011"/>
      <c r="U33" s="1011"/>
    </row>
    <row r="34" spans="1:21">
      <c r="A34" s="138"/>
      <c r="B34" s="138"/>
      <c r="C34" s="138"/>
      <c r="D34" s="138"/>
      <c r="E34" s="172">
        <f t="shared" si="0"/>
        <v>0</v>
      </c>
      <c r="F34" s="373"/>
      <c r="G34" s="373"/>
      <c r="H34" s="172">
        <f t="shared" si="1"/>
        <v>0</v>
      </c>
      <c r="I34" s="1018"/>
      <c r="J34" s="1019" t="s">
        <v>513</v>
      </c>
      <c r="K34" s="1019" t="s">
        <v>511</v>
      </c>
      <c r="L34" s="1019"/>
      <c r="M34" s="1019" t="s">
        <v>512</v>
      </c>
      <c r="N34" s="1019" t="s">
        <v>511</v>
      </c>
      <c r="O34" s="1019"/>
      <c r="P34" s="1020" t="s">
        <v>3</v>
      </c>
      <c r="Q34" s="1011"/>
      <c r="R34" s="1011"/>
      <c r="S34" s="1011"/>
      <c r="T34" s="1011"/>
      <c r="U34" s="1011"/>
    </row>
    <row r="35" spans="1:21">
      <c r="A35" s="138"/>
      <c r="B35" s="138"/>
      <c r="C35" s="138"/>
      <c r="D35" s="138"/>
      <c r="E35" s="172">
        <f t="shared" si="0"/>
        <v>0</v>
      </c>
      <c r="F35" s="373"/>
      <c r="G35" s="373"/>
      <c r="H35" s="172">
        <f t="shared" si="1"/>
        <v>0</v>
      </c>
      <c r="I35" s="1018"/>
      <c r="J35" s="1019" t="s">
        <v>513</v>
      </c>
      <c r="K35" s="1019" t="s">
        <v>511</v>
      </c>
      <c r="L35" s="1019"/>
      <c r="M35" s="1019" t="s">
        <v>512</v>
      </c>
      <c r="N35" s="1019" t="s">
        <v>511</v>
      </c>
      <c r="O35" s="1019"/>
      <c r="P35" s="1020" t="s">
        <v>3</v>
      </c>
      <c r="Q35" s="1011"/>
      <c r="R35" s="1011"/>
      <c r="S35" s="1011"/>
      <c r="T35" s="1011"/>
      <c r="U35" s="1011"/>
    </row>
    <row r="36" spans="1:21">
      <c r="A36" s="138"/>
      <c r="B36" s="138"/>
      <c r="C36" s="138"/>
      <c r="D36" s="138"/>
      <c r="E36" s="172">
        <f t="shared" si="0"/>
        <v>0</v>
      </c>
      <c r="F36" s="373"/>
      <c r="G36" s="373"/>
      <c r="H36" s="172">
        <f t="shared" si="1"/>
        <v>0</v>
      </c>
      <c r="I36" s="1018"/>
      <c r="J36" s="1019" t="s">
        <v>513</v>
      </c>
      <c r="K36" s="1019" t="s">
        <v>511</v>
      </c>
      <c r="L36" s="1019"/>
      <c r="M36" s="1019" t="s">
        <v>512</v>
      </c>
      <c r="N36" s="1019" t="s">
        <v>511</v>
      </c>
      <c r="O36" s="1019"/>
      <c r="P36" s="1020" t="s">
        <v>3</v>
      </c>
      <c r="Q36" s="1011"/>
      <c r="R36" s="1011"/>
      <c r="S36" s="1011"/>
      <c r="T36" s="1011"/>
      <c r="U36" s="1011"/>
    </row>
    <row r="37" spans="1:21">
      <c r="A37" s="138"/>
      <c r="B37" s="138"/>
      <c r="C37" s="138"/>
      <c r="D37" s="138"/>
      <c r="E37" s="172">
        <f t="shared" si="0"/>
        <v>0</v>
      </c>
      <c r="F37" s="373"/>
      <c r="G37" s="373"/>
      <c r="H37" s="172">
        <f t="shared" si="1"/>
        <v>0</v>
      </c>
      <c r="I37" s="1018"/>
      <c r="J37" s="1019" t="s">
        <v>513</v>
      </c>
      <c r="K37" s="1019" t="s">
        <v>511</v>
      </c>
      <c r="L37" s="1019"/>
      <c r="M37" s="1019" t="s">
        <v>512</v>
      </c>
      <c r="N37" s="1019" t="s">
        <v>511</v>
      </c>
      <c r="O37" s="1019"/>
      <c r="P37" s="1020" t="s">
        <v>3</v>
      </c>
      <c r="Q37" s="1011"/>
      <c r="R37" s="1011"/>
      <c r="S37" s="1011"/>
      <c r="T37" s="1011"/>
      <c r="U37" s="1011"/>
    </row>
    <row r="38" spans="1:21">
      <c r="A38" s="138"/>
      <c r="B38" s="138"/>
      <c r="C38" s="138"/>
      <c r="D38" s="138"/>
      <c r="E38" s="172">
        <f t="shared" si="0"/>
        <v>0</v>
      </c>
      <c r="F38" s="373"/>
      <c r="G38" s="373"/>
      <c r="H38" s="172">
        <f t="shared" si="1"/>
        <v>0</v>
      </c>
      <c r="I38" s="1018"/>
      <c r="J38" s="1019" t="s">
        <v>513</v>
      </c>
      <c r="K38" s="1019" t="s">
        <v>511</v>
      </c>
      <c r="L38" s="1019"/>
      <c r="M38" s="1019" t="s">
        <v>512</v>
      </c>
      <c r="N38" s="1019" t="s">
        <v>511</v>
      </c>
      <c r="O38" s="1019"/>
      <c r="P38" s="1020" t="s">
        <v>3</v>
      </c>
      <c r="Q38" s="1011"/>
      <c r="R38" s="1011"/>
      <c r="S38" s="1011"/>
      <c r="T38" s="1011"/>
      <c r="U38" s="1011"/>
    </row>
    <row r="39" spans="1:21">
      <c r="A39" s="138"/>
      <c r="B39" s="138"/>
      <c r="C39" s="138"/>
      <c r="D39" s="138"/>
      <c r="E39" s="172">
        <f t="shared" si="0"/>
        <v>0</v>
      </c>
      <c r="F39" s="373"/>
      <c r="G39" s="373"/>
      <c r="H39" s="172">
        <f t="shared" si="1"/>
        <v>0</v>
      </c>
      <c r="I39" s="1018"/>
      <c r="J39" s="1019" t="s">
        <v>513</v>
      </c>
      <c r="K39" s="1019" t="s">
        <v>511</v>
      </c>
      <c r="L39" s="1019"/>
      <c r="M39" s="1019" t="s">
        <v>512</v>
      </c>
      <c r="N39" s="1019" t="s">
        <v>511</v>
      </c>
      <c r="O39" s="1019"/>
      <c r="P39" s="1020" t="s">
        <v>3</v>
      </c>
      <c r="Q39" s="1011"/>
      <c r="R39" s="1011"/>
      <c r="S39" s="1011"/>
      <c r="T39" s="1011"/>
      <c r="U39" s="1011"/>
    </row>
    <row r="40" spans="1:21">
      <c r="A40" s="138"/>
      <c r="B40" s="138"/>
      <c r="C40" s="138"/>
      <c r="D40" s="138"/>
      <c r="E40" s="172">
        <f t="shared" si="0"/>
        <v>0</v>
      </c>
      <c r="F40" s="373"/>
      <c r="G40" s="373"/>
      <c r="H40" s="172">
        <f t="shared" si="1"/>
        <v>0</v>
      </c>
      <c r="I40" s="1018"/>
      <c r="J40" s="1019" t="s">
        <v>513</v>
      </c>
      <c r="K40" s="1019" t="s">
        <v>511</v>
      </c>
      <c r="L40" s="1019"/>
      <c r="M40" s="1019" t="s">
        <v>512</v>
      </c>
      <c r="N40" s="1019" t="s">
        <v>511</v>
      </c>
      <c r="O40" s="1019"/>
      <c r="P40" s="1020" t="s">
        <v>3</v>
      </c>
      <c r="Q40" s="1011"/>
      <c r="R40" s="1011"/>
      <c r="S40" s="1011"/>
      <c r="T40" s="1011"/>
      <c r="U40" s="1011"/>
    </row>
    <row r="41" spans="1:21">
      <c r="A41" s="138"/>
      <c r="B41" s="138"/>
      <c r="C41" s="138"/>
      <c r="D41" s="138"/>
      <c r="E41" s="172">
        <f t="shared" si="0"/>
        <v>0</v>
      </c>
      <c r="F41" s="373"/>
      <c r="G41" s="373"/>
      <c r="H41" s="172">
        <f t="shared" si="1"/>
        <v>0</v>
      </c>
      <c r="I41" s="1018"/>
      <c r="J41" s="1019" t="s">
        <v>513</v>
      </c>
      <c r="K41" s="1019" t="s">
        <v>511</v>
      </c>
      <c r="L41" s="1019"/>
      <c r="M41" s="1019" t="s">
        <v>512</v>
      </c>
      <c r="N41" s="1019" t="s">
        <v>511</v>
      </c>
      <c r="O41" s="1019"/>
      <c r="P41" s="1020" t="s">
        <v>3</v>
      </c>
      <c r="Q41" s="1011"/>
      <c r="R41" s="1011"/>
      <c r="S41" s="1011"/>
      <c r="T41" s="1011"/>
      <c r="U41" s="1011"/>
    </row>
    <row r="42" spans="1:21">
      <c r="A42" s="138"/>
      <c r="B42" s="138"/>
      <c r="C42" s="138"/>
      <c r="D42" s="138"/>
      <c r="E42" s="172">
        <f t="shared" si="0"/>
        <v>0</v>
      </c>
      <c r="F42" s="373"/>
      <c r="G42" s="373"/>
      <c r="H42" s="172">
        <f t="shared" si="1"/>
        <v>0</v>
      </c>
      <c r="I42" s="1018"/>
      <c r="J42" s="1019" t="s">
        <v>513</v>
      </c>
      <c r="K42" s="1019" t="s">
        <v>511</v>
      </c>
      <c r="L42" s="1019"/>
      <c r="M42" s="1019" t="s">
        <v>512</v>
      </c>
      <c r="N42" s="1019" t="s">
        <v>511</v>
      </c>
      <c r="O42" s="1019"/>
      <c r="P42" s="1020" t="s">
        <v>3</v>
      </c>
      <c r="Q42" s="1011"/>
      <c r="R42" s="1011"/>
      <c r="S42" s="1011"/>
      <c r="T42" s="1011"/>
      <c r="U42" s="1011"/>
    </row>
    <row r="43" spans="1:21">
      <c r="A43" s="138"/>
      <c r="B43" s="138"/>
      <c r="C43" s="138"/>
      <c r="D43" s="138"/>
      <c r="E43" s="1014">
        <f t="shared" si="0"/>
        <v>0</v>
      </c>
      <c r="F43" s="1015"/>
      <c r="G43" s="1015"/>
      <c r="H43" s="1014">
        <f t="shared" si="1"/>
        <v>0</v>
      </c>
      <c r="I43" s="1021"/>
      <c r="J43" s="1022" t="s">
        <v>513</v>
      </c>
      <c r="K43" s="1022" t="s">
        <v>511</v>
      </c>
      <c r="L43" s="1022"/>
      <c r="M43" s="1022" t="s">
        <v>512</v>
      </c>
      <c r="N43" s="1022" t="s">
        <v>511</v>
      </c>
      <c r="O43" s="1022"/>
      <c r="P43" s="1023" t="s">
        <v>3</v>
      </c>
      <c r="Q43" s="1011"/>
      <c r="R43" s="1011"/>
      <c r="S43" s="1011"/>
      <c r="T43" s="1011"/>
      <c r="U43" s="1011"/>
    </row>
    <row r="44" spans="1:21">
      <c r="A44" s="1004" t="s">
        <v>0</v>
      </c>
      <c r="B44" s="1003">
        <f t="shared" ref="B44:D44" si="2">SUM(B8:B43)</f>
        <v>0</v>
      </c>
      <c r="C44" s="1003">
        <f t="shared" si="2"/>
        <v>0</v>
      </c>
      <c r="D44" s="1003">
        <f t="shared" si="2"/>
        <v>0</v>
      </c>
      <c r="E44" s="1003">
        <f>SUM(E8:E43)</f>
        <v>0</v>
      </c>
      <c r="F44" s="1003">
        <f t="shared" ref="F44:H44" si="3">SUM(F8:F43)</f>
        <v>0</v>
      </c>
      <c r="G44" s="1003">
        <f t="shared" si="3"/>
        <v>0</v>
      </c>
      <c r="H44" s="1003">
        <f t="shared" si="3"/>
        <v>0</v>
      </c>
      <c r="I44" s="661"/>
      <c r="J44" s="662"/>
      <c r="K44" s="662"/>
      <c r="L44" s="662"/>
      <c r="M44" s="662"/>
      <c r="N44" s="662"/>
      <c r="O44" s="662"/>
      <c r="P44" s="663"/>
      <c r="Q44" s="1011"/>
      <c r="R44" s="1011"/>
      <c r="S44" s="1011"/>
      <c r="T44" s="1011"/>
      <c r="U44" s="1011"/>
    </row>
  </sheetData>
  <mergeCells count="3">
    <mergeCell ref="E6:H6"/>
    <mergeCell ref="I6:P6"/>
    <mergeCell ref="I7:P7"/>
  </mergeCells>
  <pageMargins left="0.45" right="0.3" top="1" bottom="1" header="0.5" footer="0.5"/>
  <pageSetup paperSize="9" scale="78" fitToHeight="0" orientation="landscape" horizontalDpi="300" verticalDpi="300" r:id="rId1"/>
  <headerFooter alignWithMargins="0">
    <oddFooter>&amp;R&amp;9&amp;F/&amp;A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00B050"/>
    <pageSetUpPr fitToPage="1"/>
  </sheetPr>
  <dimension ref="A1:U44"/>
  <sheetViews>
    <sheetView showGridLines="0" zoomScaleNormal="100" zoomScaleSheetLayoutView="90" workbookViewId="0">
      <pane xSplit="1" ySplit="7" topLeftCell="B35" activePane="bottomRight" state="frozen"/>
      <selection pane="topRight" activeCell="B1" sqref="B1"/>
      <selection pane="bottomLeft" activeCell="A8" sqref="A8"/>
      <selection pane="bottomRight" activeCell="S37" sqref="S37"/>
    </sheetView>
  </sheetViews>
  <sheetFormatPr defaultRowHeight="21"/>
  <cols>
    <col min="1" max="1" width="24.140625" style="67" customWidth="1"/>
    <col min="2" max="2" width="16.42578125" style="67" customWidth="1"/>
    <col min="3" max="3" width="16.5703125" style="67" customWidth="1"/>
    <col min="4" max="4" width="19.7109375" style="67" customWidth="1"/>
    <col min="5" max="5" width="14.7109375" style="491" customWidth="1"/>
    <col min="6" max="6" width="12.7109375" style="67" bestFit="1" customWidth="1"/>
    <col min="7" max="8" width="17.28515625" style="67" customWidth="1"/>
    <col min="9" max="9" width="18.140625" style="67" customWidth="1"/>
    <col min="10" max="10" width="7.42578125" style="67" bestFit="1" customWidth="1"/>
    <col min="11" max="11" width="2.28515625" style="67" bestFit="1" customWidth="1"/>
    <col min="12" max="12" width="13.7109375" style="67" customWidth="1"/>
    <col min="13" max="13" width="4.28515625" style="67" bestFit="1" customWidth="1"/>
    <col min="14" max="253" width="9.140625" style="67"/>
    <col min="254" max="254" width="24.140625" style="67" customWidth="1"/>
    <col min="255" max="255" width="17.42578125" style="67" customWidth="1"/>
    <col min="256" max="256" width="18.7109375" style="67" customWidth="1"/>
    <col min="257" max="257" width="18.42578125" style="67" customWidth="1"/>
    <col min="258" max="258" width="17.42578125" style="67" customWidth="1"/>
    <col min="259" max="259" width="9.140625" style="67"/>
    <col min="260" max="260" width="39.28515625" style="67" bestFit="1" customWidth="1"/>
    <col min="261" max="509" width="9.140625" style="67"/>
    <col min="510" max="510" width="24.140625" style="67" customWidth="1"/>
    <col min="511" max="511" width="17.42578125" style="67" customWidth="1"/>
    <col min="512" max="512" width="18.7109375" style="67" customWidth="1"/>
    <col min="513" max="513" width="18.42578125" style="67" customWidth="1"/>
    <col min="514" max="514" width="17.42578125" style="67" customWidth="1"/>
    <col min="515" max="515" width="9.140625" style="67"/>
    <col min="516" max="516" width="39.28515625" style="67" bestFit="1" customWidth="1"/>
    <col min="517" max="765" width="9.140625" style="67"/>
    <col min="766" max="766" width="24.140625" style="67" customWidth="1"/>
    <col min="767" max="767" width="17.42578125" style="67" customWidth="1"/>
    <col min="768" max="768" width="18.7109375" style="67" customWidth="1"/>
    <col min="769" max="769" width="18.42578125" style="67" customWidth="1"/>
    <col min="770" max="770" width="17.42578125" style="67" customWidth="1"/>
    <col min="771" max="771" width="9.140625" style="67"/>
    <col min="772" max="772" width="39.28515625" style="67" bestFit="1" customWidth="1"/>
    <col min="773" max="1021" width="9.140625" style="67"/>
    <col min="1022" max="1022" width="24.140625" style="67" customWidth="1"/>
    <col min="1023" max="1023" width="17.42578125" style="67" customWidth="1"/>
    <col min="1024" max="1024" width="18.7109375" style="67" customWidth="1"/>
    <col min="1025" max="1025" width="18.42578125" style="67" customWidth="1"/>
    <col min="1026" max="1026" width="17.42578125" style="67" customWidth="1"/>
    <col min="1027" max="1027" width="9.140625" style="67"/>
    <col min="1028" max="1028" width="39.28515625" style="67" bestFit="1" customWidth="1"/>
    <col min="1029" max="1277" width="9.140625" style="67"/>
    <col min="1278" max="1278" width="24.140625" style="67" customWidth="1"/>
    <col min="1279" max="1279" width="17.42578125" style="67" customWidth="1"/>
    <col min="1280" max="1280" width="18.7109375" style="67" customWidth="1"/>
    <col min="1281" max="1281" width="18.42578125" style="67" customWidth="1"/>
    <col min="1282" max="1282" width="17.42578125" style="67" customWidth="1"/>
    <col min="1283" max="1283" width="9.140625" style="67"/>
    <col min="1284" max="1284" width="39.28515625" style="67" bestFit="1" customWidth="1"/>
    <col min="1285" max="1533" width="9.140625" style="67"/>
    <col min="1534" max="1534" width="24.140625" style="67" customWidth="1"/>
    <col min="1535" max="1535" width="17.42578125" style="67" customWidth="1"/>
    <col min="1536" max="1536" width="18.7109375" style="67" customWidth="1"/>
    <col min="1537" max="1537" width="18.42578125" style="67" customWidth="1"/>
    <col min="1538" max="1538" width="17.42578125" style="67" customWidth="1"/>
    <col min="1539" max="1539" width="9.140625" style="67"/>
    <col min="1540" max="1540" width="39.28515625" style="67" bestFit="1" customWidth="1"/>
    <col min="1541" max="1789" width="9.140625" style="67"/>
    <col min="1790" max="1790" width="24.140625" style="67" customWidth="1"/>
    <col min="1791" max="1791" width="17.42578125" style="67" customWidth="1"/>
    <col min="1792" max="1792" width="18.7109375" style="67" customWidth="1"/>
    <col min="1793" max="1793" width="18.42578125" style="67" customWidth="1"/>
    <col min="1794" max="1794" width="17.42578125" style="67" customWidth="1"/>
    <col min="1795" max="1795" width="9.140625" style="67"/>
    <col min="1796" max="1796" width="39.28515625" style="67" bestFit="1" customWidth="1"/>
    <col min="1797" max="2045" width="9.140625" style="67"/>
    <col min="2046" max="2046" width="24.140625" style="67" customWidth="1"/>
    <col min="2047" max="2047" width="17.42578125" style="67" customWidth="1"/>
    <col min="2048" max="2048" width="18.7109375" style="67" customWidth="1"/>
    <col min="2049" max="2049" width="18.42578125" style="67" customWidth="1"/>
    <col min="2050" max="2050" width="17.42578125" style="67" customWidth="1"/>
    <col min="2051" max="2051" width="9.140625" style="67"/>
    <col min="2052" max="2052" width="39.28515625" style="67" bestFit="1" customWidth="1"/>
    <col min="2053" max="2301" width="9.140625" style="67"/>
    <col min="2302" max="2302" width="24.140625" style="67" customWidth="1"/>
    <col min="2303" max="2303" width="17.42578125" style="67" customWidth="1"/>
    <col min="2304" max="2304" width="18.7109375" style="67" customWidth="1"/>
    <col min="2305" max="2305" width="18.42578125" style="67" customWidth="1"/>
    <col min="2306" max="2306" width="17.42578125" style="67" customWidth="1"/>
    <col min="2307" max="2307" width="9.140625" style="67"/>
    <col min="2308" max="2308" width="39.28515625" style="67" bestFit="1" customWidth="1"/>
    <col min="2309" max="2557" width="9.140625" style="67"/>
    <col min="2558" max="2558" width="24.140625" style="67" customWidth="1"/>
    <col min="2559" max="2559" width="17.42578125" style="67" customWidth="1"/>
    <col min="2560" max="2560" width="18.7109375" style="67" customWidth="1"/>
    <col min="2561" max="2561" width="18.42578125" style="67" customWidth="1"/>
    <col min="2562" max="2562" width="17.42578125" style="67" customWidth="1"/>
    <col min="2563" max="2563" width="9.140625" style="67"/>
    <col min="2564" max="2564" width="39.28515625" style="67" bestFit="1" customWidth="1"/>
    <col min="2565" max="2813" width="9.140625" style="67"/>
    <col min="2814" max="2814" width="24.140625" style="67" customWidth="1"/>
    <col min="2815" max="2815" width="17.42578125" style="67" customWidth="1"/>
    <col min="2816" max="2816" width="18.7109375" style="67" customWidth="1"/>
    <col min="2817" max="2817" width="18.42578125" style="67" customWidth="1"/>
    <col min="2818" max="2818" width="17.42578125" style="67" customWidth="1"/>
    <col min="2819" max="2819" width="9.140625" style="67"/>
    <col min="2820" max="2820" width="39.28515625" style="67" bestFit="1" customWidth="1"/>
    <col min="2821" max="3069" width="9.140625" style="67"/>
    <col min="3070" max="3070" width="24.140625" style="67" customWidth="1"/>
    <col min="3071" max="3071" width="17.42578125" style="67" customWidth="1"/>
    <col min="3072" max="3072" width="18.7109375" style="67" customWidth="1"/>
    <col min="3073" max="3073" width="18.42578125" style="67" customWidth="1"/>
    <col min="3074" max="3074" width="17.42578125" style="67" customWidth="1"/>
    <col min="3075" max="3075" width="9.140625" style="67"/>
    <col min="3076" max="3076" width="39.28515625" style="67" bestFit="1" customWidth="1"/>
    <col min="3077" max="3325" width="9.140625" style="67"/>
    <col min="3326" max="3326" width="24.140625" style="67" customWidth="1"/>
    <col min="3327" max="3327" width="17.42578125" style="67" customWidth="1"/>
    <col min="3328" max="3328" width="18.7109375" style="67" customWidth="1"/>
    <col min="3329" max="3329" width="18.42578125" style="67" customWidth="1"/>
    <col min="3330" max="3330" width="17.42578125" style="67" customWidth="1"/>
    <col min="3331" max="3331" width="9.140625" style="67"/>
    <col min="3332" max="3332" width="39.28515625" style="67" bestFit="1" customWidth="1"/>
    <col min="3333" max="3581" width="9.140625" style="67"/>
    <col min="3582" max="3582" width="24.140625" style="67" customWidth="1"/>
    <col min="3583" max="3583" width="17.42578125" style="67" customWidth="1"/>
    <col min="3584" max="3584" width="18.7109375" style="67" customWidth="1"/>
    <col min="3585" max="3585" width="18.42578125" style="67" customWidth="1"/>
    <col min="3586" max="3586" width="17.42578125" style="67" customWidth="1"/>
    <col min="3587" max="3587" width="9.140625" style="67"/>
    <col min="3588" max="3588" width="39.28515625" style="67" bestFit="1" customWidth="1"/>
    <col min="3589" max="3837" width="9.140625" style="67"/>
    <col min="3838" max="3838" width="24.140625" style="67" customWidth="1"/>
    <col min="3839" max="3839" width="17.42578125" style="67" customWidth="1"/>
    <col min="3840" max="3840" width="18.7109375" style="67" customWidth="1"/>
    <col min="3841" max="3841" width="18.42578125" style="67" customWidth="1"/>
    <col min="3842" max="3842" width="17.42578125" style="67" customWidth="1"/>
    <col min="3843" max="3843" width="9.140625" style="67"/>
    <col min="3844" max="3844" width="39.28515625" style="67" bestFit="1" customWidth="1"/>
    <col min="3845" max="4093" width="9.140625" style="67"/>
    <col min="4094" max="4094" width="24.140625" style="67" customWidth="1"/>
    <col min="4095" max="4095" width="17.42578125" style="67" customWidth="1"/>
    <col min="4096" max="4096" width="18.7109375" style="67" customWidth="1"/>
    <col min="4097" max="4097" width="18.42578125" style="67" customWidth="1"/>
    <col min="4098" max="4098" width="17.42578125" style="67" customWidth="1"/>
    <col min="4099" max="4099" width="9.140625" style="67"/>
    <col min="4100" max="4100" width="39.28515625" style="67" bestFit="1" customWidth="1"/>
    <col min="4101" max="4349" width="9.140625" style="67"/>
    <col min="4350" max="4350" width="24.140625" style="67" customWidth="1"/>
    <col min="4351" max="4351" width="17.42578125" style="67" customWidth="1"/>
    <col min="4352" max="4352" width="18.7109375" style="67" customWidth="1"/>
    <col min="4353" max="4353" width="18.42578125" style="67" customWidth="1"/>
    <col min="4354" max="4354" width="17.42578125" style="67" customWidth="1"/>
    <col min="4355" max="4355" width="9.140625" style="67"/>
    <col min="4356" max="4356" width="39.28515625" style="67" bestFit="1" customWidth="1"/>
    <col min="4357" max="4605" width="9.140625" style="67"/>
    <col min="4606" max="4606" width="24.140625" style="67" customWidth="1"/>
    <col min="4607" max="4607" width="17.42578125" style="67" customWidth="1"/>
    <col min="4608" max="4608" width="18.7109375" style="67" customWidth="1"/>
    <col min="4609" max="4609" width="18.42578125" style="67" customWidth="1"/>
    <col min="4610" max="4610" width="17.42578125" style="67" customWidth="1"/>
    <col min="4611" max="4611" width="9.140625" style="67"/>
    <col min="4612" max="4612" width="39.28515625" style="67" bestFit="1" customWidth="1"/>
    <col min="4613" max="4861" width="9.140625" style="67"/>
    <col min="4862" max="4862" width="24.140625" style="67" customWidth="1"/>
    <col min="4863" max="4863" width="17.42578125" style="67" customWidth="1"/>
    <col min="4864" max="4864" width="18.7109375" style="67" customWidth="1"/>
    <col min="4865" max="4865" width="18.42578125" style="67" customWidth="1"/>
    <col min="4866" max="4866" width="17.42578125" style="67" customWidth="1"/>
    <col min="4867" max="4867" width="9.140625" style="67"/>
    <col min="4868" max="4868" width="39.28515625" style="67" bestFit="1" customWidth="1"/>
    <col min="4869" max="5117" width="9.140625" style="67"/>
    <col min="5118" max="5118" width="24.140625" style="67" customWidth="1"/>
    <col min="5119" max="5119" width="17.42578125" style="67" customWidth="1"/>
    <col min="5120" max="5120" width="18.7109375" style="67" customWidth="1"/>
    <col min="5121" max="5121" width="18.42578125" style="67" customWidth="1"/>
    <col min="5122" max="5122" width="17.42578125" style="67" customWidth="1"/>
    <col min="5123" max="5123" width="9.140625" style="67"/>
    <col min="5124" max="5124" width="39.28515625" style="67" bestFit="1" customWidth="1"/>
    <col min="5125" max="5373" width="9.140625" style="67"/>
    <col min="5374" max="5374" width="24.140625" style="67" customWidth="1"/>
    <col min="5375" max="5375" width="17.42578125" style="67" customWidth="1"/>
    <col min="5376" max="5376" width="18.7109375" style="67" customWidth="1"/>
    <col min="5377" max="5377" width="18.42578125" style="67" customWidth="1"/>
    <col min="5378" max="5378" width="17.42578125" style="67" customWidth="1"/>
    <col min="5379" max="5379" width="9.140625" style="67"/>
    <col min="5380" max="5380" width="39.28515625" style="67" bestFit="1" customWidth="1"/>
    <col min="5381" max="5629" width="9.140625" style="67"/>
    <col min="5630" max="5630" width="24.140625" style="67" customWidth="1"/>
    <col min="5631" max="5631" width="17.42578125" style="67" customWidth="1"/>
    <col min="5632" max="5632" width="18.7109375" style="67" customWidth="1"/>
    <col min="5633" max="5633" width="18.42578125" style="67" customWidth="1"/>
    <col min="5634" max="5634" width="17.42578125" style="67" customWidth="1"/>
    <col min="5635" max="5635" width="9.140625" style="67"/>
    <col min="5636" max="5636" width="39.28515625" style="67" bestFit="1" customWidth="1"/>
    <col min="5637" max="5885" width="9.140625" style="67"/>
    <col min="5886" max="5886" width="24.140625" style="67" customWidth="1"/>
    <col min="5887" max="5887" width="17.42578125" style="67" customWidth="1"/>
    <col min="5888" max="5888" width="18.7109375" style="67" customWidth="1"/>
    <col min="5889" max="5889" width="18.42578125" style="67" customWidth="1"/>
    <col min="5890" max="5890" width="17.42578125" style="67" customWidth="1"/>
    <col min="5891" max="5891" width="9.140625" style="67"/>
    <col min="5892" max="5892" width="39.28515625" style="67" bestFit="1" customWidth="1"/>
    <col min="5893" max="6141" width="9.140625" style="67"/>
    <col min="6142" max="6142" width="24.140625" style="67" customWidth="1"/>
    <col min="6143" max="6143" width="17.42578125" style="67" customWidth="1"/>
    <col min="6144" max="6144" width="18.7109375" style="67" customWidth="1"/>
    <col min="6145" max="6145" width="18.42578125" style="67" customWidth="1"/>
    <col min="6146" max="6146" width="17.42578125" style="67" customWidth="1"/>
    <col min="6147" max="6147" width="9.140625" style="67"/>
    <col min="6148" max="6148" width="39.28515625" style="67" bestFit="1" customWidth="1"/>
    <col min="6149" max="6397" width="9.140625" style="67"/>
    <col min="6398" max="6398" width="24.140625" style="67" customWidth="1"/>
    <col min="6399" max="6399" width="17.42578125" style="67" customWidth="1"/>
    <col min="6400" max="6400" width="18.7109375" style="67" customWidth="1"/>
    <col min="6401" max="6401" width="18.42578125" style="67" customWidth="1"/>
    <col min="6402" max="6402" width="17.42578125" style="67" customWidth="1"/>
    <col min="6403" max="6403" width="9.140625" style="67"/>
    <col min="6404" max="6404" width="39.28515625" style="67" bestFit="1" customWidth="1"/>
    <col min="6405" max="6653" width="9.140625" style="67"/>
    <col min="6654" max="6654" width="24.140625" style="67" customWidth="1"/>
    <col min="6655" max="6655" width="17.42578125" style="67" customWidth="1"/>
    <col min="6656" max="6656" width="18.7109375" style="67" customWidth="1"/>
    <col min="6657" max="6657" width="18.42578125" style="67" customWidth="1"/>
    <col min="6658" max="6658" width="17.42578125" style="67" customWidth="1"/>
    <col min="6659" max="6659" width="9.140625" style="67"/>
    <col min="6660" max="6660" width="39.28515625" style="67" bestFit="1" customWidth="1"/>
    <col min="6661" max="6909" width="9.140625" style="67"/>
    <col min="6910" max="6910" width="24.140625" style="67" customWidth="1"/>
    <col min="6911" max="6911" width="17.42578125" style="67" customWidth="1"/>
    <col min="6912" max="6912" width="18.7109375" style="67" customWidth="1"/>
    <col min="6913" max="6913" width="18.42578125" style="67" customWidth="1"/>
    <col min="6914" max="6914" width="17.42578125" style="67" customWidth="1"/>
    <col min="6915" max="6915" width="9.140625" style="67"/>
    <col min="6916" max="6916" width="39.28515625" style="67" bestFit="1" customWidth="1"/>
    <col min="6917" max="7165" width="9.140625" style="67"/>
    <col min="7166" max="7166" width="24.140625" style="67" customWidth="1"/>
    <col min="7167" max="7167" width="17.42578125" style="67" customWidth="1"/>
    <col min="7168" max="7168" width="18.7109375" style="67" customWidth="1"/>
    <col min="7169" max="7169" width="18.42578125" style="67" customWidth="1"/>
    <col min="7170" max="7170" width="17.42578125" style="67" customWidth="1"/>
    <col min="7171" max="7171" width="9.140625" style="67"/>
    <col min="7172" max="7172" width="39.28515625" style="67" bestFit="1" customWidth="1"/>
    <col min="7173" max="7421" width="9.140625" style="67"/>
    <col min="7422" max="7422" width="24.140625" style="67" customWidth="1"/>
    <col min="7423" max="7423" width="17.42578125" style="67" customWidth="1"/>
    <col min="7424" max="7424" width="18.7109375" style="67" customWidth="1"/>
    <col min="7425" max="7425" width="18.42578125" style="67" customWidth="1"/>
    <col min="7426" max="7426" width="17.42578125" style="67" customWidth="1"/>
    <col min="7427" max="7427" width="9.140625" style="67"/>
    <col min="7428" max="7428" width="39.28515625" style="67" bestFit="1" customWidth="1"/>
    <col min="7429" max="7677" width="9.140625" style="67"/>
    <col min="7678" max="7678" width="24.140625" style="67" customWidth="1"/>
    <col min="7679" max="7679" width="17.42578125" style="67" customWidth="1"/>
    <col min="7680" max="7680" width="18.7109375" style="67" customWidth="1"/>
    <col min="7681" max="7681" width="18.42578125" style="67" customWidth="1"/>
    <col min="7682" max="7682" width="17.42578125" style="67" customWidth="1"/>
    <col min="7683" max="7683" width="9.140625" style="67"/>
    <col min="7684" max="7684" width="39.28515625" style="67" bestFit="1" customWidth="1"/>
    <col min="7685" max="7933" width="9.140625" style="67"/>
    <col min="7934" max="7934" width="24.140625" style="67" customWidth="1"/>
    <col min="7935" max="7935" width="17.42578125" style="67" customWidth="1"/>
    <col min="7936" max="7936" width="18.7109375" style="67" customWidth="1"/>
    <col min="7937" max="7937" width="18.42578125" style="67" customWidth="1"/>
    <col min="7938" max="7938" width="17.42578125" style="67" customWidth="1"/>
    <col min="7939" max="7939" width="9.140625" style="67"/>
    <col min="7940" max="7940" width="39.28515625" style="67" bestFit="1" customWidth="1"/>
    <col min="7941" max="8189" width="9.140625" style="67"/>
    <col min="8190" max="8190" width="24.140625" style="67" customWidth="1"/>
    <col min="8191" max="8191" width="17.42578125" style="67" customWidth="1"/>
    <col min="8192" max="8192" width="18.7109375" style="67" customWidth="1"/>
    <col min="8193" max="8193" width="18.42578125" style="67" customWidth="1"/>
    <col min="8194" max="8194" width="17.42578125" style="67" customWidth="1"/>
    <col min="8195" max="8195" width="9.140625" style="67"/>
    <col min="8196" max="8196" width="39.28515625" style="67" bestFit="1" customWidth="1"/>
    <col min="8197" max="8445" width="9.140625" style="67"/>
    <col min="8446" max="8446" width="24.140625" style="67" customWidth="1"/>
    <col min="8447" max="8447" width="17.42578125" style="67" customWidth="1"/>
    <col min="8448" max="8448" width="18.7109375" style="67" customWidth="1"/>
    <col min="8449" max="8449" width="18.42578125" style="67" customWidth="1"/>
    <col min="8450" max="8450" width="17.42578125" style="67" customWidth="1"/>
    <col min="8451" max="8451" width="9.140625" style="67"/>
    <col min="8452" max="8452" width="39.28515625" style="67" bestFit="1" customWidth="1"/>
    <col min="8453" max="8701" width="9.140625" style="67"/>
    <col min="8702" max="8702" width="24.140625" style="67" customWidth="1"/>
    <col min="8703" max="8703" width="17.42578125" style="67" customWidth="1"/>
    <col min="8704" max="8704" width="18.7109375" style="67" customWidth="1"/>
    <col min="8705" max="8705" width="18.42578125" style="67" customWidth="1"/>
    <col min="8706" max="8706" width="17.42578125" style="67" customWidth="1"/>
    <col min="8707" max="8707" width="9.140625" style="67"/>
    <col min="8708" max="8708" width="39.28515625" style="67" bestFit="1" customWidth="1"/>
    <col min="8709" max="8957" width="9.140625" style="67"/>
    <col min="8958" max="8958" width="24.140625" style="67" customWidth="1"/>
    <col min="8959" max="8959" width="17.42578125" style="67" customWidth="1"/>
    <col min="8960" max="8960" width="18.7109375" style="67" customWidth="1"/>
    <col min="8961" max="8961" width="18.42578125" style="67" customWidth="1"/>
    <col min="8962" max="8962" width="17.42578125" style="67" customWidth="1"/>
    <col min="8963" max="8963" width="9.140625" style="67"/>
    <col min="8964" max="8964" width="39.28515625" style="67" bestFit="1" customWidth="1"/>
    <col min="8965" max="9213" width="9.140625" style="67"/>
    <col min="9214" max="9214" width="24.140625" style="67" customWidth="1"/>
    <col min="9215" max="9215" width="17.42578125" style="67" customWidth="1"/>
    <col min="9216" max="9216" width="18.7109375" style="67" customWidth="1"/>
    <col min="9217" max="9217" width="18.42578125" style="67" customWidth="1"/>
    <col min="9218" max="9218" width="17.42578125" style="67" customWidth="1"/>
    <col min="9219" max="9219" width="9.140625" style="67"/>
    <col min="9220" max="9220" width="39.28515625" style="67" bestFit="1" customWidth="1"/>
    <col min="9221" max="9469" width="9.140625" style="67"/>
    <col min="9470" max="9470" width="24.140625" style="67" customWidth="1"/>
    <col min="9471" max="9471" width="17.42578125" style="67" customWidth="1"/>
    <col min="9472" max="9472" width="18.7109375" style="67" customWidth="1"/>
    <col min="9473" max="9473" width="18.42578125" style="67" customWidth="1"/>
    <col min="9474" max="9474" width="17.42578125" style="67" customWidth="1"/>
    <col min="9475" max="9475" width="9.140625" style="67"/>
    <col min="9476" max="9476" width="39.28515625" style="67" bestFit="1" customWidth="1"/>
    <col min="9477" max="9725" width="9.140625" style="67"/>
    <col min="9726" max="9726" width="24.140625" style="67" customWidth="1"/>
    <col min="9727" max="9727" width="17.42578125" style="67" customWidth="1"/>
    <col min="9728" max="9728" width="18.7109375" style="67" customWidth="1"/>
    <col min="9729" max="9729" width="18.42578125" style="67" customWidth="1"/>
    <col min="9730" max="9730" width="17.42578125" style="67" customWidth="1"/>
    <col min="9731" max="9731" width="9.140625" style="67"/>
    <col min="9732" max="9732" width="39.28515625" style="67" bestFit="1" customWidth="1"/>
    <col min="9733" max="9981" width="9.140625" style="67"/>
    <col min="9982" max="9982" width="24.140625" style="67" customWidth="1"/>
    <col min="9983" max="9983" width="17.42578125" style="67" customWidth="1"/>
    <col min="9984" max="9984" width="18.7109375" style="67" customWidth="1"/>
    <col min="9985" max="9985" width="18.42578125" style="67" customWidth="1"/>
    <col min="9986" max="9986" width="17.42578125" style="67" customWidth="1"/>
    <col min="9987" max="9987" width="9.140625" style="67"/>
    <col min="9988" max="9988" width="39.28515625" style="67" bestFit="1" customWidth="1"/>
    <col min="9989" max="10237" width="9.140625" style="67"/>
    <col min="10238" max="10238" width="24.140625" style="67" customWidth="1"/>
    <col min="10239" max="10239" width="17.42578125" style="67" customWidth="1"/>
    <col min="10240" max="10240" width="18.7109375" style="67" customWidth="1"/>
    <col min="10241" max="10241" width="18.42578125" style="67" customWidth="1"/>
    <col min="10242" max="10242" width="17.42578125" style="67" customWidth="1"/>
    <col min="10243" max="10243" width="9.140625" style="67"/>
    <col min="10244" max="10244" width="39.28515625" style="67" bestFit="1" customWidth="1"/>
    <col min="10245" max="10493" width="9.140625" style="67"/>
    <col min="10494" max="10494" width="24.140625" style="67" customWidth="1"/>
    <col min="10495" max="10495" width="17.42578125" style="67" customWidth="1"/>
    <col min="10496" max="10496" width="18.7109375" style="67" customWidth="1"/>
    <col min="10497" max="10497" width="18.42578125" style="67" customWidth="1"/>
    <col min="10498" max="10498" width="17.42578125" style="67" customWidth="1"/>
    <col min="10499" max="10499" width="9.140625" style="67"/>
    <col min="10500" max="10500" width="39.28515625" style="67" bestFit="1" customWidth="1"/>
    <col min="10501" max="10749" width="9.140625" style="67"/>
    <col min="10750" max="10750" width="24.140625" style="67" customWidth="1"/>
    <col min="10751" max="10751" width="17.42578125" style="67" customWidth="1"/>
    <col min="10752" max="10752" width="18.7109375" style="67" customWidth="1"/>
    <col min="10753" max="10753" width="18.42578125" style="67" customWidth="1"/>
    <col min="10754" max="10754" width="17.42578125" style="67" customWidth="1"/>
    <col min="10755" max="10755" width="9.140625" style="67"/>
    <col min="10756" max="10756" width="39.28515625" style="67" bestFit="1" customWidth="1"/>
    <col min="10757" max="11005" width="9.140625" style="67"/>
    <col min="11006" max="11006" width="24.140625" style="67" customWidth="1"/>
    <col min="11007" max="11007" width="17.42578125" style="67" customWidth="1"/>
    <col min="11008" max="11008" width="18.7109375" style="67" customWidth="1"/>
    <col min="11009" max="11009" width="18.42578125" style="67" customWidth="1"/>
    <col min="11010" max="11010" width="17.42578125" style="67" customWidth="1"/>
    <col min="11011" max="11011" width="9.140625" style="67"/>
    <col min="11012" max="11012" width="39.28515625" style="67" bestFit="1" customWidth="1"/>
    <col min="11013" max="11261" width="9.140625" style="67"/>
    <col min="11262" max="11262" width="24.140625" style="67" customWidth="1"/>
    <col min="11263" max="11263" width="17.42578125" style="67" customWidth="1"/>
    <col min="11264" max="11264" width="18.7109375" style="67" customWidth="1"/>
    <col min="11265" max="11265" width="18.42578125" style="67" customWidth="1"/>
    <col min="11266" max="11266" width="17.42578125" style="67" customWidth="1"/>
    <col min="11267" max="11267" width="9.140625" style="67"/>
    <col min="11268" max="11268" width="39.28515625" style="67" bestFit="1" customWidth="1"/>
    <col min="11269" max="11517" width="9.140625" style="67"/>
    <col min="11518" max="11518" width="24.140625" style="67" customWidth="1"/>
    <col min="11519" max="11519" width="17.42578125" style="67" customWidth="1"/>
    <col min="11520" max="11520" width="18.7109375" style="67" customWidth="1"/>
    <col min="11521" max="11521" width="18.42578125" style="67" customWidth="1"/>
    <col min="11522" max="11522" width="17.42578125" style="67" customWidth="1"/>
    <col min="11523" max="11523" width="9.140625" style="67"/>
    <col min="11524" max="11524" width="39.28515625" style="67" bestFit="1" customWidth="1"/>
    <col min="11525" max="11773" width="9.140625" style="67"/>
    <col min="11774" max="11774" width="24.140625" style="67" customWidth="1"/>
    <col min="11775" max="11775" width="17.42578125" style="67" customWidth="1"/>
    <col min="11776" max="11776" width="18.7109375" style="67" customWidth="1"/>
    <col min="11777" max="11777" width="18.42578125" style="67" customWidth="1"/>
    <col min="11778" max="11778" width="17.42578125" style="67" customWidth="1"/>
    <col min="11779" max="11779" width="9.140625" style="67"/>
    <col min="11780" max="11780" width="39.28515625" style="67" bestFit="1" customWidth="1"/>
    <col min="11781" max="12029" width="9.140625" style="67"/>
    <col min="12030" max="12030" width="24.140625" style="67" customWidth="1"/>
    <col min="12031" max="12031" width="17.42578125" style="67" customWidth="1"/>
    <col min="12032" max="12032" width="18.7109375" style="67" customWidth="1"/>
    <col min="12033" max="12033" width="18.42578125" style="67" customWidth="1"/>
    <col min="12034" max="12034" width="17.42578125" style="67" customWidth="1"/>
    <col min="12035" max="12035" width="9.140625" style="67"/>
    <col min="12036" max="12036" width="39.28515625" style="67" bestFit="1" customWidth="1"/>
    <col min="12037" max="12285" width="9.140625" style="67"/>
    <col min="12286" max="12286" width="24.140625" style="67" customWidth="1"/>
    <col min="12287" max="12287" width="17.42578125" style="67" customWidth="1"/>
    <col min="12288" max="12288" width="18.7109375" style="67" customWidth="1"/>
    <col min="12289" max="12289" width="18.42578125" style="67" customWidth="1"/>
    <col min="12290" max="12290" width="17.42578125" style="67" customWidth="1"/>
    <col min="12291" max="12291" width="9.140625" style="67"/>
    <col min="12292" max="12292" width="39.28515625" style="67" bestFit="1" customWidth="1"/>
    <col min="12293" max="12541" width="9.140625" style="67"/>
    <col min="12542" max="12542" width="24.140625" style="67" customWidth="1"/>
    <col min="12543" max="12543" width="17.42578125" style="67" customWidth="1"/>
    <col min="12544" max="12544" width="18.7109375" style="67" customWidth="1"/>
    <col min="12545" max="12545" width="18.42578125" style="67" customWidth="1"/>
    <col min="12546" max="12546" width="17.42578125" style="67" customWidth="1"/>
    <col min="12547" max="12547" width="9.140625" style="67"/>
    <col min="12548" max="12548" width="39.28515625" style="67" bestFit="1" customWidth="1"/>
    <col min="12549" max="12797" width="9.140625" style="67"/>
    <col min="12798" max="12798" width="24.140625" style="67" customWidth="1"/>
    <col min="12799" max="12799" width="17.42578125" style="67" customWidth="1"/>
    <col min="12800" max="12800" width="18.7109375" style="67" customWidth="1"/>
    <col min="12801" max="12801" width="18.42578125" style="67" customWidth="1"/>
    <col min="12802" max="12802" width="17.42578125" style="67" customWidth="1"/>
    <col min="12803" max="12803" width="9.140625" style="67"/>
    <col min="12804" max="12804" width="39.28515625" style="67" bestFit="1" customWidth="1"/>
    <col min="12805" max="13053" width="9.140625" style="67"/>
    <col min="13054" max="13054" width="24.140625" style="67" customWidth="1"/>
    <col min="13055" max="13055" width="17.42578125" style="67" customWidth="1"/>
    <col min="13056" max="13056" width="18.7109375" style="67" customWidth="1"/>
    <col min="13057" max="13057" width="18.42578125" style="67" customWidth="1"/>
    <col min="13058" max="13058" width="17.42578125" style="67" customWidth="1"/>
    <col min="13059" max="13059" width="9.140625" style="67"/>
    <col min="13060" max="13060" width="39.28515625" style="67" bestFit="1" customWidth="1"/>
    <col min="13061" max="13309" width="9.140625" style="67"/>
    <col min="13310" max="13310" width="24.140625" style="67" customWidth="1"/>
    <col min="13311" max="13311" width="17.42578125" style="67" customWidth="1"/>
    <col min="13312" max="13312" width="18.7109375" style="67" customWidth="1"/>
    <col min="13313" max="13313" width="18.42578125" style="67" customWidth="1"/>
    <col min="13314" max="13314" width="17.42578125" style="67" customWidth="1"/>
    <col min="13315" max="13315" width="9.140625" style="67"/>
    <col min="13316" max="13316" width="39.28515625" style="67" bestFit="1" customWidth="1"/>
    <col min="13317" max="13565" width="9.140625" style="67"/>
    <col min="13566" max="13566" width="24.140625" style="67" customWidth="1"/>
    <col min="13567" max="13567" width="17.42578125" style="67" customWidth="1"/>
    <col min="13568" max="13568" width="18.7109375" style="67" customWidth="1"/>
    <col min="13569" max="13569" width="18.42578125" style="67" customWidth="1"/>
    <col min="13570" max="13570" width="17.42578125" style="67" customWidth="1"/>
    <col min="13571" max="13571" width="9.140625" style="67"/>
    <col min="13572" max="13572" width="39.28515625" style="67" bestFit="1" customWidth="1"/>
    <col min="13573" max="13821" width="9.140625" style="67"/>
    <col min="13822" max="13822" width="24.140625" style="67" customWidth="1"/>
    <col min="13823" max="13823" width="17.42578125" style="67" customWidth="1"/>
    <col min="13824" max="13824" width="18.7109375" style="67" customWidth="1"/>
    <col min="13825" max="13825" width="18.42578125" style="67" customWidth="1"/>
    <col min="13826" max="13826" width="17.42578125" style="67" customWidth="1"/>
    <col min="13827" max="13827" width="9.140625" style="67"/>
    <col min="13828" max="13828" width="39.28515625" style="67" bestFit="1" customWidth="1"/>
    <col min="13829" max="14077" width="9.140625" style="67"/>
    <col min="14078" max="14078" width="24.140625" style="67" customWidth="1"/>
    <col min="14079" max="14079" width="17.42578125" style="67" customWidth="1"/>
    <col min="14080" max="14080" width="18.7109375" style="67" customWidth="1"/>
    <col min="14081" max="14081" width="18.42578125" style="67" customWidth="1"/>
    <col min="14082" max="14082" width="17.42578125" style="67" customWidth="1"/>
    <col min="14083" max="14083" width="9.140625" style="67"/>
    <col min="14084" max="14084" width="39.28515625" style="67" bestFit="1" customWidth="1"/>
    <col min="14085" max="14333" width="9.140625" style="67"/>
    <col min="14334" max="14334" width="24.140625" style="67" customWidth="1"/>
    <col min="14335" max="14335" width="17.42578125" style="67" customWidth="1"/>
    <col min="14336" max="14336" width="18.7109375" style="67" customWidth="1"/>
    <col min="14337" max="14337" width="18.42578125" style="67" customWidth="1"/>
    <col min="14338" max="14338" width="17.42578125" style="67" customWidth="1"/>
    <col min="14339" max="14339" width="9.140625" style="67"/>
    <col min="14340" max="14340" width="39.28515625" style="67" bestFit="1" customWidth="1"/>
    <col min="14341" max="14589" width="9.140625" style="67"/>
    <col min="14590" max="14590" width="24.140625" style="67" customWidth="1"/>
    <col min="14591" max="14591" width="17.42578125" style="67" customWidth="1"/>
    <col min="14592" max="14592" width="18.7109375" style="67" customWidth="1"/>
    <col min="14593" max="14593" width="18.42578125" style="67" customWidth="1"/>
    <col min="14594" max="14594" width="17.42578125" style="67" customWidth="1"/>
    <col min="14595" max="14595" width="9.140625" style="67"/>
    <col min="14596" max="14596" width="39.28515625" style="67" bestFit="1" customWidth="1"/>
    <col min="14597" max="14845" width="9.140625" style="67"/>
    <col min="14846" max="14846" width="24.140625" style="67" customWidth="1"/>
    <col min="14847" max="14847" width="17.42578125" style="67" customWidth="1"/>
    <col min="14848" max="14848" width="18.7109375" style="67" customWidth="1"/>
    <col min="14849" max="14849" width="18.42578125" style="67" customWidth="1"/>
    <col min="14850" max="14850" width="17.42578125" style="67" customWidth="1"/>
    <col min="14851" max="14851" width="9.140625" style="67"/>
    <col min="14852" max="14852" width="39.28515625" style="67" bestFit="1" customWidth="1"/>
    <col min="14853" max="15101" width="9.140625" style="67"/>
    <col min="15102" max="15102" width="24.140625" style="67" customWidth="1"/>
    <col min="15103" max="15103" width="17.42578125" style="67" customWidth="1"/>
    <col min="15104" max="15104" width="18.7109375" style="67" customWidth="1"/>
    <col min="15105" max="15105" width="18.42578125" style="67" customWidth="1"/>
    <col min="15106" max="15106" width="17.42578125" style="67" customWidth="1"/>
    <col min="15107" max="15107" width="9.140625" style="67"/>
    <col min="15108" max="15108" width="39.28515625" style="67" bestFit="1" customWidth="1"/>
    <col min="15109" max="15357" width="9.140625" style="67"/>
    <col min="15358" max="15358" width="24.140625" style="67" customWidth="1"/>
    <col min="15359" max="15359" width="17.42578125" style="67" customWidth="1"/>
    <col min="15360" max="15360" width="18.7109375" style="67" customWidth="1"/>
    <col min="15361" max="15361" width="18.42578125" style="67" customWidth="1"/>
    <col min="15362" max="15362" width="17.42578125" style="67" customWidth="1"/>
    <col min="15363" max="15363" width="9.140625" style="67"/>
    <col min="15364" max="15364" width="39.28515625" style="67" bestFit="1" customWidth="1"/>
    <col min="15365" max="15613" width="9.140625" style="67"/>
    <col min="15614" max="15614" width="24.140625" style="67" customWidth="1"/>
    <col min="15615" max="15615" width="17.42578125" style="67" customWidth="1"/>
    <col min="15616" max="15616" width="18.7109375" style="67" customWidth="1"/>
    <col min="15617" max="15617" width="18.42578125" style="67" customWidth="1"/>
    <col min="15618" max="15618" width="17.42578125" style="67" customWidth="1"/>
    <col min="15619" max="15619" width="9.140625" style="67"/>
    <col min="15620" max="15620" width="39.28515625" style="67" bestFit="1" customWidth="1"/>
    <col min="15621" max="15869" width="9.140625" style="67"/>
    <col min="15870" max="15870" width="24.140625" style="67" customWidth="1"/>
    <col min="15871" max="15871" width="17.42578125" style="67" customWidth="1"/>
    <col min="15872" max="15872" width="18.7109375" style="67" customWidth="1"/>
    <col min="15873" max="15873" width="18.42578125" style="67" customWidth="1"/>
    <col min="15874" max="15874" width="17.42578125" style="67" customWidth="1"/>
    <col min="15875" max="15875" width="9.140625" style="67"/>
    <col min="15876" max="15876" width="39.28515625" style="67" bestFit="1" customWidth="1"/>
    <col min="15877" max="16125" width="9.140625" style="67"/>
    <col min="16126" max="16126" width="24.140625" style="67" customWidth="1"/>
    <col min="16127" max="16127" width="17.42578125" style="67" customWidth="1"/>
    <col min="16128" max="16128" width="18.7109375" style="67" customWidth="1"/>
    <col min="16129" max="16129" width="18.42578125" style="67" customWidth="1"/>
    <col min="16130" max="16130" width="17.42578125" style="67" customWidth="1"/>
    <col min="16131" max="16131" width="9.140625" style="67"/>
    <col min="16132" max="16132" width="39.28515625" style="67" bestFit="1" customWidth="1"/>
    <col min="16133" max="16381" width="9.140625" style="67"/>
    <col min="16382" max="16384" width="9.140625" style="67" customWidth="1"/>
  </cols>
  <sheetData>
    <row r="1" spans="1:21">
      <c r="A1" s="121" t="s">
        <v>72</v>
      </c>
    </row>
    <row r="2" spans="1:21">
      <c r="A2" s="107" t="s">
        <v>64</v>
      </c>
      <c r="B2" s="107"/>
      <c r="C2" s="107"/>
      <c r="D2" s="107"/>
      <c r="E2" s="356"/>
      <c r="F2" s="108"/>
      <c r="G2" s="108"/>
      <c r="H2" s="108"/>
      <c r="I2" s="108"/>
      <c r="J2" s="108"/>
    </row>
    <row r="3" spans="1:21">
      <c r="A3" s="107" t="s">
        <v>6</v>
      </c>
      <c r="B3" s="107"/>
      <c r="C3" s="107"/>
      <c r="D3" s="107"/>
      <c r="E3" s="356"/>
      <c r="F3" s="108"/>
      <c r="G3" s="108"/>
      <c r="H3" s="108"/>
      <c r="I3" s="108"/>
      <c r="J3" s="108"/>
    </row>
    <row r="4" spans="1:21">
      <c r="A4" s="107" t="s">
        <v>509</v>
      </c>
      <c r="B4" s="107"/>
      <c r="C4" s="107"/>
      <c r="D4" s="107"/>
      <c r="E4" s="356"/>
      <c r="F4" s="108"/>
      <c r="G4" s="108"/>
      <c r="H4" s="108"/>
      <c r="I4" s="108"/>
      <c r="J4" s="108"/>
    </row>
    <row r="5" spans="1:21">
      <c r="A5" s="121"/>
      <c r="B5" s="121"/>
      <c r="C5" s="121"/>
      <c r="Q5" s="1011"/>
      <c r="R5" s="1011"/>
      <c r="S5" s="1011"/>
      <c r="T5" s="1011"/>
      <c r="U5" s="1011"/>
    </row>
    <row r="6" spans="1:21" s="121" customFormat="1" ht="21.75" customHeight="1">
      <c r="A6" s="109" t="s">
        <v>2</v>
      </c>
      <c r="B6" s="85" t="s">
        <v>48</v>
      </c>
      <c r="C6" s="85" t="s">
        <v>48</v>
      </c>
      <c r="D6" s="85" t="s">
        <v>48</v>
      </c>
      <c r="E6" s="1162" t="s">
        <v>508</v>
      </c>
      <c r="F6" s="1163"/>
      <c r="G6" s="1163"/>
      <c r="H6" s="1164"/>
      <c r="I6" s="1165" t="s">
        <v>510</v>
      </c>
      <c r="J6" s="1166"/>
      <c r="K6" s="1166"/>
      <c r="L6" s="1166"/>
      <c r="M6" s="1166"/>
      <c r="N6" s="1166"/>
      <c r="O6" s="1166"/>
      <c r="P6" s="1167"/>
      <c r="Q6" s="1012"/>
      <c r="R6" s="1012"/>
      <c r="S6" s="1012"/>
      <c r="T6" s="1012"/>
      <c r="U6" s="1012"/>
    </row>
    <row r="7" spans="1:21" s="121" customFormat="1">
      <c r="A7" s="656"/>
      <c r="B7" s="89" t="s">
        <v>372</v>
      </c>
      <c r="C7" s="89" t="s">
        <v>445</v>
      </c>
      <c r="D7" s="89" t="s">
        <v>507</v>
      </c>
      <c r="E7" s="1038" t="s">
        <v>248</v>
      </c>
      <c r="F7" s="91" t="s">
        <v>252</v>
      </c>
      <c r="G7" s="91" t="s">
        <v>252</v>
      </c>
      <c r="H7" s="91" t="s">
        <v>0</v>
      </c>
      <c r="I7" s="1168" t="s">
        <v>66</v>
      </c>
      <c r="J7" s="1169"/>
      <c r="K7" s="1169"/>
      <c r="L7" s="1169"/>
      <c r="M7" s="1169"/>
      <c r="N7" s="1169"/>
      <c r="O7" s="1169"/>
      <c r="P7" s="1170"/>
      <c r="Q7" s="1012"/>
      <c r="R7" s="1012"/>
      <c r="S7" s="1012"/>
      <c r="T7" s="1012"/>
      <c r="U7" s="1012"/>
    </row>
    <row r="8" spans="1:21">
      <c r="A8" s="657"/>
      <c r="B8" s="658"/>
      <c r="C8" s="658"/>
      <c r="D8" s="360"/>
      <c r="E8" s="1039">
        <f>+I8*L8*O8</f>
        <v>0</v>
      </c>
      <c r="F8" s="369"/>
      <c r="G8" s="369"/>
      <c r="H8" s="369">
        <f>+E8+F8+G8</f>
        <v>0</v>
      </c>
      <c r="I8" s="1016"/>
      <c r="J8" s="1013" t="s">
        <v>513</v>
      </c>
      <c r="K8" s="1013" t="s">
        <v>511</v>
      </c>
      <c r="L8" s="1013"/>
      <c r="M8" s="1013" t="s">
        <v>512</v>
      </c>
      <c r="N8" s="1013" t="s">
        <v>511</v>
      </c>
      <c r="O8" s="1013"/>
      <c r="P8" s="1017" t="s">
        <v>3</v>
      </c>
      <c r="Q8" s="1011"/>
      <c r="R8" s="1011"/>
      <c r="S8" s="1011"/>
      <c r="T8" s="1011"/>
      <c r="U8" s="1011"/>
    </row>
    <row r="9" spans="1:21">
      <c r="A9" s="659"/>
      <c r="B9" s="659"/>
      <c r="C9" s="659"/>
      <c r="D9" s="172"/>
      <c r="E9" s="1040">
        <f t="shared" ref="E9:E43" si="0">+I9*L9*O9</f>
        <v>0</v>
      </c>
      <c r="F9" s="373"/>
      <c r="G9" s="373"/>
      <c r="H9" s="373">
        <f>+E9+F9+G9</f>
        <v>0</v>
      </c>
      <c r="I9" s="1018"/>
      <c r="J9" s="1019" t="s">
        <v>513</v>
      </c>
      <c r="K9" s="1019" t="s">
        <v>511</v>
      </c>
      <c r="L9" s="1019"/>
      <c r="M9" s="1019" t="s">
        <v>512</v>
      </c>
      <c r="N9" s="1019" t="s">
        <v>511</v>
      </c>
      <c r="O9" s="1019"/>
      <c r="P9" s="1020" t="s">
        <v>3</v>
      </c>
      <c r="Q9" s="1011"/>
      <c r="R9" s="1011"/>
      <c r="S9" s="1011"/>
      <c r="T9" s="1011"/>
      <c r="U9" s="1011"/>
    </row>
    <row r="10" spans="1:21">
      <c r="A10" s="660"/>
      <c r="B10" s="660"/>
      <c r="C10" s="660"/>
      <c r="D10" s="172"/>
      <c r="E10" s="1040">
        <f t="shared" si="0"/>
        <v>0</v>
      </c>
      <c r="F10" s="373"/>
      <c r="G10" s="373"/>
      <c r="H10" s="373">
        <f t="shared" ref="H10:H43" si="1">+E10+F10+G10</f>
        <v>0</v>
      </c>
      <c r="I10" s="1018"/>
      <c r="J10" s="1019" t="s">
        <v>513</v>
      </c>
      <c r="K10" s="1019" t="s">
        <v>511</v>
      </c>
      <c r="L10" s="1019"/>
      <c r="M10" s="1019" t="s">
        <v>512</v>
      </c>
      <c r="N10" s="1019" t="s">
        <v>511</v>
      </c>
      <c r="O10" s="1019"/>
      <c r="P10" s="1020" t="s">
        <v>3</v>
      </c>
      <c r="Q10" s="1011"/>
      <c r="R10" s="1011"/>
      <c r="S10" s="1011"/>
      <c r="T10" s="1011"/>
      <c r="U10" s="1011"/>
    </row>
    <row r="11" spans="1:21">
      <c r="A11" s="660"/>
      <c r="B11" s="660"/>
      <c r="C11" s="660"/>
      <c r="D11" s="172"/>
      <c r="E11" s="1040">
        <f t="shared" si="0"/>
        <v>0</v>
      </c>
      <c r="F11" s="373"/>
      <c r="G11" s="373"/>
      <c r="H11" s="373">
        <f t="shared" si="1"/>
        <v>0</v>
      </c>
      <c r="I11" s="1018"/>
      <c r="J11" s="1019" t="s">
        <v>513</v>
      </c>
      <c r="K11" s="1019" t="s">
        <v>511</v>
      </c>
      <c r="L11" s="1019"/>
      <c r="M11" s="1019" t="s">
        <v>512</v>
      </c>
      <c r="N11" s="1019" t="s">
        <v>511</v>
      </c>
      <c r="O11" s="1019"/>
      <c r="P11" s="1020" t="s">
        <v>3</v>
      </c>
      <c r="Q11" s="1011"/>
      <c r="R11" s="1011"/>
      <c r="S11" s="1011"/>
      <c r="T11" s="1011"/>
      <c r="U11" s="1011"/>
    </row>
    <row r="12" spans="1:21">
      <c r="A12" s="138"/>
      <c r="B12" s="138"/>
      <c r="C12" s="138"/>
      <c r="D12" s="138"/>
      <c r="E12" s="1040">
        <f t="shared" si="0"/>
        <v>0</v>
      </c>
      <c r="F12" s="373"/>
      <c r="G12" s="373"/>
      <c r="H12" s="373">
        <f t="shared" si="1"/>
        <v>0</v>
      </c>
      <c r="I12" s="1018"/>
      <c r="J12" s="1019" t="s">
        <v>513</v>
      </c>
      <c r="K12" s="1019" t="s">
        <v>511</v>
      </c>
      <c r="L12" s="1019"/>
      <c r="M12" s="1019" t="s">
        <v>512</v>
      </c>
      <c r="N12" s="1019" t="s">
        <v>511</v>
      </c>
      <c r="O12" s="1019"/>
      <c r="P12" s="1020" t="s">
        <v>3</v>
      </c>
      <c r="Q12" s="1011"/>
      <c r="R12" s="1011"/>
      <c r="S12" s="1011"/>
      <c r="T12" s="1011"/>
      <c r="U12" s="1011"/>
    </row>
    <row r="13" spans="1:21">
      <c r="A13" s="138"/>
      <c r="B13" s="138"/>
      <c r="C13" s="138"/>
      <c r="D13" s="138"/>
      <c r="E13" s="1040">
        <f t="shared" si="0"/>
        <v>0</v>
      </c>
      <c r="F13" s="373"/>
      <c r="G13" s="373"/>
      <c r="H13" s="172">
        <f t="shared" si="1"/>
        <v>0</v>
      </c>
      <c r="I13" s="1018"/>
      <c r="J13" s="1019" t="s">
        <v>513</v>
      </c>
      <c r="K13" s="1019" t="s">
        <v>511</v>
      </c>
      <c r="L13" s="1019"/>
      <c r="M13" s="1019" t="s">
        <v>512</v>
      </c>
      <c r="N13" s="1019" t="s">
        <v>511</v>
      </c>
      <c r="O13" s="1019"/>
      <c r="P13" s="1020" t="s">
        <v>3</v>
      </c>
      <c r="Q13" s="1011"/>
      <c r="R13" s="1011"/>
      <c r="S13" s="1011"/>
      <c r="T13" s="1011"/>
      <c r="U13" s="1011"/>
    </row>
    <row r="14" spans="1:21">
      <c r="A14" s="138"/>
      <c r="B14" s="138"/>
      <c r="C14" s="138"/>
      <c r="D14" s="138"/>
      <c r="E14" s="1040">
        <f t="shared" si="0"/>
        <v>0</v>
      </c>
      <c r="F14" s="373"/>
      <c r="G14" s="373"/>
      <c r="H14" s="172">
        <f t="shared" si="1"/>
        <v>0</v>
      </c>
      <c r="I14" s="1018"/>
      <c r="J14" s="1019" t="s">
        <v>513</v>
      </c>
      <c r="K14" s="1019" t="s">
        <v>511</v>
      </c>
      <c r="L14" s="1019"/>
      <c r="M14" s="1019" t="s">
        <v>512</v>
      </c>
      <c r="N14" s="1019" t="s">
        <v>511</v>
      </c>
      <c r="O14" s="1019"/>
      <c r="P14" s="1020" t="s">
        <v>3</v>
      </c>
      <c r="Q14" s="1011"/>
      <c r="R14" s="1011"/>
      <c r="S14" s="1011"/>
      <c r="T14" s="1011"/>
      <c r="U14" s="1011"/>
    </row>
    <row r="15" spans="1:21">
      <c r="A15" s="138"/>
      <c r="B15" s="138"/>
      <c r="C15" s="138"/>
      <c r="D15" s="138"/>
      <c r="E15" s="1040">
        <f t="shared" si="0"/>
        <v>0</v>
      </c>
      <c r="F15" s="373"/>
      <c r="G15" s="373"/>
      <c r="H15" s="172">
        <f t="shared" si="1"/>
        <v>0</v>
      </c>
      <c r="I15" s="1018"/>
      <c r="J15" s="1019" t="s">
        <v>513</v>
      </c>
      <c r="K15" s="1019" t="s">
        <v>511</v>
      </c>
      <c r="L15" s="1019"/>
      <c r="M15" s="1019" t="s">
        <v>512</v>
      </c>
      <c r="N15" s="1019" t="s">
        <v>511</v>
      </c>
      <c r="O15" s="1019"/>
      <c r="P15" s="1020" t="s">
        <v>3</v>
      </c>
      <c r="Q15" s="1011"/>
      <c r="R15" s="1011"/>
      <c r="S15" s="1011"/>
      <c r="T15" s="1011"/>
      <c r="U15" s="1011"/>
    </row>
    <row r="16" spans="1:21">
      <c r="A16" s="138"/>
      <c r="B16" s="138"/>
      <c r="C16" s="138"/>
      <c r="D16" s="138"/>
      <c r="E16" s="1040">
        <f t="shared" si="0"/>
        <v>0</v>
      </c>
      <c r="F16" s="373"/>
      <c r="G16" s="373"/>
      <c r="H16" s="172">
        <f t="shared" si="1"/>
        <v>0</v>
      </c>
      <c r="I16" s="1018"/>
      <c r="J16" s="1019" t="s">
        <v>513</v>
      </c>
      <c r="K16" s="1019" t="s">
        <v>511</v>
      </c>
      <c r="L16" s="1019"/>
      <c r="M16" s="1019" t="s">
        <v>512</v>
      </c>
      <c r="N16" s="1019" t="s">
        <v>511</v>
      </c>
      <c r="O16" s="1019"/>
      <c r="P16" s="1020" t="s">
        <v>3</v>
      </c>
      <c r="Q16" s="1011"/>
      <c r="R16" s="1011"/>
      <c r="S16" s="1011"/>
      <c r="T16" s="1011"/>
      <c r="U16" s="1011"/>
    </row>
    <row r="17" spans="1:21">
      <c r="A17" s="138"/>
      <c r="B17" s="138"/>
      <c r="C17" s="138"/>
      <c r="D17" s="138"/>
      <c r="E17" s="1040">
        <f t="shared" si="0"/>
        <v>0</v>
      </c>
      <c r="F17" s="373"/>
      <c r="G17" s="373"/>
      <c r="H17" s="172">
        <f t="shared" si="1"/>
        <v>0</v>
      </c>
      <c r="I17" s="1018"/>
      <c r="J17" s="1019" t="s">
        <v>513</v>
      </c>
      <c r="K17" s="1019" t="s">
        <v>511</v>
      </c>
      <c r="L17" s="1019"/>
      <c r="M17" s="1019" t="s">
        <v>512</v>
      </c>
      <c r="N17" s="1019" t="s">
        <v>511</v>
      </c>
      <c r="O17" s="1019"/>
      <c r="P17" s="1020" t="s">
        <v>3</v>
      </c>
      <c r="Q17" s="1011"/>
      <c r="R17" s="1011"/>
      <c r="S17" s="1011"/>
      <c r="T17" s="1011"/>
      <c r="U17" s="1011"/>
    </row>
    <row r="18" spans="1:21">
      <c r="A18" s="138"/>
      <c r="B18" s="138"/>
      <c r="C18" s="138"/>
      <c r="D18" s="138"/>
      <c r="E18" s="1040">
        <f t="shared" si="0"/>
        <v>0</v>
      </c>
      <c r="F18" s="373"/>
      <c r="G18" s="373"/>
      <c r="H18" s="172">
        <f t="shared" si="1"/>
        <v>0</v>
      </c>
      <c r="I18" s="1018"/>
      <c r="J18" s="1019" t="s">
        <v>513</v>
      </c>
      <c r="K18" s="1019" t="s">
        <v>511</v>
      </c>
      <c r="L18" s="1019"/>
      <c r="M18" s="1019" t="s">
        <v>512</v>
      </c>
      <c r="N18" s="1019" t="s">
        <v>511</v>
      </c>
      <c r="O18" s="1019"/>
      <c r="P18" s="1020" t="s">
        <v>3</v>
      </c>
      <c r="Q18" s="1011"/>
      <c r="R18" s="1011"/>
      <c r="S18" s="1011"/>
      <c r="T18" s="1011"/>
      <c r="U18" s="1011"/>
    </row>
    <row r="19" spans="1:21">
      <c r="A19" s="138"/>
      <c r="B19" s="138"/>
      <c r="C19" s="138"/>
      <c r="D19" s="138"/>
      <c r="E19" s="1040">
        <f t="shared" si="0"/>
        <v>0</v>
      </c>
      <c r="F19" s="373"/>
      <c r="G19" s="373"/>
      <c r="H19" s="172">
        <f t="shared" si="1"/>
        <v>0</v>
      </c>
      <c r="I19" s="1018"/>
      <c r="J19" s="1019" t="s">
        <v>513</v>
      </c>
      <c r="K19" s="1019" t="s">
        <v>511</v>
      </c>
      <c r="L19" s="1019"/>
      <c r="M19" s="1019" t="s">
        <v>512</v>
      </c>
      <c r="N19" s="1019" t="s">
        <v>511</v>
      </c>
      <c r="O19" s="1019"/>
      <c r="P19" s="1020" t="s">
        <v>3</v>
      </c>
      <c r="Q19" s="1011"/>
      <c r="R19" s="1011"/>
      <c r="S19" s="1011"/>
      <c r="T19" s="1011"/>
      <c r="U19" s="1011"/>
    </row>
    <row r="20" spans="1:21">
      <c r="A20" s="138"/>
      <c r="B20" s="138"/>
      <c r="C20" s="138"/>
      <c r="D20" s="138"/>
      <c r="E20" s="1040">
        <f t="shared" si="0"/>
        <v>0</v>
      </c>
      <c r="F20" s="373"/>
      <c r="G20" s="373"/>
      <c r="H20" s="172">
        <f t="shared" si="1"/>
        <v>0</v>
      </c>
      <c r="I20" s="1018"/>
      <c r="J20" s="1019" t="s">
        <v>513</v>
      </c>
      <c r="K20" s="1019" t="s">
        <v>511</v>
      </c>
      <c r="L20" s="1019"/>
      <c r="M20" s="1019" t="s">
        <v>512</v>
      </c>
      <c r="N20" s="1019" t="s">
        <v>511</v>
      </c>
      <c r="O20" s="1019"/>
      <c r="P20" s="1020" t="s">
        <v>3</v>
      </c>
      <c r="Q20" s="1011"/>
      <c r="R20" s="1011"/>
      <c r="S20" s="1011"/>
      <c r="T20" s="1011"/>
      <c r="U20" s="1011"/>
    </row>
    <row r="21" spans="1:21">
      <c r="A21" s="138"/>
      <c r="B21" s="138"/>
      <c r="C21" s="138"/>
      <c r="D21" s="138"/>
      <c r="E21" s="1040">
        <f t="shared" si="0"/>
        <v>0</v>
      </c>
      <c r="F21" s="373"/>
      <c r="G21" s="373"/>
      <c r="H21" s="172">
        <f t="shared" si="1"/>
        <v>0</v>
      </c>
      <c r="I21" s="1018"/>
      <c r="J21" s="1019" t="s">
        <v>513</v>
      </c>
      <c r="K21" s="1019" t="s">
        <v>511</v>
      </c>
      <c r="L21" s="1019"/>
      <c r="M21" s="1019" t="s">
        <v>512</v>
      </c>
      <c r="N21" s="1019" t="s">
        <v>511</v>
      </c>
      <c r="O21" s="1019"/>
      <c r="P21" s="1020" t="s">
        <v>3</v>
      </c>
      <c r="Q21" s="1011"/>
      <c r="R21" s="1011"/>
      <c r="S21" s="1011"/>
      <c r="T21" s="1011"/>
      <c r="U21" s="1011"/>
    </row>
    <row r="22" spans="1:21">
      <c r="A22" s="138"/>
      <c r="B22" s="138"/>
      <c r="C22" s="138"/>
      <c r="D22" s="138"/>
      <c r="E22" s="1040">
        <f t="shared" si="0"/>
        <v>0</v>
      </c>
      <c r="F22" s="373"/>
      <c r="G22" s="373"/>
      <c r="H22" s="172">
        <f t="shared" si="1"/>
        <v>0</v>
      </c>
      <c r="I22" s="1018"/>
      <c r="J22" s="1019" t="s">
        <v>513</v>
      </c>
      <c r="K22" s="1019" t="s">
        <v>511</v>
      </c>
      <c r="L22" s="1019"/>
      <c r="M22" s="1019" t="s">
        <v>512</v>
      </c>
      <c r="N22" s="1019" t="s">
        <v>511</v>
      </c>
      <c r="O22" s="1019"/>
      <c r="P22" s="1020" t="s">
        <v>3</v>
      </c>
      <c r="Q22" s="1011"/>
      <c r="R22" s="1011"/>
      <c r="S22" s="1011"/>
      <c r="T22" s="1011"/>
      <c r="U22" s="1011"/>
    </row>
    <row r="23" spans="1:21">
      <c r="A23" s="138"/>
      <c r="B23" s="138"/>
      <c r="C23" s="138"/>
      <c r="D23" s="138"/>
      <c r="E23" s="1040">
        <f t="shared" si="0"/>
        <v>0</v>
      </c>
      <c r="F23" s="373"/>
      <c r="G23" s="373"/>
      <c r="H23" s="172">
        <f t="shared" si="1"/>
        <v>0</v>
      </c>
      <c r="I23" s="1018"/>
      <c r="J23" s="1019" t="s">
        <v>513</v>
      </c>
      <c r="K23" s="1019" t="s">
        <v>511</v>
      </c>
      <c r="L23" s="1019"/>
      <c r="M23" s="1019" t="s">
        <v>512</v>
      </c>
      <c r="N23" s="1019" t="s">
        <v>511</v>
      </c>
      <c r="O23" s="1019"/>
      <c r="P23" s="1020" t="s">
        <v>3</v>
      </c>
      <c r="Q23" s="1011"/>
      <c r="R23" s="1011"/>
      <c r="S23" s="1011"/>
      <c r="T23" s="1011"/>
      <c r="U23" s="1011"/>
    </row>
    <row r="24" spans="1:21">
      <c r="A24" s="138"/>
      <c r="B24" s="138"/>
      <c r="C24" s="138"/>
      <c r="D24" s="138"/>
      <c r="E24" s="1040">
        <f t="shared" si="0"/>
        <v>0</v>
      </c>
      <c r="F24" s="373"/>
      <c r="G24" s="373"/>
      <c r="H24" s="172">
        <f t="shared" si="1"/>
        <v>0</v>
      </c>
      <c r="I24" s="1018"/>
      <c r="J24" s="1019" t="s">
        <v>513</v>
      </c>
      <c r="K24" s="1019" t="s">
        <v>511</v>
      </c>
      <c r="L24" s="1019"/>
      <c r="M24" s="1019" t="s">
        <v>512</v>
      </c>
      <c r="N24" s="1019" t="s">
        <v>511</v>
      </c>
      <c r="O24" s="1019"/>
      <c r="P24" s="1020" t="s">
        <v>3</v>
      </c>
      <c r="Q24" s="1011"/>
      <c r="R24" s="1011"/>
      <c r="S24" s="1011"/>
      <c r="T24" s="1011"/>
      <c r="U24" s="1011"/>
    </row>
    <row r="25" spans="1:21">
      <c r="A25" s="138"/>
      <c r="B25" s="138"/>
      <c r="C25" s="138"/>
      <c r="D25" s="138"/>
      <c r="E25" s="1040">
        <f t="shared" si="0"/>
        <v>0</v>
      </c>
      <c r="F25" s="373"/>
      <c r="G25" s="373"/>
      <c r="H25" s="172">
        <f t="shared" si="1"/>
        <v>0</v>
      </c>
      <c r="I25" s="1018"/>
      <c r="J25" s="1019" t="s">
        <v>513</v>
      </c>
      <c r="K25" s="1019" t="s">
        <v>511</v>
      </c>
      <c r="L25" s="1019"/>
      <c r="M25" s="1019" t="s">
        <v>512</v>
      </c>
      <c r="N25" s="1019" t="s">
        <v>511</v>
      </c>
      <c r="O25" s="1019"/>
      <c r="P25" s="1020" t="s">
        <v>3</v>
      </c>
      <c r="Q25" s="1011"/>
      <c r="R25" s="1011"/>
      <c r="S25" s="1011"/>
      <c r="T25" s="1011"/>
      <c r="U25" s="1011"/>
    </row>
    <row r="26" spans="1:21">
      <c r="A26" s="138"/>
      <c r="B26" s="138"/>
      <c r="C26" s="138"/>
      <c r="D26" s="138"/>
      <c r="E26" s="1040">
        <f t="shared" si="0"/>
        <v>0</v>
      </c>
      <c r="F26" s="373"/>
      <c r="G26" s="373"/>
      <c r="H26" s="172">
        <f t="shared" si="1"/>
        <v>0</v>
      </c>
      <c r="I26" s="1018"/>
      <c r="J26" s="1019" t="s">
        <v>513</v>
      </c>
      <c r="K26" s="1019" t="s">
        <v>511</v>
      </c>
      <c r="L26" s="1019"/>
      <c r="M26" s="1019" t="s">
        <v>512</v>
      </c>
      <c r="N26" s="1019" t="s">
        <v>511</v>
      </c>
      <c r="O26" s="1019"/>
      <c r="P26" s="1020" t="s">
        <v>3</v>
      </c>
      <c r="Q26" s="1011"/>
      <c r="R26" s="1011"/>
      <c r="S26" s="1011"/>
      <c r="T26" s="1011"/>
      <c r="U26" s="1011"/>
    </row>
    <row r="27" spans="1:21">
      <c r="A27" s="138"/>
      <c r="B27" s="138"/>
      <c r="C27" s="138"/>
      <c r="D27" s="138"/>
      <c r="E27" s="1040">
        <f t="shared" si="0"/>
        <v>0</v>
      </c>
      <c r="F27" s="373"/>
      <c r="G27" s="373"/>
      <c r="H27" s="172">
        <f t="shared" si="1"/>
        <v>0</v>
      </c>
      <c r="I27" s="1018"/>
      <c r="J27" s="1019" t="s">
        <v>513</v>
      </c>
      <c r="K27" s="1019" t="s">
        <v>511</v>
      </c>
      <c r="L27" s="1019"/>
      <c r="M27" s="1019" t="s">
        <v>512</v>
      </c>
      <c r="N27" s="1019" t="s">
        <v>511</v>
      </c>
      <c r="O27" s="1019"/>
      <c r="P27" s="1020" t="s">
        <v>3</v>
      </c>
      <c r="Q27" s="1011"/>
      <c r="R27" s="1011"/>
      <c r="S27" s="1011"/>
      <c r="T27" s="1011"/>
      <c r="U27" s="1011"/>
    </row>
    <row r="28" spans="1:21">
      <c r="A28" s="138"/>
      <c r="B28" s="138"/>
      <c r="C28" s="138"/>
      <c r="D28" s="138"/>
      <c r="E28" s="1040">
        <f t="shared" si="0"/>
        <v>0</v>
      </c>
      <c r="F28" s="373"/>
      <c r="G28" s="373"/>
      <c r="H28" s="172">
        <f t="shared" si="1"/>
        <v>0</v>
      </c>
      <c r="I28" s="1018"/>
      <c r="J28" s="1019" t="s">
        <v>513</v>
      </c>
      <c r="K28" s="1019" t="s">
        <v>511</v>
      </c>
      <c r="L28" s="1019"/>
      <c r="M28" s="1019" t="s">
        <v>512</v>
      </c>
      <c r="N28" s="1019" t="s">
        <v>511</v>
      </c>
      <c r="O28" s="1019"/>
      <c r="P28" s="1020" t="s">
        <v>3</v>
      </c>
      <c r="Q28" s="1011"/>
      <c r="R28" s="1011"/>
      <c r="S28" s="1011"/>
      <c r="T28" s="1011"/>
      <c r="U28" s="1011"/>
    </row>
    <row r="29" spans="1:21">
      <c r="A29" s="138"/>
      <c r="B29" s="138"/>
      <c r="C29" s="138"/>
      <c r="D29" s="138"/>
      <c r="E29" s="1040">
        <f t="shared" si="0"/>
        <v>0</v>
      </c>
      <c r="F29" s="373"/>
      <c r="G29" s="373"/>
      <c r="H29" s="172">
        <f t="shared" si="1"/>
        <v>0</v>
      </c>
      <c r="I29" s="1018"/>
      <c r="J29" s="1019" t="s">
        <v>513</v>
      </c>
      <c r="K29" s="1019" t="s">
        <v>511</v>
      </c>
      <c r="L29" s="1019"/>
      <c r="M29" s="1019" t="s">
        <v>512</v>
      </c>
      <c r="N29" s="1019" t="s">
        <v>511</v>
      </c>
      <c r="O29" s="1019"/>
      <c r="P29" s="1020" t="s">
        <v>3</v>
      </c>
      <c r="Q29" s="1011"/>
      <c r="R29" s="1011"/>
      <c r="S29" s="1011"/>
      <c r="T29" s="1011"/>
      <c r="U29" s="1011"/>
    </row>
    <row r="30" spans="1:21">
      <c r="A30" s="138"/>
      <c r="B30" s="138"/>
      <c r="C30" s="138"/>
      <c r="D30" s="138"/>
      <c r="E30" s="1040">
        <f t="shared" si="0"/>
        <v>0</v>
      </c>
      <c r="F30" s="373"/>
      <c r="G30" s="373"/>
      <c r="H30" s="172">
        <f t="shared" si="1"/>
        <v>0</v>
      </c>
      <c r="I30" s="1018"/>
      <c r="J30" s="1019" t="s">
        <v>513</v>
      </c>
      <c r="K30" s="1019" t="s">
        <v>511</v>
      </c>
      <c r="L30" s="1019"/>
      <c r="M30" s="1019" t="s">
        <v>512</v>
      </c>
      <c r="N30" s="1019" t="s">
        <v>511</v>
      </c>
      <c r="O30" s="1019"/>
      <c r="P30" s="1020" t="s">
        <v>3</v>
      </c>
      <c r="Q30" s="1011"/>
      <c r="R30" s="1011"/>
      <c r="S30" s="1011"/>
      <c r="T30" s="1011"/>
      <c r="U30" s="1011"/>
    </row>
    <row r="31" spans="1:21">
      <c r="A31" s="138"/>
      <c r="B31" s="138"/>
      <c r="C31" s="138"/>
      <c r="D31" s="138"/>
      <c r="E31" s="1040">
        <f t="shared" si="0"/>
        <v>0</v>
      </c>
      <c r="F31" s="373"/>
      <c r="G31" s="373"/>
      <c r="H31" s="172">
        <f t="shared" si="1"/>
        <v>0</v>
      </c>
      <c r="I31" s="1018"/>
      <c r="J31" s="1019" t="s">
        <v>513</v>
      </c>
      <c r="K31" s="1019" t="s">
        <v>511</v>
      </c>
      <c r="L31" s="1019"/>
      <c r="M31" s="1019" t="s">
        <v>512</v>
      </c>
      <c r="N31" s="1019" t="s">
        <v>511</v>
      </c>
      <c r="O31" s="1019"/>
      <c r="P31" s="1020" t="s">
        <v>3</v>
      </c>
      <c r="Q31" s="1011"/>
      <c r="R31" s="1011"/>
      <c r="S31" s="1011"/>
      <c r="T31" s="1011"/>
      <c r="U31" s="1011"/>
    </row>
    <row r="32" spans="1:21">
      <c r="A32" s="138"/>
      <c r="B32" s="138"/>
      <c r="C32" s="138"/>
      <c r="D32" s="138"/>
      <c r="E32" s="1040">
        <f t="shared" si="0"/>
        <v>0</v>
      </c>
      <c r="F32" s="373"/>
      <c r="G32" s="373"/>
      <c r="H32" s="172">
        <f t="shared" si="1"/>
        <v>0</v>
      </c>
      <c r="I32" s="1018"/>
      <c r="J32" s="1019" t="s">
        <v>513</v>
      </c>
      <c r="K32" s="1019" t="s">
        <v>511</v>
      </c>
      <c r="L32" s="1019"/>
      <c r="M32" s="1019" t="s">
        <v>512</v>
      </c>
      <c r="N32" s="1019" t="s">
        <v>511</v>
      </c>
      <c r="O32" s="1019"/>
      <c r="P32" s="1020" t="s">
        <v>3</v>
      </c>
      <c r="Q32" s="1011"/>
      <c r="R32" s="1011"/>
      <c r="S32" s="1011"/>
      <c r="T32" s="1011"/>
      <c r="U32" s="1011"/>
    </row>
    <row r="33" spans="1:21">
      <c r="A33" s="138"/>
      <c r="B33" s="138"/>
      <c r="C33" s="138"/>
      <c r="D33" s="138"/>
      <c r="E33" s="1040">
        <f t="shared" si="0"/>
        <v>0</v>
      </c>
      <c r="F33" s="373"/>
      <c r="G33" s="373"/>
      <c r="H33" s="172">
        <f t="shared" si="1"/>
        <v>0</v>
      </c>
      <c r="I33" s="1018"/>
      <c r="J33" s="1019" t="s">
        <v>513</v>
      </c>
      <c r="K33" s="1019" t="s">
        <v>511</v>
      </c>
      <c r="L33" s="1019"/>
      <c r="M33" s="1019" t="s">
        <v>512</v>
      </c>
      <c r="N33" s="1019" t="s">
        <v>511</v>
      </c>
      <c r="O33" s="1019"/>
      <c r="P33" s="1020" t="s">
        <v>3</v>
      </c>
      <c r="Q33" s="1011"/>
      <c r="R33" s="1011"/>
      <c r="S33" s="1011"/>
      <c r="T33" s="1011"/>
      <c r="U33" s="1011"/>
    </row>
    <row r="34" spans="1:21">
      <c r="A34" s="138"/>
      <c r="B34" s="138"/>
      <c r="C34" s="138"/>
      <c r="D34" s="138"/>
      <c r="E34" s="1040">
        <f t="shared" si="0"/>
        <v>0</v>
      </c>
      <c r="F34" s="373"/>
      <c r="G34" s="373"/>
      <c r="H34" s="172">
        <f t="shared" si="1"/>
        <v>0</v>
      </c>
      <c r="I34" s="1018"/>
      <c r="J34" s="1019" t="s">
        <v>513</v>
      </c>
      <c r="K34" s="1019" t="s">
        <v>511</v>
      </c>
      <c r="L34" s="1019"/>
      <c r="M34" s="1019" t="s">
        <v>512</v>
      </c>
      <c r="N34" s="1019" t="s">
        <v>511</v>
      </c>
      <c r="O34" s="1019"/>
      <c r="P34" s="1020" t="s">
        <v>3</v>
      </c>
      <c r="Q34" s="1011"/>
      <c r="R34" s="1011"/>
      <c r="S34" s="1011"/>
      <c r="T34" s="1011"/>
      <c r="U34" s="1011"/>
    </row>
    <row r="35" spans="1:21">
      <c r="A35" s="138"/>
      <c r="B35" s="138"/>
      <c r="C35" s="138"/>
      <c r="D35" s="138"/>
      <c r="E35" s="1040">
        <f t="shared" si="0"/>
        <v>0</v>
      </c>
      <c r="F35" s="373"/>
      <c r="G35" s="373"/>
      <c r="H35" s="172">
        <f t="shared" si="1"/>
        <v>0</v>
      </c>
      <c r="I35" s="1018"/>
      <c r="J35" s="1019" t="s">
        <v>513</v>
      </c>
      <c r="K35" s="1019" t="s">
        <v>511</v>
      </c>
      <c r="L35" s="1019"/>
      <c r="M35" s="1019" t="s">
        <v>512</v>
      </c>
      <c r="N35" s="1019" t="s">
        <v>511</v>
      </c>
      <c r="O35" s="1019"/>
      <c r="P35" s="1020" t="s">
        <v>3</v>
      </c>
      <c r="Q35" s="1011"/>
      <c r="R35" s="1011"/>
      <c r="S35" s="1011"/>
      <c r="T35" s="1011"/>
      <c r="U35" s="1011"/>
    </row>
    <row r="36" spans="1:21">
      <c r="A36" s="138"/>
      <c r="B36" s="138"/>
      <c r="C36" s="138"/>
      <c r="D36" s="138"/>
      <c r="E36" s="1040">
        <f t="shared" si="0"/>
        <v>0</v>
      </c>
      <c r="F36" s="373"/>
      <c r="G36" s="373"/>
      <c r="H36" s="172">
        <f t="shared" si="1"/>
        <v>0</v>
      </c>
      <c r="I36" s="1018"/>
      <c r="J36" s="1019" t="s">
        <v>513</v>
      </c>
      <c r="K36" s="1019" t="s">
        <v>511</v>
      </c>
      <c r="L36" s="1019"/>
      <c r="M36" s="1019" t="s">
        <v>512</v>
      </c>
      <c r="N36" s="1019" t="s">
        <v>511</v>
      </c>
      <c r="O36" s="1019"/>
      <c r="P36" s="1020" t="s">
        <v>3</v>
      </c>
      <c r="Q36" s="1011"/>
      <c r="R36" s="1011"/>
      <c r="S36" s="1011"/>
      <c r="T36" s="1011"/>
      <c r="U36" s="1011"/>
    </row>
    <row r="37" spans="1:21">
      <c r="A37" s="138"/>
      <c r="B37" s="138"/>
      <c r="C37" s="138"/>
      <c r="D37" s="138"/>
      <c r="E37" s="1040">
        <f t="shared" si="0"/>
        <v>0</v>
      </c>
      <c r="F37" s="373"/>
      <c r="G37" s="373"/>
      <c r="H37" s="172">
        <f t="shared" si="1"/>
        <v>0</v>
      </c>
      <c r="I37" s="1018"/>
      <c r="J37" s="1019" t="s">
        <v>513</v>
      </c>
      <c r="K37" s="1019" t="s">
        <v>511</v>
      </c>
      <c r="L37" s="1019"/>
      <c r="M37" s="1019" t="s">
        <v>512</v>
      </c>
      <c r="N37" s="1019" t="s">
        <v>511</v>
      </c>
      <c r="O37" s="1019"/>
      <c r="P37" s="1020" t="s">
        <v>3</v>
      </c>
      <c r="Q37" s="1011"/>
      <c r="R37" s="1011"/>
      <c r="S37" s="1011"/>
      <c r="T37" s="1011"/>
      <c r="U37" s="1011"/>
    </row>
    <row r="38" spans="1:21">
      <c r="A38" s="138"/>
      <c r="B38" s="138"/>
      <c r="C38" s="138"/>
      <c r="D38" s="138"/>
      <c r="E38" s="1040">
        <f t="shared" si="0"/>
        <v>0</v>
      </c>
      <c r="F38" s="373"/>
      <c r="G38" s="373"/>
      <c r="H38" s="172">
        <f t="shared" si="1"/>
        <v>0</v>
      </c>
      <c r="I38" s="1018"/>
      <c r="J38" s="1019" t="s">
        <v>513</v>
      </c>
      <c r="K38" s="1019" t="s">
        <v>511</v>
      </c>
      <c r="L38" s="1019"/>
      <c r="M38" s="1019" t="s">
        <v>512</v>
      </c>
      <c r="N38" s="1019" t="s">
        <v>511</v>
      </c>
      <c r="O38" s="1019"/>
      <c r="P38" s="1020" t="s">
        <v>3</v>
      </c>
      <c r="Q38" s="1011"/>
      <c r="R38" s="1011"/>
      <c r="S38" s="1011"/>
      <c r="T38" s="1011"/>
      <c r="U38" s="1011"/>
    </row>
    <row r="39" spans="1:21">
      <c r="A39" s="138"/>
      <c r="B39" s="138"/>
      <c r="C39" s="138"/>
      <c r="D39" s="138"/>
      <c r="E39" s="1040">
        <f t="shared" si="0"/>
        <v>0</v>
      </c>
      <c r="F39" s="373"/>
      <c r="G39" s="373"/>
      <c r="H39" s="172">
        <f t="shared" si="1"/>
        <v>0</v>
      </c>
      <c r="I39" s="1018"/>
      <c r="J39" s="1019" t="s">
        <v>513</v>
      </c>
      <c r="K39" s="1019" t="s">
        <v>511</v>
      </c>
      <c r="L39" s="1019"/>
      <c r="M39" s="1019" t="s">
        <v>512</v>
      </c>
      <c r="N39" s="1019" t="s">
        <v>511</v>
      </c>
      <c r="O39" s="1019"/>
      <c r="P39" s="1020" t="s">
        <v>3</v>
      </c>
      <c r="Q39" s="1011"/>
      <c r="R39" s="1011"/>
      <c r="S39" s="1011"/>
      <c r="T39" s="1011"/>
      <c r="U39" s="1011"/>
    </row>
    <row r="40" spans="1:21">
      <c r="A40" s="138"/>
      <c r="B40" s="138"/>
      <c r="C40" s="138"/>
      <c r="D40" s="138"/>
      <c r="E40" s="1040">
        <f t="shared" si="0"/>
        <v>0</v>
      </c>
      <c r="F40" s="373"/>
      <c r="G40" s="373"/>
      <c r="H40" s="172">
        <f t="shared" si="1"/>
        <v>0</v>
      </c>
      <c r="I40" s="1018"/>
      <c r="J40" s="1019" t="s">
        <v>513</v>
      </c>
      <c r="K40" s="1019" t="s">
        <v>511</v>
      </c>
      <c r="L40" s="1019"/>
      <c r="M40" s="1019" t="s">
        <v>512</v>
      </c>
      <c r="N40" s="1019" t="s">
        <v>511</v>
      </c>
      <c r="O40" s="1019"/>
      <c r="P40" s="1020" t="s">
        <v>3</v>
      </c>
      <c r="Q40" s="1011"/>
      <c r="R40" s="1011"/>
      <c r="S40" s="1011"/>
      <c r="T40" s="1011"/>
      <c r="U40" s="1011"/>
    </row>
    <row r="41" spans="1:21">
      <c r="A41" s="138"/>
      <c r="B41" s="138"/>
      <c r="C41" s="138"/>
      <c r="D41" s="138"/>
      <c r="E41" s="1040">
        <f t="shared" si="0"/>
        <v>0</v>
      </c>
      <c r="F41" s="373"/>
      <c r="G41" s="373"/>
      <c r="H41" s="172">
        <f t="shared" si="1"/>
        <v>0</v>
      </c>
      <c r="I41" s="1018"/>
      <c r="J41" s="1019" t="s">
        <v>513</v>
      </c>
      <c r="K41" s="1019" t="s">
        <v>511</v>
      </c>
      <c r="L41" s="1019"/>
      <c r="M41" s="1019" t="s">
        <v>512</v>
      </c>
      <c r="N41" s="1019" t="s">
        <v>511</v>
      </c>
      <c r="O41" s="1019"/>
      <c r="P41" s="1020" t="s">
        <v>3</v>
      </c>
      <c r="Q41" s="1011"/>
      <c r="R41" s="1011"/>
      <c r="S41" s="1011"/>
      <c r="T41" s="1011"/>
      <c r="U41" s="1011"/>
    </row>
    <row r="42" spans="1:21">
      <c r="A42" s="138"/>
      <c r="B42" s="138"/>
      <c r="C42" s="138"/>
      <c r="D42" s="138"/>
      <c r="E42" s="1040">
        <f t="shared" si="0"/>
        <v>0</v>
      </c>
      <c r="F42" s="373"/>
      <c r="G42" s="373"/>
      <c r="H42" s="172">
        <f t="shared" si="1"/>
        <v>0</v>
      </c>
      <c r="I42" s="1018"/>
      <c r="J42" s="1019" t="s">
        <v>513</v>
      </c>
      <c r="K42" s="1019" t="s">
        <v>511</v>
      </c>
      <c r="L42" s="1019"/>
      <c r="M42" s="1019" t="s">
        <v>512</v>
      </c>
      <c r="N42" s="1019" t="s">
        <v>511</v>
      </c>
      <c r="O42" s="1019"/>
      <c r="P42" s="1020" t="s">
        <v>3</v>
      </c>
      <c r="Q42" s="1011"/>
      <c r="R42" s="1011"/>
      <c r="S42" s="1011"/>
      <c r="T42" s="1011"/>
      <c r="U42" s="1011"/>
    </row>
    <row r="43" spans="1:21">
      <c r="A43" s="138"/>
      <c r="B43" s="138"/>
      <c r="C43" s="138"/>
      <c r="D43" s="138"/>
      <c r="E43" s="1041">
        <f t="shared" si="0"/>
        <v>0</v>
      </c>
      <c r="F43" s="1015"/>
      <c r="G43" s="1015"/>
      <c r="H43" s="1014">
        <f t="shared" si="1"/>
        <v>0</v>
      </c>
      <c r="I43" s="1021"/>
      <c r="J43" s="1022" t="s">
        <v>513</v>
      </c>
      <c r="K43" s="1022" t="s">
        <v>511</v>
      </c>
      <c r="L43" s="1022"/>
      <c r="M43" s="1022" t="s">
        <v>512</v>
      </c>
      <c r="N43" s="1022" t="s">
        <v>511</v>
      </c>
      <c r="O43" s="1022"/>
      <c r="P43" s="1023" t="s">
        <v>3</v>
      </c>
      <c r="Q43" s="1011"/>
      <c r="R43" s="1011"/>
      <c r="S43" s="1011"/>
      <c r="T43" s="1011"/>
      <c r="U43" s="1011"/>
    </row>
    <row r="44" spans="1:21">
      <c r="A44" s="1004" t="s">
        <v>0</v>
      </c>
      <c r="B44" s="1003">
        <f t="shared" ref="B44:D44" si="2">SUM(B8:B43)</f>
        <v>0</v>
      </c>
      <c r="C44" s="1003">
        <f t="shared" si="2"/>
        <v>0</v>
      </c>
      <c r="D44" s="1003">
        <f t="shared" si="2"/>
        <v>0</v>
      </c>
      <c r="E44" s="1042">
        <f>SUM(E8:E43)</f>
        <v>0</v>
      </c>
      <c r="F44" s="1003">
        <f t="shared" ref="F44:G44" si="3">SUM(F8:F43)</f>
        <v>0</v>
      </c>
      <c r="G44" s="1003">
        <f t="shared" si="3"/>
        <v>0</v>
      </c>
      <c r="H44" s="1003">
        <f>SUM(H8:H43)</f>
        <v>0</v>
      </c>
      <c r="I44" s="661"/>
      <c r="J44" s="662"/>
      <c r="K44" s="662"/>
      <c r="L44" s="662"/>
      <c r="M44" s="662"/>
      <c r="N44" s="662"/>
      <c r="O44" s="662"/>
      <c r="P44" s="663"/>
      <c r="Q44" s="1011"/>
      <c r="R44" s="1011"/>
      <c r="S44" s="1011"/>
      <c r="T44" s="1011"/>
      <c r="U44" s="1011"/>
    </row>
  </sheetData>
  <mergeCells count="3">
    <mergeCell ref="E6:H6"/>
    <mergeCell ref="I6:P6"/>
    <mergeCell ref="I7:P7"/>
  </mergeCells>
  <pageMargins left="0.47244094488188981" right="0.31496062992125984" top="0.84" bottom="0.98425196850393704" header="0.51181102362204722" footer="0.51181102362204722"/>
  <pageSetup paperSize="9" scale="71" fitToHeight="0" orientation="landscape" horizontalDpi="300" verticalDpi="300" r:id="rId1"/>
  <headerFooter alignWithMargins="0">
    <oddFooter>&amp;R&amp;9&amp;F/&amp;A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00B050"/>
    <pageSetUpPr fitToPage="1"/>
  </sheetPr>
  <dimension ref="A1:U44"/>
  <sheetViews>
    <sheetView showGridLines="0" zoomScaleNormal="100" zoomScaleSheetLayoutView="9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B8" sqref="B8"/>
    </sheetView>
  </sheetViews>
  <sheetFormatPr defaultRowHeight="21"/>
  <cols>
    <col min="1" max="1" width="30.7109375" style="67" customWidth="1"/>
    <col min="2" max="2" width="14.7109375" style="67" customWidth="1"/>
    <col min="3" max="3" width="16.28515625" style="67" customWidth="1"/>
    <col min="4" max="4" width="18.85546875" style="67" customWidth="1"/>
    <col min="5" max="5" width="13" style="67" customWidth="1"/>
    <col min="6" max="6" width="14.85546875" style="67" customWidth="1"/>
    <col min="7" max="7" width="12.140625" style="67" customWidth="1"/>
    <col min="8" max="8" width="13.5703125" style="67" customWidth="1"/>
    <col min="9" max="255" width="9.140625" style="67"/>
    <col min="256" max="256" width="30.7109375" style="67" customWidth="1"/>
    <col min="257" max="257" width="14.7109375" style="67" customWidth="1"/>
    <col min="258" max="258" width="16.28515625" style="67" customWidth="1"/>
    <col min="259" max="259" width="17.140625" style="67" customWidth="1"/>
    <col min="260" max="260" width="19.28515625" style="67" bestFit="1" customWidth="1"/>
    <col min="261" max="261" width="18.28515625" style="67" customWidth="1"/>
    <col min="262" max="262" width="39.42578125" style="67" customWidth="1"/>
    <col min="263" max="511" width="9.140625" style="67"/>
    <col min="512" max="512" width="30.7109375" style="67" customWidth="1"/>
    <col min="513" max="513" width="14.7109375" style="67" customWidth="1"/>
    <col min="514" max="514" width="16.28515625" style="67" customWidth="1"/>
    <col min="515" max="515" width="17.140625" style="67" customWidth="1"/>
    <col min="516" max="516" width="19.28515625" style="67" bestFit="1" customWidth="1"/>
    <col min="517" max="517" width="18.28515625" style="67" customWidth="1"/>
    <col min="518" max="518" width="39.42578125" style="67" customWidth="1"/>
    <col min="519" max="767" width="9.140625" style="67"/>
    <col min="768" max="768" width="30.7109375" style="67" customWidth="1"/>
    <col min="769" max="769" width="14.7109375" style="67" customWidth="1"/>
    <col min="770" max="770" width="16.28515625" style="67" customWidth="1"/>
    <col min="771" max="771" width="17.140625" style="67" customWidth="1"/>
    <col min="772" max="772" width="19.28515625" style="67" bestFit="1" customWidth="1"/>
    <col min="773" max="773" width="18.28515625" style="67" customWidth="1"/>
    <col min="774" max="774" width="39.42578125" style="67" customWidth="1"/>
    <col min="775" max="1023" width="9.140625" style="67"/>
    <col min="1024" max="1024" width="30.7109375" style="67" customWidth="1"/>
    <col min="1025" max="1025" width="14.7109375" style="67" customWidth="1"/>
    <col min="1026" max="1026" width="16.28515625" style="67" customWidth="1"/>
    <col min="1027" max="1027" width="17.140625" style="67" customWidth="1"/>
    <col min="1028" max="1028" width="19.28515625" style="67" bestFit="1" customWidth="1"/>
    <col min="1029" max="1029" width="18.28515625" style="67" customWidth="1"/>
    <col min="1030" max="1030" width="39.42578125" style="67" customWidth="1"/>
    <col min="1031" max="1279" width="9.140625" style="67"/>
    <col min="1280" max="1280" width="30.7109375" style="67" customWidth="1"/>
    <col min="1281" max="1281" width="14.7109375" style="67" customWidth="1"/>
    <col min="1282" max="1282" width="16.28515625" style="67" customWidth="1"/>
    <col min="1283" max="1283" width="17.140625" style="67" customWidth="1"/>
    <col min="1284" max="1284" width="19.28515625" style="67" bestFit="1" customWidth="1"/>
    <col min="1285" max="1285" width="18.28515625" style="67" customWidth="1"/>
    <col min="1286" max="1286" width="39.42578125" style="67" customWidth="1"/>
    <col min="1287" max="1535" width="9.140625" style="67"/>
    <col min="1536" max="1536" width="30.7109375" style="67" customWidth="1"/>
    <col min="1537" max="1537" width="14.7109375" style="67" customWidth="1"/>
    <col min="1538" max="1538" width="16.28515625" style="67" customWidth="1"/>
    <col min="1539" max="1539" width="17.140625" style="67" customWidth="1"/>
    <col min="1540" max="1540" width="19.28515625" style="67" bestFit="1" customWidth="1"/>
    <col min="1541" max="1541" width="18.28515625" style="67" customWidth="1"/>
    <col min="1542" max="1542" width="39.42578125" style="67" customWidth="1"/>
    <col min="1543" max="1791" width="9.140625" style="67"/>
    <col min="1792" max="1792" width="30.7109375" style="67" customWidth="1"/>
    <col min="1793" max="1793" width="14.7109375" style="67" customWidth="1"/>
    <col min="1794" max="1794" width="16.28515625" style="67" customWidth="1"/>
    <col min="1795" max="1795" width="17.140625" style="67" customWidth="1"/>
    <col min="1796" max="1796" width="19.28515625" style="67" bestFit="1" customWidth="1"/>
    <col min="1797" max="1797" width="18.28515625" style="67" customWidth="1"/>
    <col min="1798" max="1798" width="39.42578125" style="67" customWidth="1"/>
    <col min="1799" max="2047" width="9.140625" style="67"/>
    <col min="2048" max="2048" width="30.7109375" style="67" customWidth="1"/>
    <col min="2049" max="2049" width="14.7109375" style="67" customWidth="1"/>
    <col min="2050" max="2050" width="16.28515625" style="67" customWidth="1"/>
    <col min="2051" max="2051" width="17.140625" style="67" customWidth="1"/>
    <col min="2052" max="2052" width="19.28515625" style="67" bestFit="1" customWidth="1"/>
    <col min="2053" max="2053" width="18.28515625" style="67" customWidth="1"/>
    <col min="2054" max="2054" width="39.42578125" style="67" customWidth="1"/>
    <col min="2055" max="2303" width="9.140625" style="67"/>
    <col min="2304" max="2304" width="30.7109375" style="67" customWidth="1"/>
    <col min="2305" max="2305" width="14.7109375" style="67" customWidth="1"/>
    <col min="2306" max="2306" width="16.28515625" style="67" customWidth="1"/>
    <col min="2307" max="2307" width="17.140625" style="67" customWidth="1"/>
    <col min="2308" max="2308" width="19.28515625" style="67" bestFit="1" customWidth="1"/>
    <col min="2309" max="2309" width="18.28515625" style="67" customWidth="1"/>
    <col min="2310" max="2310" width="39.42578125" style="67" customWidth="1"/>
    <col min="2311" max="2559" width="9.140625" style="67"/>
    <col min="2560" max="2560" width="30.7109375" style="67" customWidth="1"/>
    <col min="2561" max="2561" width="14.7109375" style="67" customWidth="1"/>
    <col min="2562" max="2562" width="16.28515625" style="67" customWidth="1"/>
    <col min="2563" max="2563" width="17.140625" style="67" customWidth="1"/>
    <col min="2564" max="2564" width="19.28515625" style="67" bestFit="1" customWidth="1"/>
    <col min="2565" max="2565" width="18.28515625" style="67" customWidth="1"/>
    <col min="2566" max="2566" width="39.42578125" style="67" customWidth="1"/>
    <col min="2567" max="2815" width="9.140625" style="67"/>
    <col min="2816" max="2816" width="30.7109375" style="67" customWidth="1"/>
    <col min="2817" max="2817" width="14.7109375" style="67" customWidth="1"/>
    <col min="2818" max="2818" width="16.28515625" style="67" customWidth="1"/>
    <col min="2819" max="2819" width="17.140625" style="67" customWidth="1"/>
    <col min="2820" max="2820" width="19.28515625" style="67" bestFit="1" customWidth="1"/>
    <col min="2821" max="2821" width="18.28515625" style="67" customWidth="1"/>
    <col min="2822" max="2822" width="39.42578125" style="67" customWidth="1"/>
    <col min="2823" max="3071" width="9.140625" style="67"/>
    <col min="3072" max="3072" width="30.7109375" style="67" customWidth="1"/>
    <col min="3073" max="3073" width="14.7109375" style="67" customWidth="1"/>
    <col min="3074" max="3074" width="16.28515625" style="67" customWidth="1"/>
    <col min="3075" max="3075" width="17.140625" style="67" customWidth="1"/>
    <col min="3076" max="3076" width="19.28515625" style="67" bestFit="1" customWidth="1"/>
    <col min="3077" max="3077" width="18.28515625" style="67" customWidth="1"/>
    <col min="3078" max="3078" width="39.42578125" style="67" customWidth="1"/>
    <col min="3079" max="3327" width="9.140625" style="67"/>
    <col min="3328" max="3328" width="30.7109375" style="67" customWidth="1"/>
    <col min="3329" max="3329" width="14.7109375" style="67" customWidth="1"/>
    <col min="3330" max="3330" width="16.28515625" style="67" customWidth="1"/>
    <col min="3331" max="3331" width="17.140625" style="67" customWidth="1"/>
    <col min="3332" max="3332" width="19.28515625" style="67" bestFit="1" customWidth="1"/>
    <col min="3333" max="3333" width="18.28515625" style="67" customWidth="1"/>
    <col min="3334" max="3334" width="39.42578125" style="67" customWidth="1"/>
    <col min="3335" max="3583" width="9.140625" style="67"/>
    <col min="3584" max="3584" width="30.7109375" style="67" customWidth="1"/>
    <col min="3585" max="3585" width="14.7109375" style="67" customWidth="1"/>
    <col min="3586" max="3586" width="16.28515625" style="67" customWidth="1"/>
    <col min="3587" max="3587" width="17.140625" style="67" customWidth="1"/>
    <col min="3588" max="3588" width="19.28515625" style="67" bestFit="1" customWidth="1"/>
    <col min="3589" max="3589" width="18.28515625" style="67" customWidth="1"/>
    <col min="3590" max="3590" width="39.42578125" style="67" customWidth="1"/>
    <col min="3591" max="3839" width="9.140625" style="67"/>
    <col min="3840" max="3840" width="30.7109375" style="67" customWidth="1"/>
    <col min="3841" max="3841" width="14.7109375" style="67" customWidth="1"/>
    <col min="3842" max="3842" width="16.28515625" style="67" customWidth="1"/>
    <col min="3843" max="3843" width="17.140625" style="67" customWidth="1"/>
    <col min="3844" max="3844" width="19.28515625" style="67" bestFit="1" customWidth="1"/>
    <col min="3845" max="3845" width="18.28515625" style="67" customWidth="1"/>
    <col min="3846" max="3846" width="39.42578125" style="67" customWidth="1"/>
    <col min="3847" max="4095" width="9.140625" style="67"/>
    <col min="4096" max="4096" width="30.7109375" style="67" customWidth="1"/>
    <col min="4097" max="4097" width="14.7109375" style="67" customWidth="1"/>
    <col min="4098" max="4098" width="16.28515625" style="67" customWidth="1"/>
    <col min="4099" max="4099" width="17.140625" style="67" customWidth="1"/>
    <col min="4100" max="4100" width="19.28515625" style="67" bestFit="1" customWidth="1"/>
    <col min="4101" max="4101" width="18.28515625" style="67" customWidth="1"/>
    <col min="4102" max="4102" width="39.42578125" style="67" customWidth="1"/>
    <col min="4103" max="4351" width="9.140625" style="67"/>
    <col min="4352" max="4352" width="30.7109375" style="67" customWidth="1"/>
    <col min="4353" max="4353" width="14.7109375" style="67" customWidth="1"/>
    <col min="4354" max="4354" width="16.28515625" style="67" customWidth="1"/>
    <col min="4355" max="4355" width="17.140625" style="67" customWidth="1"/>
    <col min="4356" max="4356" width="19.28515625" style="67" bestFit="1" customWidth="1"/>
    <col min="4357" max="4357" width="18.28515625" style="67" customWidth="1"/>
    <col min="4358" max="4358" width="39.42578125" style="67" customWidth="1"/>
    <col min="4359" max="4607" width="9.140625" style="67"/>
    <col min="4608" max="4608" width="30.7109375" style="67" customWidth="1"/>
    <col min="4609" max="4609" width="14.7109375" style="67" customWidth="1"/>
    <col min="4610" max="4610" width="16.28515625" style="67" customWidth="1"/>
    <col min="4611" max="4611" width="17.140625" style="67" customWidth="1"/>
    <col min="4612" max="4612" width="19.28515625" style="67" bestFit="1" customWidth="1"/>
    <col min="4613" max="4613" width="18.28515625" style="67" customWidth="1"/>
    <col min="4614" max="4614" width="39.42578125" style="67" customWidth="1"/>
    <col min="4615" max="4863" width="9.140625" style="67"/>
    <col min="4864" max="4864" width="30.7109375" style="67" customWidth="1"/>
    <col min="4865" max="4865" width="14.7109375" style="67" customWidth="1"/>
    <col min="4866" max="4866" width="16.28515625" style="67" customWidth="1"/>
    <col min="4867" max="4867" width="17.140625" style="67" customWidth="1"/>
    <col min="4868" max="4868" width="19.28515625" style="67" bestFit="1" customWidth="1"/>
    <col min="4869" max="4869" width="18.28515625" style="67" customWidth="1"/>
    <col min="4870" max="4870" width="39.42578125" style="67" customWidth="1"/>
    <col min="4871" max="5119" width="9.140625" style="67"/>
    <col min="5120" max="5120" width="30.7109375" style="67" customWidth="1"/>
    <col min="5121" max="5121" width="14.7109375" style="67" customWidth="1"/>
    <col min="5122" max="5122" width="16.28515625" style="67" customWidth="1"/>
    <col min="5123" max="5123" width="17.140625" style="67" customWidth="1"/>
    <col min="5124" max="5124" width="19.28515625" style="67" bestFit="1" customWidth="1"/>
    <col min="5125" max="5125" width="18.28515625" style="67" customWidth="1"/>
    <col min="5126" max="5126" width="39.42578125" style="67" customWidth="1"/>
    <col min="5127" max="5375" width="9.140625" style="67"/>
    <col min="5376" max="5376" width="30.7109375" style="67" customWidth="1"/>
    <col min="5377" max="5377" width="14.7109375" style="67" customWidth="1"/>
    <col min="5378" max="5378" width="16.28515625" style="67" customWidth="1"/>
    <col min="5379" max="5379" width="17.140625" style="67" customWidth="1"/>
    <col min="5380" max="5380" width="19.28515625" style="67" bestFit="1" customWidth="1"/>
    <col min="5381" max="5381" width="18.28515625" style="67" customWidth="1"/>
    <col min="5382" max="5382" width="39.42578125" style="67" customWidth="1"/>
    <col min="5383" max="5631" width="9.140625" style="67"/>
    <col min="5632" max="5632" width="30.7109375" style="67" customWidth="1"/>
    <col min="5633" max="5633" width="14.7109375" style="67" customWidth="1"/>
    <col min="5634" max="5634" width="16.28515625" style="67" customWidth="1"/>
    <col min="5635" max="5635" width="17.140625" style="67" customWidth="1"/>
    <col min="5636" max="5636" width="19.28515625" style="67" bestFit="1" customWidth="1"/>
    <col min="5637" max="5637" width="18.28515625" style="67" customWidth="1"/>
    <col min="5638" max="5638" width="39.42578125" style="67" customWidth="1"/>
    <col min="5639" max="5887" width="9.140625" style="67"/>
    <col min="5888" max="5888" width="30.7109375" style="67" customWidth="1"/>
    <col min="5889" max="5889" width="14.7109375" style="67" customWidth="1"/>
    <col min="5890" max="5890" width="16.28515625" style="67" customWidth="1"/>
    <col min="5891" max="5891" width="17.140625" style="67" customWidth="1"/>
    <col min="5892" max="5892" width="19.28515625" style="67" bestFit="1" customWidth="1"/>
    <col min="5893" max="5893" width="18.28515625" style="67" customWidth="1"/>
    <col min="5894" max="5894" width="39.42578125" style="67" customWidth="1"/>
    <col min="5895" max="6143" width="9.140625" style="67"/>
    <col min="6144" max="6144" width="30.7109375" style="67" customWidth="1"/>
    <col min="6145" max="6145" width="14.7109375" style="67" customWidth="1"/>
    <col min="6146" max="6146" width="16.28515625" style="67" customWidth="1"/>
    <col min="6147" max="6147" width="17.140625" style="67" customWidth="1"/>
    <col min="6148" max="6148" width="19.28515625" style="67" bestFit="1" customWidth="1"/>
    <col min="6149" max="6149" width="18.28515625" style="67" customWidth="1"/>
    <col min="6150" max="6150" width="39.42578125" style="67" customWidth="1"/>
    <col min="6151" max="6399" width="9.140625" style="67"/>
    <col min="6400" max="6400" width="30.7109375" style="67" customWidth="1"/>
    <col min="6401" max="6401" width="14.7109375" style="67" customWidth="1"/>
    <col min="6402" max="6402" width="16.28515625" style="67" customWidth="1"/>
    <col min="6403" max="6403" width="17.140625" style="67" customWidth="1"/>
    <col min="6404" max="6404" width="19.28515625" style="67" bestFit="1" customWidth="1"/>
    <col min="6405" max="6405" width="18.28515625" style="67" customWidth="1"/>
    <col min="6406" max="6406" width="39.42578125" style="67" customWidth="1"/>
    <col min="6407" max="6655" width="9.140625" style="67"/>
    <col min="6656" max="6656" width="30.7109375" style="67" customWidth="1"/>
    <col min="6657" max="6657" width="14.7109375" style="67" customWidth="1"/>
    <col min="6658" max="6658" width="16.28515625" style="67" customWidth="1"/>
    <col min="6659" max="6659" width="17.140625" style="67" customWidth="1"/>
    <col min="6660" max="6660" width="19.28515625" style="67" bestFit="1" customWidth="1"/>
    <col min="6661" max="6661" width="18.28515625" style="67" customWidth="1"/>
    <col min="6662" max="6662" width="39.42578125" style="67" customWidth="1"/>
    <col min="6663" max="6911" width="9.140625" style="67"/>
    <col min="6912" max="6912" width="30.7109375" style="67" customWidth="1"/>
    <col min="6913" max="6913" width="14.7109375" style="67" customWidth="1"/>
    <col min="6914" max="6914" width="16.28515625" style="67" customWidth="1"/>
    <col min="6915" max="6915" width="17.140625" style="67" customWidth="1"/>
    <col min="6916" max="6916" width="19.28515625" style="67" bestFit="1" customWidth="1"/>
    <col min="6917" max="6917" width="18.28515625" style="67" customWidth="1"/>
    <col min="6918" max="6918" width="39.42578125" style="67" customWidth="1"/>
    <col min="6919" max="7167" width="9.140625" style="67"/>
    <col min="7168" max="7168" width="30.7109375" style="67" customWidth="1"/>
    <col min="7169" max="7169" width="14.7109375" style="67" customWidth="1"/>
    <col min="7170" max="7170" width="16.28515625" style="67" customWidth="1"/>
    <col min="7171" max="7171" width="17.140625" style="67" customWidth="1"/>
    <col min="7172" max="7172" width="19.28515625" style="67" bestFit="1" customWidth="1"/>
    <col min="7173" max="7173" width="18.28515625" style="67" customWidth="1"/>
    <col min="7174" max="7174" width="39.42578125" style="67" customWidth="1"/>
    <col min="7175" max="7423" width="9.140625" style="67"/>
    <col min="7424" max="7424" width="30.7109375" style="67" customWidth="1"/>
    <col min="7425" max="7425" width="14.7109375" style="67" customWidth="1"/>
    <col min="7426" max="7426" width="16.28515625" style="67" customWidth="1"/>
    <col min="7427" max="7427" width="17.140625" style="67" customWidth="1"/>
    <col min="7428" max="7428" width="19.28515625" style="67" bestFit="1" customWidth="1"/>
    <col min="7429" max="7429" width="18.28515625" style="67" customWidth="1"/>
    <col min="7430" max="7430" width="39.42578125" style="67" customWidth="1"/>
    <col min="7431" max="7679" width="9.140625" style="67"/>
    <col min="7680" max="7680" width="30.7109375" style="67" customWidth="1"/>
    <col min="7681" max="7681" width="14.7109375" style="67" customWidth="1"/>
    <col min="7682" max="7682" width="16.28515625" style="67" customWidth="1"/>
    <col min="7683" max="7683" width="17.140625" style="67" customWidth="1"/>
    <col min="7684" max="7684" width="19.28515625" style="67" bestFit="1" customWidth="1"/>
    <col min="7685" max="7685" width="18.28515625" style="67" customWidth="1"/>
    <col min="7686" max="7686" width="39.42578125" style="67" customWidth="1"/>
    <col min="7687" max="7935" width="9.140625" style="67"/>
    <col min="7936" max="7936" width="30.7109375" style="67" customWidth="1"/>
    <col min="7937" max="7937" width="14.7109375" style="67" customWidth="1"/>
    <col min="7938" max="7938" width="16.28515625" style="67" customWidth="1"/>
    <col min="7939" max="7939" width="17.140625" style="67" customWidth="1"/>
    <col min="7940" max="7940" width="19.28515625" style="67" bestFit="1" customWidth="1"/>
    <col min="7941" max="7941" width="18.28515625" style="67" customWidth="1"/>
    <col min="7942" max="7942" width="39.42578125" style="67" customWidth="1"/>
    <col min="7943" max="8191" width="9.140625" style="67"/>
    <col min="8192" max="8192" width="30.7109375" style="67" customWidth="1"/>
    <col min="8193" max="8193" width="14.7109375" style="67" customWidth="1"/>
    <col min="8194" max="8194" width="16.28515625" style="67" customWidth="1"/>
    <col min="8195" max="8195" width="17.140625" style="67" customWidth="1"/>
    <col min="8196" max="8196" width="19.28515625" style="67" bestFit="1" customWidth="1"/>
    <col min="8197" max="8197" width="18.28515625" style="67" customWidth="1"/>
    <col min="8198" max="8198" width="39.42578125" style="67" customWidth="1"/>
    <col min="8199" max="8447" width="9.140625" style="67"/>
    <col min="8448" max="8448" width="30.7109375" style="67" customWidth="1"/>
    <col min="8449" max="8449" width="14.7109375" style="67" customWidth="1"/>
    <col min="8450" max="8450" width="16.28515625" style="67" customWidth="1"/>
    <col min="8451" max="8451" width="17.140625" style="67" customWidth="1"/>
    <col min="8452" max="8452" width="19.28515625" style="67" bestFit="1" customWidth="1"/>
    <col min="8453" max="8453" width="18.28515625" style="67" customWidth="1"/>
    <col min="8454" max="8454" width="39.42578125" style="67" customWidth="1"/>
    <col min="8455" max="8703" width="9.140625" style="67"/>
    <col min="8704" max="8704" width="30.7109375" style="67" customWidth="1"/>
    <col min="8705" max="8705" width="14.7109375" style="67" customWidth="1"/>
    <col min="8706" max="8706" width="16.28515625" style="67" customWidth="1"/>
    <col min="8707" max="8707" width="17.140625" style="67" customWidth="1"/>
    <col min="8708" max="8708" width="19.28515625" style="67" bestFit="1" customWidth="1"/>
    <col min="8709" max="8709" width="18.28515625" style="67" customWidth="1"/>
    <col min="8710" max="8710" width="39.42578125" style="67" customWidth="1"/>
    <col min="8711" max="8959" width="9.140625" style="67"/>
    <col min="8960" max="8960" width="30.7109375" style="67" customWidth="1"/>
    <col min="8961" max="8961" width="14.7109375" style="67" customWidth="1"/>
    <col min="8962" max="8962" width="16.28515625" style="67" customWidth="1"/>
    <col min="8963" max="8963" width="17.140625" style="67" customWidth="1"/>
    <col min="8964" max="8964" width="19.28515625" style="67" bestFit="1" customWidth="1"/>
    <col min="8965" max="8965" width="18.28515625" style="67" customWidth="1"/>
    <col min="8966" max="8966" width="39.42578125" style="67" customWidth="1"/>
    <col min="8967" max="9215" width="9.140625" style="67"/>
    <col min="9216" max="9216" width="30.7109375" style="67" customWidth="1"/>
    <col min="9217" max="9217" width="14.7109375" style="67" customWidth="1"/>
    <col min="9218" max="9218" width="16.28515625" style="67" customWidth="1"/>
    <col min="9219" max="9219" width="17.140625" style="67" customWidth="1"/>
    <col min="9220" max="9220" width="19.28515625" style="67" bestFit="1" customWidth="1"/>
    <col min="9221" max="9221" width="18.28515625" style="67" customWidth="1"/>
    <col min="9222" max="9222" width="39.42578125" style="67" customWidth="1"/>
    <col min="9223" max="9471" width="9.140625" style="67"/>
    <col min="9472" max="9472" width="30.7109375" style="67" customWidth="1"/>
    <col min="9473" max="9473" width="14.7109375" style="67" customWidth="1"/>
    <col min="9474" max="9474" width="16.28515625" style="67" customWidth="1"/>
    <col min="9475" max="9475" width="17.140625" style="67" customWidth="1"/>
    <col min="9476" max="9476" width="19.28515625" style="67" bestFit="1" customWidth="1"/>
    <col min="9477" max="9477" width="18.28515625" style="67" customWidth="1"/>
    <col min="9478" max="9478" width="39.42578125" style="67" customWidth="1"/>
    <col min="9479" max="9727" width="9.140625" style="67"/>
    <col min="9728" max="9728" width="30.7109375" style="67" customWidth="1"/>
    <col min="9729" max="9729" width="14.7109375" style="67" customWidth="1"/>
    <col min="9730" max="9730" width="16.28515625" style="67" customWidth="1"/>
    <col min="9731" max="9731" width="17.140625" style="67" customWidth="1"/>
    <col min="9732" max="9732" width="19.28515625" style="67" bestFit="1" customWidth="1"/>
    <col min="9733" max="9733" width="18.28515625" style="67" customWidth="1"/>
    <col min="9734" max="9734" width="39.42578125" style="67" customWidth="1"/>
    <col min="9735" max="9983" width="9.140625" style="67"/>
    <col min="9984" max="9984" width="30.7109375" style="67" customWidth="1"/>
    <col min="9985" max="9985" width="14.7109375" style="67" customWidth="1"/>
    <col min="9986" max="9986" width="16.28515625" style="67" customWidth="1"/>
    <col min="9987" max="9987" width="17.140625" style="67" customWidth="1"/>
    <col min="9988" max="9988" width="19.28515625" style="67" bestFit="1" customWidth="1"/>
    <col min="9989" max="9989" width="18.28515625" style="67" customWidth="1"/>
    <col min="9990" max="9990" width="39.42578125" style="67" customWidth="1"/>
    <col min="9991" max="10239" width="9.140625" style="67"/>
    <col min="10240" max="10240" width="30.7109375" style="67" customWidth="1"/>
    <col min="10241" max="10241" width="14.7109375" style="67" customWidth="1"/>
    <col min="10242" max="10242" width="16.28515625" style="67" customWidth="1"/>
    <col min="10243" max="10243" width="17.140625" style="67" customWidth="1"/>
    <col min="10244" max="10244" width="19.28515625" style="67" bestFit="1" customWidth="1"/>
    <col min="10245" max="10245" width="18.28515625" style="67" customWidth="1"/>
    <col min="10246" max="10246" width="39.42578125" style="67" customWidth="1"/>
    <col min="10247" max="10495" width="9.140625" style="67"/>
    <col min="10496" max="10496" width="30.7109375" style="67" customWidth="1"/>
    <col min="10497" max="10497" width="14.7109375" style="67" customWidth="1"/>
    <col min="10498" max="10498" width="16.28515625" style="67" customWidth="1"/>
    <col min="10499" max="10499" width="17.140625" style="67" customWidth="1"/>
    <col min="10500" max="10500" width="19.28515625" style="67" bestFit="1" customWidth="1"/>
    <col min="10501" max="10501" width="18.28515625" style="67" customWidth="1"/>
    <col min="10502" max="10502" width="39.42578125" style="67" customWidth="1"/>
    <col min="10503" max="10751" width="9.140625" style="67"/>
    <col min="10752" max="10752" width="30.7109375" style="67" customWidth="1"/>
    <col min="10753" max="10753" width="14.7109375" style="67" customWidth="1"/>
    <col min="10754" max="10754" width="16.28515625" style="67" customWidth="1"/>
    <col min="10755" max="10755" width="17.140625" style="67" customWidth="1"/>
    <col min="10756" max="10756" width="19.28515625" style="67" bestFit="1" customWidth="1"/>
    <col min="10757" max="10757" width="18.28515625" style="67" customWidth="1"/>
    <col min="10758" max="10758" width="39.42578125" style="67" customWidth="1"/>
    <col min="10759" max="11007" width="9.140625" style="67"/>
    <col min="11008" max="11008" width="30.7109375" style="67" customWidth="1"/>
    <col min="11009" max="11009" width="14.7109375" style="67" customWidth="1"/>
    <col min="11010" max="11010" width="16.28515625" style="67" customWidth="1"/>
    <col min="11011" max="11011" width="17.140625" style="67" customWidth="1"/>
    <col min="11012" max="11012" width="19.28515625" style="67" bestFit="1" customWidth="1"/>
    <col min="11013" max="11013" width="18.28515625" style="67" customWidth="1"/>
    <col min="11014" max="11014" width="39.42578125" style="67" customWidth="1"/>
    <col min="11015" max="11263" width="9.140625" style="67"/>
    <col min="11264" max="11264" width="30.7109375" style="67" customWidth="1"/>
    <col min="11265" max="11265" width="14.7109375" style="67" customWidth="1"/>
    <col min="11266" max="11266" width="16.28515625" style="67" customWidth="1"/>
    <col min="11267" max="11267" width="17.140625" style="67" customWidth="1"/>
    <col min="11268" max="11268" width="19.28515625" style="67" bestFit="1" customWidth="1"/>
    <col min="11269" max="11269" width="18.28515625" style="67" customWidth="1"/>
    <col min="11270" max="11270" width="39.42578125" style="67" customWidth="1"/>
    <col min="11271" max="11519" width="9.140625" style="67"/>
    <col min="11520" max="11520" width="30.7109375" style="67" customWidth="1"/>
    <col min="11521" max="11521" width="14.7109375" style="67" customWidth="1"/>
    <col min="11522" max="11522" width="16.28515625" style="67" customWidth="1"/>
    <col min="11523" max="11523" width="17.140625" style="67" customWidth="1"/>
    <col min="11524" max="11524" width="19.28515625" style="67" bestFit="1" customWidth="1"/>
    <col min="11525" max="11525" width="18.28515625" style="67" customWidth="1"/>
    <col min="11526" max="11526" width="39.42578125" style="67" customWidth="1"/>
    <col min="11527" max="11775" width="9.140625" style="67"/>
    <col min="11776" max="11776" width="30.7109375" style="67" customWidth="1"/>
    <col min="11777" max="11777" width="14.7109375" style="67" customWidth="1"/>
    <col min="11778" max="11778" width="16.28515625" style="67" customWidth="1"/>
    <col min="11779" max="11779" width="17.140625" style="67" customWidth="1"/>
    <col min="11780" max="11780" width="19.28515625" style="67" bestFit="1" customWidth="1"/>
    <col min="11781" max="11781" width="18.28515625" style="67" customWidth="1"/>
    <col min="11782" max="11782" width="39.42578125" style="67" customWidth="1"/>
    <col min="11783" max="12031" width="9.140625" style="67"/>
    <col min="12032" max="12032" width="30.7109375" style="67" customWidth="1"/>
    <col min="12033" max="12033" width="14.7109375" style="67" customWidth="1"/>
    <col min="12034" max="12034" width="16.28515625" style="67" customWidth="1"/>
    <col min="12035" max="12035" width="17.140625" style="67" customWidth="1"/>
    <col min="12036" max="12036" width="19.28515625" style="67" bestFit="1" customWidth="1"/>
    <col min="12037" max="12037" width="18.28515625" style="67" customWidth="1"/>
    <col min="12038" max="12038" width="39.42578125" style="67" customWidth="1"/>
    <col min="12039" max="12287" width="9.140625" style="67"/>
    <col min="12288" max="12288" width="30.7109375" style="67" customWidth="1"/>
    <col min="12289" max="12289" width="14.7109375" style="67" customWidth="1"/>
    <col min="12290" max="12290" width="16.28515625" style="67" customWidth="1"/>
    <col min="12291" max="12291" width="17.140625" style="67" customWidth="1"/>
    <col min="12292" max="12292" width="19.28515625" style="67" bestFit="1" customWidth="1"/>
    <col min="12293" max="12293" width="18.28515625" style="67" customWidth="1"/>
    <col min="12294" max="12294" width="39.42578125" style="67" customWidth="1"/>
    <col min="12295" max="12543" width="9.140625" style="67"/>
    <col min="12544" max="12544" width="30.7109375" style="67" customWidth="1"/>
    <col min="12545" max="12545" width="14.7109375" style="67" customWidth="1"/>
    <col min="12546" max="12546" width="16.28515625" style="67" customWidth="1"/>
    <col min="12547" max="12547" width="17.140625" style="67" customWidth="1"/>
    <col min="12548" max="12548" width="19.28515625" style="67" bestFit="1" customWidth="1"/>
    <col min="12549" max="12549" width="18.28515625" style="67" customWidth="1"/>
    <col min="12550" max="12550" width="39.42578125" style="67" customWidth="1"/>
    <col min="12551" max="12799" width="9.140625" style="67"/>
    <col min="12800" max="12800" width="30.7109375" style="67" customWidth="1"/>
    <col min="12801" max="12801" width="14.7109375" style="67" customWidth="1"/>
    <col min="12802" max="12802" width="16.28515625" style="67" customWidth="1"/>
    <col min="12803" max="12803" width="17.140625" style="67" customWidth="1"/>
    <col min="12804" max="12804" width="19.28515625" style="67" bestFit="1" customWidth="1"/>
    <col min="12805" max="12805" width="18.28515625" style="67" customWidth="1"/>
    <col min="12806" max="12806" width="39.42578125" style="67" customWidth="1"/>
    <col min="12807" max="13055" width="9.140625" style="67"/>
    <col min="13056" max="13056" width="30.7109375" style="67" customWidth="1"/>
    <col min="13057" max="13057" width="14.7109375" style="67" customWidth="1"/>
    <col min="13058" max="13058" width="16.28515625" style="67" customWidth="1"/>
    <col min="13059" max="13059" width="17.140625" style="67" customWidth="1"/>
    <col min="13060" max="13060" width="19.28515625" style="67" bestFit="1" customWidth="1"/>
    <col min="13061" max="13061" width="18.28515625" style="67" customWidth="1"/>
    <col min="13062" max="13062" width="39.42578125" style="67" customWidth="1"/>
    <col min="13063" max="13311" width="9.140625" style="67"/>
    <col min="13312" max="13312" width="30.7109375" style="67" customWidth="1"/>
    <col min="13313" max="13313" width="14.7109375" style="67" customWidth="1"/>
    <col min="13314" max="13314" width="16.28515625" style="67" customWidth="1"/>
    <col min="13315" max="13315" width="17.140625" style="67" customWidth="1"/>
    <col min="13316" max="13316" width="19.28515625" style="67" bestFit="1" customWidth="1"/>
    <col min="13317" max="13317" width="18.28515625" style="67" customWidth="1"/>
    <col min="13318" max="13318" width="39.42578125" style="67" customWidth="1"/>
    <col min="13319" max="13567" width="9.140625" style="67"/>
    <col min="13568" max="13568" width="30.7109375" style="67" customWidth="1"/>
    <col min="13569" max="13569" width="14.7109375" style="67" customWidth="1"/>
    <col min="13570" max="13570" width="16.28515625" style="67" customWidth="1"/>
    <col min="13571" max="13571" width="17.140625" style="67" customWidth="1"/>
    <col min="13572" max="13572" width="19.28515625" style="67" bestFit="1" customWidth="1"/>
    <col min="13573" max="13573" width="18.28515625" style="67" customWidth="1"/>
    <col min="13574" max="13574" width="39.42578125" style="67" customWidth="1"/>
    <col min="13575" max="13823" width="9.140625" style="67"/>
    <col min="13824" max="13824" width="30.7109375" style="67" customWidth="1"/>
    <col min="13825" max="13825" width="14.7109375" style="67" customWidth="1"/>
    <col min="13826" max="13826" width="16.28515625" style="67" customWidth="1"/>
    <col min="13827" max="13827" width="17.140625" style="67" customWidth="1"/>
    <col min="13828" max="13828" width="19.28515625" style="67" bestFit="1" customWidth="1"/>
    <col min="13829" max="13829" width="18.28515625" style="67" customWidth="1"/>
    <col min="13830" max="13830" width="39.42578125" style="67" customWidth="1"/>
    <col min="13831" max="14079" width="9.140625" style="67"/>
    <col min="14080" max="14080" width="30.7109375" style="67" customWidth="1"/>
    <col min="14081" max="14081" width="14.7109375" style="67" customWidth="1"/>
    <col min="14082" max="14082" width="16.28515625" style="67" customWidth="1"/>
    <col min="14083" max="14083" width="17.140625" style="67" customWidth="1"/>
    <col min="14084" max="14084" width="19.28515625" style="67" bestFit="1" customWidth="1"/>
    <col min="14085" max="14085" width="18.28515625" style="67" customWidth="1"/>
    <col min="14086" max="14086" width="39.42578125" style="67" customWidth="1"/>
    <col min="14087" max="14335" width="9.140625" style="67"/>
    <col min="14336" max="14336" width="30.7109375" style="67" customWidth="1"/>
    <col min="14337" max="14337" width="14.7109375" style="67" customWidth="1"/>
    <col min="14338" max="14338" width="16.28515625" style="67" customWidth="1"/>
    <col min="14339" max="14339" width="17.140625" style="67" customWidth="1"/>
    <col min="14340" max="14340" width="19.28515625" style="67" bestFit="1" customWidth="1"/>
    <col min="14341" max="14341" width="18.28515625" style="67" customWidth="1"/>
    <col min="14342" max="14342" width="39.42578125" style="67" customWidth="1"/>
    <col min="14343" max="14591" width="9.140625" style="67"/>
    <col min="14592" max="14592" width="30.7109375" style="67" customWidth="1"/>
    <col min="14593" max="14593" width="14.7109375" style="67" customWidth="1"/>
    <col min="14594" max="14594" width="16.28515625" style="67" customWidth="1"/>
    <col min="14595" max="14595" width="17.140625" style="67" customWidth="1"/>
    <col min="14596" max="14596" width="19.28515625" style="67" bestFit="1" customWidth="1"/>
    <col min="14597" max="14597" width="18.28515625" style="67" customWidth="1"/>
    <col min="14598" max="14598" width="39.42578125" style="67" customWidth="1"/>
    <col min="14599" max="14847" width="9.140625" style="67"/>
    <col min="14848" max="14848" width="30.7109375" style="67" customWidth="1"/>
    <col min="14849" max="14849" width="14.7109375" style="67" customWidth="1"/>
    <col min="14850" max="14850" width="16.28515625" style="67" customWidth="1"/>
    <col min="14851" max="14851" width="17.140625" style="67" customWidth="1"/>
    <col min="14852" max="14852" width="19.28515625" style="67" bestFit="1" customWidth="1"/>
    <col min="14853" max="14853" width="18.28515625" style="67" customWidth="1"/>
    <col min="14854" max="14854" width="39.42578125" style="67" customWidth="1"/>
    <col min="14855" max="15103" width="9.140625" style="67"/>
    <col min="15104" max="15104" width="30.7109375" style="67" customWidth="1"/>
    <col min="15105" max="15105" width="14.7109375" style="67" customWidth="1"/>
    <col min="15106" max="15106" width="16.28515625" style="67" customWidth="1"/>
    <col min="15107" max="15107" width="17.140625" style="67" customWidth="1"/>
    <col min="15108" max="15108" width="19.28515625" style="67" bestFit="1" customWidth="1"/>
    <col min="15109" max="15109" width="18.28515625" style="67" customWidth="1"/>
    <col min="15110" max="15110" width="39.42578125" style="67" customWidth="1"/>
    <col min="15111" max="15359" width="9.140625" style="67"/>
    <col min="15360" max="15360" width="30.7109375" style="67" customWidth="1"/>
    <col min="15361" max="15361" width="14.7109375" style="67" customWidth="1"/>
    <col min="15362" max="15362" width="16.28515625" style="67" customWidth="1"/>
    <col min="15363" max="15363" width="17.140625" style="67" customWidth="1"/>
    <col min="15364" max="15364" width="19.28515625" style="67" bestFit="1" customWidth="1"/>
    <col min="15365" max="15365" width="18.28515625" style="67" customWidth="1"/>
    <col min="15366" max="15366" width="39.42578125" style="67" customWidth="1"/>
    <col min="15367" max="15615" width="9.140625" style="67"/>
    <col min="15616" max="15616" width="30.7109375" style="67" customWidth="1"/>
    <col min="15617" max="15617" width="14.7109375" style="67" customWidth="1"/>
    <col min="15618" max="15618" width="16.28515625" style="67" customWidth="1"/>
    <col min="15619" max="15619" width="17.140625" style="67" customWidth="1"/>
    <col min="15620" max="15620" width="19.28515625" style="67" bestFit="1" customWidth="1"/>
    <col min="15621" max="15621" width="18.28515625" style="67" customWidth="1"/>
    <col min="15622" max="15622" width="39.42578125" style="67" customWidth="1"/>
    <col min="15623" max="15871" width="9.140625" style="67"/>
    <col min="15872" max="15872" width="30.7109375" style="67" customWidth="1"/>
    <col min="15873" max="15873" width="14.7109375" style="67" customWidth="1"/>
    <col min="15874" max="15874" width="16.28515625" style="67" customWidth="1"/>
    <col min="15875" max="15875" width="17.140625" style="67" customWidth="1"/>
    <col min="15876" max="15876" width="19.28515625" style="67" bestFit="1" customWidth="1"/>
    <col min="15877" max="15877" width="18.28515625" style="67" customWidth="1"/>
    <col min="15878" max="15878" width="39.42578125" style="67" customWidth="1"/>
    <col min="15879" max="16127" width="9.140625" style="67"/>
    <col min="16128" max="16128" width="30.7109375" style="67" customWidth="1"/>
    <col min="16129" max="16129" width="14.7109375" style="67" customWidth="1"/>
    <col min="16130" max="16130" width="16.28515625" style="67" customWidth="1"/>
    <col min="16131" max="16131" width="17.140625" style="67" customWidth="1"/>
    <col min="16132" max="16132" width="19.28515625" style="67" bestFit="1" customWidth="1"/>
    <col min="16133" max="16133" width="18.28515625" style="67" customWidth="1"/>
    <col min="16134" max="16134" width="39.42578125" style="67" customWidth="1"/>
    <col min="16135" max="16383" width="9.140625" style="67"/>
    <col min="16384" max="16384" width="9.140625" style="67" customWidth="1"/>
  </cols>
  <sheetData>
    <row r="1" spans="1:21">
      <c r="A1" s="121" t="s">
        <v>73</v>
      </c>
    </row>
    <row r="2" spans="1:21">
      <c r="A2" s="107" t="s">
        <v>64</v>
      </c>
      <c r="B2" s="107"/>
      <c r="C2" s="107"/>
      <c r="D2" s="107"/>
      <c r="E2" s="356"/>
      <c r="F2" s="108"/>
      <c r="G2" s="108"/>
      <c r="H2" s="108"/>
      <c r="I2" s="108"/>
      <c r="J2" s="108"/>
    </row>
    <row r="3" spans="1:21">
      <c r="A3" s="107" t="s">
        <v>6</v>
      </c>
      <c r="B3" s="107"/>
      <c r="C3" s="107"/>
      <c r="D3" s="107"/>
      <c r="E3" s="356"/>
      <c r="F3" s="108"/>
      <c r="G3" s="108"/>
      <c r="H3" s="108"/>
      <c r="I3" s="108"/>
      <c r="J3" s="108"/>
    </row>
    <row r="4" spans="1:21">
      <c r="A4" s="107" t="s">
        <v>509</v>
      </c>
      <c r="B4" s="107"/>
      <c r="C4" s="107"/>
      <c r="D4" s="107"/>
      <c r="E4" s="356"/>
      <c r="F4" s="108"/>
      <c r="G4" s="108"/>
      <c r="H4" s="108"/>
      <c r="I4" s="108"/>
      <c r="J4" s="108"/>
    </row>
    <row r="5" spans="1:21">
      <c r="A5" s="121"/>
      <c r="B5" s="121"/>
      <c r="C5" s="121"/>
      <c r="E5" s="491"/>
      <c r="Q5" s="1011"/>
      <c r="R5" s="1011"/>
      <c r="S5" s="1011"/>
      <c r="T5" s="1011"/>
      <c r="U5" s="1011"/>
    </row>
    <row r="6" spans="1:21" s="121" customFormat="1" ht="21.75" customHeight="1">
      <c r="A6" s="109" t="s">
        <v>2</v>
      </c>
      <c r="B6" s="85" t="s">
        <v>48</v>
      </c>
      <c r="C6" s="85" t="s">
        <v>48</v>
      </c>
      <c r="D6" s="85" t="s">
        <v>48</v>
      </c>
      <c r="E6" s="1162" t="s">
        <v>508</v>
      </c>
      <c r="F6" s="1163"/>
      <c r="G6" s="1163"/>
      <c r="H6" s="1164"/>
      <c r="I6" s="1165" t="s">
        <v>510</v>
      </c>
      <c r="J6" s="1166"/>
      <c r="K6" s="1166"/>
      <c r="L6" s="1166"/>
      <c r="M6" s="1166"/>
      <c r="N6" s="1166"/>
      <c r="O6" s="1166"/>
      <c r="P6" s="1167"/>
      <c r="Q6" s="1012"/>
      <c r="R6" s="1012"/>
      <c r="S6" s="1012"/>
      <c r="T6" s="1012"/>
      <c r="U6" s="1012"/>
    </row>
    <row r="7" spans="1:21" s="121" customFormat="1">
      <c r="A7" s="656"/>
      <c r="B7" s="89" t="s">
        <v>372</v>
      </c>
      <c r="C7" s="89" t="s">
        <v>445</v>
      </c>
      <c r="D7" s="89" t="s">
        <v>507</v>
      </c>
      <c r="E7" s="1038" t="s">
        <v>248</v>
      </c>
      <c r="F7" s="91" t="s">
        <v>252</v>
      </c>
      <c r="G7" s="91" t="s">
        <v>252</v>
      </c>
      <c r="H7" s="91" t="s">
        <v>0</v>
      </c>
      <c r="I7" s="1168" t="s">
        <v>66</v>
      </c>
      <c r="J7" s="1169"/>
      <c r="K7" s="1169"/>
      <c r="L7" s="1169"/>
      <c r="M7" s="1169"/>
      <c r="N7" s="1169"/>
      <c r="O7" s="1169"/>
      <c r="P7" s="1170"/>
      <c r="Q7" s="1012"/>
      <c r="R7" s="1012"/>
      <c r="S7" s="1012"/>
      <c r="T7" s="1012"/>
      <c r="U7" s="1012"/>
    </row>
    <row r="8" spans="1:21">
      <c r="A8" s="657"/>
      <c r="B8" s="658"/>
      <c r="C8" s="658"/>
      <c r="D8" s="360"/>
      <c r="E8" s="1039">
        <f>+I8*L8*O8</f>
        <v>0</v>
      </c>
      <c r="F8" s="369"/>
      <c r="G8" s="369"/>
      <c r="H8" s="369">
        <f>+E8+F8+G8</f>
        <v>0</v>
      </c>
      <c r="I8" s="1016"/>
      <c r="J8" s="1013" t="s">
        <v>513</v>
      </c>
      <c r="K8" s="1013" t="s">
        <v>511</v>
      </c>
      <c r="L8" s="1013"/>
      <c r="M8" s="1013" t="s">
        <v>512</v>
      </c>
      <c r="N8" s="1013" t="s">
        <v>511</v>
      </c>
      <c r="O8" s="1013"/>
      <c r="P8" s="1017" t="s">
        <v>3</v>
      </c>
      <c r="Q8" s="1011"/>
      <c r="R8" s="1011"/>
      <c r="S8" s="1011"/>
      <c r="T8" s="1011"/>
      <c r="U8" s="1011"/>
    </row>
    <row r="9" spans="1:21">
      <c r="A9" s="659"/>
      <c r="B9" s="659"/>
      <c r="C9" s="659"/>
      <c r="D9" s="172"/>
      <c r="E9" s="1040">
        <f t="shared" ref="E9:E43" si="0">+I9*L9*O9</f>
        <v>0</v>
      </c>
      <c r="F9" s="373"/>
      <c r="G9" s="373"/>
      <c r="H9" s="373">
        <f>+E9+F9+G9</f>
        <v>0</v>
      </c>
      <c r="I9" s="1018"/>
      <c r="J9" s="1019" t="s">
        <v>513</v>
      </c>
      <c r="K9" s="1019" t="s">
        <v>511</v>
      </c>
      <c r="L9" s="1019"/>
      <c r="M9" s="1019" t="s">
        <v>512</v>
      </c>
      <c r="N9" s="1019" t="s">
        <v>511</v>
      </c>
      <c r="O9" s="1019"/>
      <c r="P9" s="1020" t="s">
        <v>3</v>
      </c>
      <c r="Q9" s="1011"/>
      <c r="R9" s="1011"/>
      <c r="S9" s="1011"/>
      <c r="T9" s="1011"/>
      <c r="U9" s="1011"/>
    </row>
    <row r="10" spans="1:21">
      <c r="A10" s="660"/>
      <c r="B10" s="660"/>
      <c r="C10" s="660"/>
      <c r="D10" s="172"/>
      <c r="E10" s="1040">
        <f t="shared" si="0"/>
        <v>0</v>
      </c>
      <c r="F10" s="373"/>
      <c r="G10" s="373"/>
      <c r="H10" s="373">
        <f t="shared" ref="H10:H43" si="1">+E10+F10+G10</f>
        <v>0</v>
      </c>
      <c r="I10" s="1018"/>
      <c r="J10" s="1019" t="s">
        <v>513</v>
      </c>
      <c r="K10" s="1019" t="s">
        <v>511</v>
      </c>
      <c r="L10" s="1019"/>
      <c r="M10" s="1019" t="s">
        <v>512</v>
      </c>
      <c r="N10" s="1019" t="s">
        <v>511</v>
      </c>
      <c r="O10" s="1019"/>
      <c r="P10" s="1020" t="s">
        <v>3</v>
      </c>
      <c r="Q10" s="1011"/>
      <c r="R10" s="1011"/>
      <c r="S10" s="1011"/>
      <c r="T10" s="1011"/>
      <c r="U10" s="1011"/>
    </row>
    <row r="11" spans="1:21">
      <c r="A11" s="660"/>
      <c r="B11" s="660"/>
      <c r="C11" s="660"/>
      <c r="D11" s="172"/>
      <c r="E11" s="1040">
        <f t="shared" si="0"/>
        <v>0</v>
      </c>
      <c r="F11" s="373"/>
      <c r="G11" s="373"/>
      <c r="H11" s="373">
        <f t="shared" si="1"/>
        <v>0</v>
      </c>
      <c r="I11" s="1018"/>
      <c r="J11" s="1019" t="s">
        <v>513</v>
      </c>
      <c r="K11" s="1019" t="s">
        <v>511</v>
      </c>
      <c r="L11" s="1019"/>
      <c r="M11" s="1019" t="s">
        <v>512</v>
      </c>
      <c r="N11" s="1019" t="s">
        <v>511</v>
      </c>
      <c r="O11" s="1019"/>
      <c r="P11" s="1020" t="s">
        <v>3</v>
      </c>
      <c r="Q11" s="1011"/>
      <c r="R11" s="1011"/>
      <c r="S11" s="1011"/>
      <c r="T11" s="1011"/>
      <c r="U11" s="1011"/>
    </row>
    <row r="12" spans="1:21">
      <c r="A12" s="138"/>
      <c r="B12" s="138"/>
      <c r="C12" s="138"/>
      <c r="D12" s="138"/>
      <c r="E12" s="1040">
        <f t="shared" si="0"/>
        <v>0</v>
      </c>
      <c r="F12" s="373"/>
      <c r="G12" s="373"/>
      <c r="H12" s="373">
        <f t="shared" si="1"/>
        <v>0</v>
      </c>
      <c r="I12" s="1018"/>
      <c r="J12" s="1019" t="s">
        <v>513</v>
      </c>
      <c r="K12" s="1019" t="s">
        <v>511</v>
      </c>
      <c r="L12" s="1019"/>
      <c r="M12" s="1019" t="s">
        <v>512</v>
      </c>
      <c r="N12" s="1019" t="s">
        <v>511</v>
      </c>
      <c r="O12" s="1019"/>
      <c r="P12" s="1020" t="s">
        <v>3</v>
      </c>
      <c r="Q12" s="1011"/>
      <c r="R12" s="1011"/>
      <c r="S12" s="1011"/>
      <c r="T12" s="1011"/>
      <c r="U12" s="1011"/>
    </row>
    <row r="13" spans="1:21">
      <c r="A13" s="138"/>
      <c r="B13" s="138"/>
      <c r="C13" s="138"/>
      <c r="D13" s="138"/>
      <c r="E13" s="1040">
        <f t="shared" si="0"/>
        <v>0</v>
      </c>
      <c r="F13" s="373"/>
      <c r="G13" s="373"/>
      <c r="H13" s="172">
        <f t="shared" si="1"/>
        <v>0</v>
      </c>
      <c r="I13" s="1018"/>
      <c r="J13" s="1019" t="s">
        <v>513</v>
      </c>
      <c r="K13" s="1019" t="s">
        <v>511</v>
      </c>
      <c r="L13" s="1019"/>
      <c r="M13" s="1019" t="s">
        <v>512</v>
      </c>
      <c r="N13" s="1019" t="s">
        <v>511</v>
      </c>
      <c r="O13" s="1019"/>
      <c r="P13" s="1020" t="s">
        <v>3</v>
      </c>
      <c r="Q13" s="1011"/>
      <c r="R13" s="1011"/>
      <c r="S13" s="1011"/>
      <c r="T13" s="1011"/>
      <c r="U13" s="1011"/>
    </row>
    <row r="14" spans="1:21">
      <c r="A14" s="138"/>
      <c r="B14" s="138"/>
      <c r="C14" s="138"/>
      <c r="D14" s="138"/>
      <c r="E14" s="1040">
        <f t="shared" si="0"/>
        <v>0</v>
      </c>
      <c r="F14" s="373"/>
      <c r="G14" s="373"/>
      <c r="H14" s="172">
        <f t="shared" si="1"/>
        <v>0</v>
      </c>
      <c r="I14" s="1018"/>
      <c r="J14" s="1019" t="s">
        <v>513</v>
      </c>
      <c r="K14" s="1019" t="s">
        <v>511</v>
      </c>
      <c r="L14" s="1019"/>
      <c r="M14" s="1019" t="s">
        <v>512</v>
      </c>
      <c r="N14" s="1019" t="s">
        <v>511</v>
      </c>
      <c r="O14" s="1019"/>
      <c r="P14" s="1020" t="s">
        <v>3</v>
      </c>
      <c r="Q14" s="1011"/>
      <c r="R14" s="1011"/>
      <c r="S14" s="1011"/>
      <c r="T14" s="1011"/>
      <c r="U14" s="1011"/>
    </row>
    <row r="15" spans="1:21">
      <c r="A15" s="138"/>
      <c r="B15" s="138"/>
      <c r="C15" s="138"/>
      <c r="D15" s="138"/>
      <c r="E15" s="1040">
        <f t="shared" si="0"/>
        <v>0</v>
      </c>
      <c r="F15" s="373"/>
      <c r="G15" s="373"/>
      <c r="H15" s="172">
        <f t="shared" si="1"/>
        <v>0</v>
      </c>
      <c r="I15" s="1018"/>
      <c r="J15" s="1019" t="s">
        <v>513</v>
      </c>
      <c r="K15" s="1019" t="s">
        <v>511</v>
      </c>
      <c r="L15" s="1019"/>
      <c r="M15" s="1019" t="s">
        <v>512</v>
      </c>
      <c r="N15" s="1019" t="s">
        <v>511</v>
      </c>
      <c r="O15" s="1019"/>
      <c r="P15" s="1020" t="s">
        <v>3</v>
      </c>
      <c r="Q15" s="1011"/>
      <c r="R15" s="1011"/>
      <c r="S15" s="1011"/>
      <c r="T15" s="1011"/>
      <c r="U15" s="1011"/>
    </row>
    <row r="16" spans="1:21">
      <c r="A16" s="138"/>
      <c r="B16" s="138"/>
      <c r="C16" s="138"/>
      <c r="D16" s="138"/>
      <c r="E16" s="1040">
        <f t="shared" si="0"/>
        <v>0</v>
      </c>
      <c r="F16" s="373"/>
      <c r="G16" s="373"/>
      <c r="H16" s="172">
        <f t="shared" si="1"/>
        <v>0</v>
      </c>
      <c r="I16" s="1018"/>
      <c r="J16" s="1019" t="s">
        <v>513</v>
      </c>
      <c r="K16" s="1019" t="s">
        <v>511</v>
      </c>
      <c r="L16" s="1019"/>
      <c r="M16" s="1019" t="s">
        <v>512</v>
      </c>
      <c r="N16" s="1019" t="s">
        <v>511</v>
      </c>
      <c r="O16" s="1019"/>
      <c r="P16" s="1020" t="s">
        <v>3</v>
      </c>
      <c r="Q16" s="1011"/>
      <c r="R16" s="1011"/>
      <c r="S16" s="1011"/>
      <c r="T16" s="1011"/>
      <c r="U16" s="1011"/>
    </row>
    <row r="17" spans="1:21">
      <c r="A17" s="138"/>
      <c r="B17" s="138"/>
      <c r="C17" s="138"/>
      <c r="D17" s="138"/>
      <c r="E17" s="1040">
        <f t="shared" si="0"/>
        <v>0</v>
      </c>
      <c r="F17" s="373"/>
      <c r="G17" s="373"/>
      <c r="H17" s="172">
        <f t="shared" si="1"/>
        <v>0</v>
      </c>
      <c r="I17" s="1018"/>
      <c r="J17" s="1019" t="s">
        <v>513</v>
      </c>
      <c r="K17" s="1019" t="s">
        <v>511</v>
      </c>
      <c r="L17" s="1019"/>
      <c r="M17" s="1019" t="s">
        <v>512</v>
      </c>
      <c r="N17" s="1019" t="s">
        <v>511</v>
      </c>
      <c r="O17" s="1019"/>
      <c r="P17" s="1020" t="s">
        <v>3</v>
      </c>
      <c r="Q17" s="1011"/>
      <c r="R17" s="1011"/>
      <c r="S17" s="1011"/>
      <c r="T17" s="1011"/>
      <c r="U17" s="1011"/>
    </row>
    <row r="18" spans="1:21">
      <c r="A18" s="138"/>
      <c r="B18" s="138"/>
      <c r="C18" s="138"/>
      <c r="D18" s="138"/>
      <c r="E18" s="1040">
        <f t="shared" si="0"/>
        <v>0</v>
      </c>
      <c r="F18" s="373"/>
      <c r="G18" s="373"/>
      <c r="H18" s="172">
        <f t="shared" si="1"/>
        <v>0</v>
      </c>
      <c r="I18" s="1018"/>
      <c r="J18" s="1019" t="s">
        <v>513</v>
      </c>
      <c r="K18" s="1019" t="s">
        <v>511</v>
      </c>
      <c r="L18" s="1019"/>
      <c r="M18" s="1019" t="s">
        <v>512</v>
      </c>
      <c r="N18" s="1019" t="s">
        <v>511</v>
      </c>
      <c r="O18" s="1019"/>
      <c r="P18" s="1020" t="s">
        <v>3</v>
      </c>
      <c r="Q18" s="1011"/>
      <c r="R18" s="1011"/>
      <c r="S18" s="1011"/>
      <c r="T18" s="1011"/>
      <c r="U18" s="1011"/>
    </row>
    <row r="19" spans="1:21">
      <c r="A19" s="138"/>
      <c r="B19" s="138"/>
      <c r="C19" s="138"/>
      <c r="D19" s="138"/>
      <c r="E19" s="1040">
        <f t="shared" si="0"/>
        <v>0</v>
      </c>
      <c r="F19" s="373"/>
      <c r="G19" s="373"/>
      <c r="H19" s="172">
        <f t="shared" si="1"/>
        <v>0</v>
      </c>
      <c r="I19" s="1018"/>
      <c r="J19" s="1019" t="s">
        <v>513</v>
      </c>
      <c r="K19" s="1019" t="s">
        <v>511</v>
      </c>
      <c r="L19" s="1019"/>
      <c r="M19" s="1019" t="s">
        <v>512</v>
      </c>
      <c r="N19" s="1019" t="s">
        <v>511</v>
      </c>
      <c r="O19" s="1019"/>
      <c r="P19" s="1020" t="s">
        <v>3</v>
      </c>
      <c r="Q19" s="1011"/>
      <c r="R19" s="1011"/>
      <c r="S19" s="1011"/>
      <c r="T19" s="1011"/>
      <c r="U19" s="1011"/>
    </row>
    <row r="20" spans="1:21">
      <c r="A20" s="138"/>
      <c r="B20" s="138"/>
      <c r="C20" s="138"/>
      <c r="D20" s="138"/>
      <c r="E20" s="1040">
        <f t="shared" si="0"/>
        <v>0</v>
      </c>
      <c r="F20" s="373"/>
      <c r="G20" s="373"/>
      <c r="H20" s="172">
        <f t="shared" si="1"/>
        <v>0</v>
      </c>
      <c r="I20" s="1018"/>
      <c r="J20" s="1019" t="s">
        <v>513</v>
      </c>
      <c r="K20" s="1019" t="s">
        <v>511</v>
      </c>
      <c r="L20" s="1019"/>
      <c r="M20" s="1019" t="s">
        <v>512</v>
      </c>
      <c r="N20" s="1019" t="s">
        <v>511</v>
      </c>
      <c r="O20" s="1019"/>
      <c r="P20" s="1020" t="s">
        <v>3</v>
      </c>
      <c r="Q20" s="1011"/>
      <c r="R20" s="1011"/>
      <c r="S20" s="1011"/>
      <c r="T20" s="1011"/>
      <c r="U20" s="1011"/>
    </row>
    <row r="21" spans="1:21">
      <c r="A21" s="138"/>
      <c r="B21" s="138"/>
      <c r="C21" s="138"/>
      <c r="D21" s="138"/>
      <c r="E21" s="1040">
        <f t="shared" si="0"/>
        <v>0</v>
      </c>
      <c r="F21" s="373"/>
      <c r="G21" s="373"/>
      <c r="H21" s="172">
        <f t="shared" si="1"/>
        <v>0</v>
      </c>
      <c r="I21" s="1018"/>
      <c r="J21" s="1019" t="s">
        <v>513</v>
      </c>
      <c r="K21" s="1019" t="s">
        <v>511</v>
      </c>
      <c r="L21" s="1019"/>
      <c r="M21" s="1019" t="s">
        <v>512</v>
      </c>
      <c r="N21" s="1019" t="s">
        <v>511</v>
      </c>
      <c r="O21" s="1019"/>
      <c r="P21" s="1020" t="s">
        <v>3</v>
      </c>
      <c r="Q21" s="1011"/>
      <c r="R21" s="1011"/>
      <c r="S21" s="1011"/>
      <c r="T21" s="1011"/>
      <c r="U21" s="1011"/>
    </row>
    <row r="22" spans="1:21">
      <c r="A22" s="138"/>
      <c r="B22" s="138"/>
      <c r="C22" s="138"/>
      <c r="D22" s="138"/>
      <c r="E22" s="1040">
        <f t="shared" si="0"/>
        <v>0</v>
      </c>
      <c r="F22" s="373"/>
      <c r="G22" s="373"/>
      <c r="H22" s="172">
        <f t="shared" si="1"/>
        <v>0</v>
      </c>
      <c r="I22" s="1018"/>
      <c r="J22" s="1019" t="s">
        <v>513</v>
      </c>
      <c r="K22" s="1019" t="s">
        <v>511</v>
      </c>
      <c r="L22" s="1019"/>
      <c r="M22" s="1019" t="s">
        <v>512</v>
      </c>
      <c r="N22" s="1019" t="s">
        <v>511</v>
      </c>
      <c r="O22" s="1019"/>
      <c r="P22" s="1020" t="s">
        <v>3</v>
      </c>
      <c r="Q22" s="1011"/>
      <c r="R22" s="1011"/>
      <c r="S22" s="1011"/>
      <c r="T22" s="1011"/>
      <c r="U22" s="1011"/>
    </row>
    <row r="23" spans="1:21">
      <c r="A23" s="138"/>
      <c r="B23" s="138"/>
      <c r="C23" s="138"/>
      <c r="D23" s="138"/>
      <c r="E23" s="1040">
        <f t="shared" si="0"/>
        <v>0</v>
      </c>
      <c r="F23" s="373"/>
      <c r="G23" s="373"/>
      <c r="H23" s="172">
        <f t="shared" si="1"/>
        <v>0</v>
      </c>
      <c r="I23" s="1018"/>
      <c r="J23" s="1019" t="s">
        <v>513</v>
      </c>
      <c r="K23" s="1019" t="s">
        <v>511</v>
      </c>
      <c r="L23" s="1019"/>
      <c r="M23" s="1019" t="s">
        <v>512</v>
      </c>
      <c r="N23" s="1019" t="s">
        <v>511</v>
      </c>
      <c r="O23" s="1019"/>
      <c r="P23" s="1020" t="s">
        <v>3</v>
      </c>
      <c r="Q23" s="1011"/>
      <c r="R23" s="1011"/>
      <c r="S23" s="1011"/>
      <c r="T23" s="1011"/>
      <c r="U23" s="1011"/>
    </row>
    <row r="24" spans="1:21">
      <c r="A24" s="138"/>
      <c r="B24" s="138"/>
      <c r="C24" s="138"/>
      <c r="D24" s="138"/>
      <c r="E24" s="1040">
        <f t="shared" si="0"/>
        <v>0</v>
      </c>
      <c r="F24" s="373"/>
      <c r="G24" s="373"/>
      <c r="H24" s="172">
        <f t="shared" si="1"/>
        <v>0</v>
      </c>
      <c r="I24" s="1018"/>
      <c r="J24" s="1019" t="s">
        <v>513</v>
      </c>
      <c r="K24" s="1019" t="s">
        <v>511</v>
      </c>
      <c r="L24" s="1019"/>
      <c r="M24" s="1019" t="s">
        <v>512</v>
      </c>
      <c r="N24" s="1019" t="s">
        <v>511</v>
      </c>
      <c r="O24" s="1019"/>
      <c r="P24" s="1020" t="s">
        <v>3</v>
      </c>
      <c r="Q24" s="1011"/>
      <c r="R24" s="1011"/>
      <c r="S24" s="1011"/>
      <c r="T24" s="1011"/>
      <c r="U24" s="1011"/>
    </row>
    <row r="25" spans="1:21">
      <c r="A25" s="138"/>
      <c r="B25" s="138"/>
      <c r="C25" s="138"/>
      <c r="D25" s="138"/>
      <c r="E25" s="1040">
        <f t="shared" si="0"/>
        <v>0</v>
      </c>
      <c r="F25" s="373"/>
      <c r="G25" s="373"/>
      <c r="H25" s="172">
        <f t="shared" si="1"/>
        <v>0</v>
      </c>
      <c r="I25" s="1018"/>
      <c r="J25" s="1019" t="s">
        <v>513</v>
      </c>
      <c r="K25" s="1019" t="s">
        <v>511</v>
      </c>
      <c r="L25" s="1019"/>
      <c r="M25" s="1019" t="s">
        <v>512</v>
      </c>
      <c r="N25" s="1019" t="s">
        <v>511</v>
      </c>
      <c r="O25" s="1019"/>
      <c r="P25" s="1020" t="s">
        <v>3</v>
      </c>
      <c r="Q25" s="1011"/>
      <c r="R25" s="1011"/>
      <c r="S25" s="1011"/>
      <c r="T25" s="1011"/>
      <c r="U25" s="1011"/>
    </row>
    <row r="26" spans="1:21">
      <c r="A26" s="138"/>
      <c r="B26" s="138"/>
      <c r="C26" s="138"/>
      <c r="D26" s="138"/>
      <c r="E26" s="1040">
        <f t="shared" si="0"/>
        <v>0</v>
      </c>
      <c r="F26" s="373"/>
      <c r="G26" s="373"/>
      <c r="H26" s="172">
        <f t="shared" si="1"/>
        <v>0</v>
      </c>
      <c r="I26" s="1018"/>
      <c r="J26" s="1019" t="s">
        <v>513</v>
      </c>
      <c r="K26" s="1019" t="s">
        <v>511</v>
      </c>
      <c r="L26" s="1019"/>
      <c r="M26" s="1019" t="s">
        <v>512</v>
      </c>
      <c r="N26" s="1019" t="s">
        <v>511</v>
      </c>
      <c r="O26" s="1019"/>
      <c r="P26" s="1020" t="s">
        <v>3</v>
      </c>
      <c r="Q26" s="1011"/>
      <c r="R26" s="1011"/>
      <c r="S26" s="1011"/>
      <c r="T26" s="1011"/>
      <c r="U26" s="1011"/>
    </row>
    <row r="27" spans="1:21">
      <c r="A27" s="138"/>
      <c r="B27" s="138"/>
      <c r="C27" s="138"/>
      <c r="D27" s="138"/>
      <c r="E27" s="1040">
        <f t="shared" si="0"/>
        <v>0</v>
      </c>
      <c r="F27" s="373"/>
      <c r="G27" s="373"/>
      <c r="H27" s="172">
        <f t="shared" si="1"/>
        <v>0</v>
      </c>
      <c r="I27" s="1018"/>
      <c r="J27" s="1019" t="s">
        <v>513</v>
      </c>
      <c r="K27" s="1019" t="s">
        <v>511</v>
      </c>
      <c r="L27" s="1019"/>
      <c r="M27" s="1019" t="s">
        <v>512</v>
      </c>
      <c r="N27" s="1019" t="s">
        <v>511</v>
      </c>
      <c r="O27" s="1019"/>
      <c r="P27" s="1020" t="s">
        <v>3</v>
      </c>
      <c r="Q27" s="1011"/>
      <c r="R27" s="1011"/>
      <c r="S27" s="1011"/>
      <c r="T27" s="1011"/>
      <c r="U27" s="1011"/>
    </row>
    <row r="28" spans="1:21">
      <c r="A28" s="138"/>
      <c r="B28" s="138"/>
      <c r="C28" s="138"/>
      <c r="D28" s="138"/>
      <c r="E28" s="1040">
        <f t="shared" si="0"/>
        <v>0</v>
      </c>
      <c r="F28" s="373"/>
      <c r="G28" s="373"/>
      <c r="H28" s="172">
        <f t="shared" si="1"/>
        <v>0</v>
      </c>
      <c r="I28" s="1018"/>
      <c r="J28" s="1019" t="s">
        <v>513</v>
      </c>
      <c r="K28" s="1019" t="s">
        <v>511</v>
      </c>
      <c r="L28" s="1019"/>
      <c r="M28" s="1019" t="s">
        <v>512</v>
      </c>
      <c r="N28" s="1019" t="s">
        <v>511</v>
      </c>
      <c r="O28" s="1019"/>
      <c r="P28" s="1020" t="s">
        <v>3</v>
      </c>
      <c r="Q28" s="1011"/>
      <c r="R28" s="1011"/>
      <c r="S28" s="1011"/>
      <c r="T28" s="1011"/>
      <c r="U28" s="1011"/>
    </row>
    <row r="29" spans="1:21">
      <c r="A29" s="138"/>
      <c r="B29" s="138"/>
      <c r="C29" s="138"/>
      <c r="D29" s="138"/>
      <c r="E29" s="1040">
        <f t="shared" si="0"/>
        <v>0</v>
      </c>
      <c r="F29" s="373"/>
      <c r="G29" s="373"/>
      <c r="H29" s="172">
        <f t="shared" si="1"/>
        <v>0</v>
      </c>
      <c r="I29" s="1018"/>
      <c r="J29" s="1019" t="s">
        <v>513</v>
      </c>
      <c r="K29" s="1019" t="s">
        <v>511</v>
      </c>
      <c r="L29" s="1019"/>
      <c r="M29" s="1019" t="s">
        <v>512</v>
      </c>
      <c r="N29" s="1019" t="s">
        <v>511</v>
      </c>
      <c r="O29" s="1019"/>
      <c r="P29" s="1020" t="s">
        <v>3</v>
      </c>
      <c r="Q29" s="1011"/>
      <c r="R29" s="1011"/>
      <c r="S29" s="1011"/>
      <c r="T29" s="1011"/>
      <c r="U29" s="1011"/>
    </row>
    <row r="30" spans="1:21">
      <c r="A30" s="138"/>
      <c r="B30" s="138"/>
      <c r="C30" s="138"/>
      <c r="D30" s="138"/>
      <c r="E30" s="1040">
        <f t="shared" si="0"/>
        <v>0</v>
      </c>
      <c r="F30" s="373"/>
      <c r="G30" s="373"/>
      <c r="H30" s="172">
        <f t="shared" si="1"/>
        <v>0</v>
      </c>
      <c r="I30" s="1018"/>
      <c r="J30" s="1019" t="s">
        <v>513</v>
      </c>
      <c r="K30" s="1019" t="s">
        <v>511</v>
      </c>
      <c r="L30" s="1019"/>
      <c r="M30" s="1019" t="s">
        <v>512</v>
      </c>
      <c r="N30" s="1019" t="s">
        <v>511</v>
      </c>
      <c r="O30" s="1019"/>
      <c r="P30" s="1020" t="s">
        <v>3</v>
      </c>
      <c r="Q30" s="1011"/>
      <c r="R30" s="1011"/>
      <c r="S30" s="1011"/>
      <c r="T30" s="1011"/>
      <c r="U30" s="1011"/>
    </row>
    <row r="31" spans="1:21">
      <c r="A31" s="138"/>
      <c r="B31" s="138"/>
      <c r="C31" s="138"/>
      <c r="D31" s="138"/>
      <c r="E31" s="1040">
        <f t="shared" si="0"/>
        <v>0</v>
      </c>
      <c r="F31" s="373"/>
      <c r="G31" s="373"/>
      <c r="H31" s="172">
        <f t="shared" si="1"/>
        <v>0</v>
      </c>
      <c r="I31" s="1018"/>
      <c r="J31" s="1019" t="s">
        <v>513</v>
      </c>
      <c r="K31" s="1019" t="s">
        <v>511</v>
      </c>
      <c r="L31" s="1019"/>
      <c r="M31" s="1019" t="s">
        <v>512</v>
      </c>
      <c r="N31" s="1019" t="s">
        <v>511</v>
      </c>
      <c r="O31" s="1019"/>
      <c r="P31" s="1020" t="s">
        <v>3</v>
      </c>
      <c r="Q31" s="1011"/>
      <c r="R31" s="1011"/>
      <c r="S31" s="1011"/>
      <c r="T31" s="1011"/>
      <c r="U31" s="1011"/>
    </row>
    <row r="32" spans="1:21">
      <c r="A32" s="138"/>
      <c r="B32" s="138"/>
      <c r="C32" s="138"/>
      <c r="D32" s="138"/>
      <c r="E32" s="1040">
        <f t="shared" si="0"/>
        <v>0</v>
      </c>
      <c r="F32" s="373"/>
      <c r="G32" s="373"/>
      <c r="H32" s="172">
        <f t="shared" si="1"/>
        <v>0</v>
      </c>
      <c r="I32" s="1018"/>
      <c r="J32" s="1019" t="s">
        <v>513</v>
      </c>
      <c r="K32" s="1019" t="s">
        <v>511</v>
      </c>
      <c r="L32" s="1019"/>
      <c r="M32" s="1019" t="s">
        <v>512</v>
      </c>
      <c r="N32" s="1019" t="s">
        <v>511</v>
      </c>
      <c r="O32" s="1019"/>
      <c r="P32" s="1020" t="s">
        <v>3</v>
      </c>
      <c r="Q32" s="1011"/>
      <c r="R32" s="1011"/>
      <c r="S32" s="1011"/>
      <c r="T32" s="1011"/>
      <c r="U32" s="1011"/>
    </row>
    <row r="33" spans="1:21">
      <c r="A33" s="138"/>
      <c r="B33" s="138"/>
      <c r="C33" s="138"/>
      <c r="D33" s="138"/>
      <c r="E33" s="1040">
        <f t="shared" si="0"/>
        <v>0</v>
      </c>
      <c r="F33" s="373"/>
      <c r="G33" s="373"/>
      <c r="H33" s="172">
        <f t="shared" si="1"/>
        <v>0</v>
      </c>
      <c r="I33" s="1018"/>
      <c r="J33" s="1019" t="s">
        <v>513</v>
      </c>
      <c r="K33" s="1019" t="s">
        <v>511</v>
      </c>
      <c r="L33" s="1019"/>
      <c r="M33" s="1019" t="s">
        <v>512</v>
      </c>
      <c r="N33" s="1019" t="s">
        <v>511</v>
      </c>
      <c r="O33" s="1019"/>
      <c r="P33" s="1020" t="s">
        <v>3</v>
      </c>
      <c r="Q33" s="1011"/>
      <c r="R33" s="1011"/>
      <c r="S33" s="1011"/>
      <c r="T33" s="1011"/>
      <c r="U33" s="1011"/>
    </row>
    <row r="34" spans="1:21">
      <c r="A34" s="138"/>
      <c r="B34" s="138"/>
      <c r="C34" s="138"/>
      <c r="D34" s="138"/>
      <c r="E34" s="1040">
        <f t="shared" si="0"/>
        <v>0</v>
      </c>
      <c r="F34" s="373"/>
      <c r="G34" s="373"/>
      <c r="H34" s="172">
        <f t="shared" si="1"/>
        <v>0</v>
      </c>
      <c r="I34" s="1018"/>
      <c r="J34" s="1019" t="s">
        <v>513</v>
      </c>
      <c r="K34" s="1019" t="s">
        <v>511</v>
      </c>
      <c r="L34" s="1019"/>
      <c r="M34" s="1019" t="s">
        <v>512</v>
      </c>
      <c r="N34" s="1019" t="s">
        <v>511</v>
      </c>
      <c r="O34" s="1019"/>
      <c r="P34" s="1020" t="s">
        <v>3</v>
      </c>
      <c r="Q34" s="1011"/>
      <c r="R34" s="1011"/>
      <c r="S34" s="1011"/>
      <c r="T34" s="1011"/>
      <c r="U34" s="1011"/>
    </row>
    <row r="35" spans="1:21">
      <c r="A35" s="138"/>
      <c r="B35" s="138"/>
      <c r="C35" s="138"/>
      <c r="D35" s="138"/>
      <c r="E35" s="1040">
        <f t="shared" si="0"/>
        <v>0</v>
      </c>
      <c r="F35" s="373"/>
      <c r="G35" s="373"/>
      <c r="H35" s="172">
        <f t="shared" si="1"/>
        <v>0</v>
      </c>
      <c r="I35" s="1018"/>
      <c r="J35" s="1019" t="s">
        <v>513</v>
      </c>
      <c r="K35" s="1019" t="s">
        <v>511</v>
      </c>
      <c r="L35" s="1019"/>
      <c r="M35" s="1019" t="s">
        <v>512</v>
      </c>
      <c r="N35" s="1019" t="s">
        <v>511</v>
      </c>
      <c r="O35" s="1019"/>
      <c r="P35" s="1020" t="s">
        <v>3</v>
      </c>
      <c r="Q35" s="1011"/>
      <c r="R35" s="1011"/>
      <c r="S35" s="1011"/>
      <c r="T35" s="1011"/>
      <c r="U35" s="1011"/>
    </row>
    <row r="36" spans="1:21">
      <c r="A36" s="138"/>
      <c r="B36" s="138"/>
      <c r="C36" s="138"/>
      <c r="D36" s="138"/>
      <c r="E36" s="1040">
        <f t="shared" si="0"/>
        <v>0</v>
      </c>
      <c r="F36" s="373"/>
      <c r="G36" s="373"/>
      <c r="H36" s="172">
        <f t="shared" si="1"/>
        <v>0</v>
      </c>
      <c r="I36" s="1018"/>
      <c r="J36" s="1019" t="s">
        <v>513</v>
      </c>
      <c r="K36" s="1019" t="s">
        <v>511</v>
      </c>
      <c r="L36" s="1019"/>
      <c r="M36" s="1019" t="s">
        <v>512</v>
      </c>
      <c r="N36" s="1019" t="s">
        <v>511</v>
      </c>
      <c r="O36" s="1019"/>
      <c r="P36" s="1020" t="s">
        <v>3</v>
      </c>
      <c r="Q36" s="1011"/>
      <c r="R36" s="1011"/>
      <c r="S36" s="1011"/>
      <c r="T36" s="1011"/>
      <c r="U36" s="1011"/>
    </row>
    <row r="37" spans="1:21">
      <c r="A37" s="138"/>
      <c r="B37" s="138"/>
      <c r="C37" s="138"/>
      <c r="D37" s="138"/>
      <c r="E37" s="1040">
        <f t="shared" si="0"/>
        <v>0</v>
      </c>
      <c r="F37" s="373"/>
      <c r="G37" s="373"/>
      <c r="H37" s="172">
        <f t="shared" si="1"/>
        <v>0</v>
      </c>
      <c r="I37" s="1018"/>
      <c r="J37" s="1019" t="s">
        <v>513</v>
      </c>
      <c r="K37" s="1019" t="s">
        <v>511</v>
      </c>
      <c r="L37" s="1019"/>
      <c r="M37" s="1019" t="s">
        <v>512</v>
      </c>
      <c r="N37" s="1019" t="s">
        <v>511</v>
      </c>
      <c r="O37" s="1019"/>
      <c r="P37" s="1020" t="s">
        <v>3</v>
      </c>
      <c r="Q37" s="1011"/>
      <c r="R37" s="1011"/>
      <c r="S37" s="1011"/>
      <c r="T37" s="1011"/>
      <c r="U37" s="1011"/>
    </row>
    <row r="38" spans="1:21">
      <c r="A38" s="138"/>
      <c r="B38" s="138"/>
      <c r="C38" s="138"/>
      <c r="D38" s="138"/>
      <c r="E38" s="1040">
        <f t="shared" si="0"/>
        <v>0</v>
      </c>
      <c r="F38" s="373"/>
      <c r="G38" s="373"/>
      <c r="H38" s="172">
        <f t="shared" si="1"/>
        <v>0</v>
      </c>
      <c r="I38" s="1018"/>
      <c r="J38" s="1019" t="s">
        <v>513</v>
      </c>
      <c r="K38" s="1019" t="s">
        <v>511</v>
      </c>
      <c r="L38" s="1019"/>
      <c r="M38" s="1019" t="s">
        <v>512</v>
      </c>
      <c r="N38" s="1019" t="s">
        <v>511</v>
      </c>
      <c r="O38" s="1019"/>
      <c r="P38" s="1020" t="s">
        <v>3</v>
      </c>
      <c r="Q38" s="1011"/>
      <c r="R38" s="1011"/>
      <c r="S38" s="1011"/>
      <c r="T38" s="1011"/>
      <c r="U38" s="1011"/>
    </row>
    <row r="39" spans="1:21">
      <c r="A39" s="138"/>
      <c r="B39" s="138"/>
      <c r="C39" s="138"/>
      <c r="D39" s="138"/>
      <c r="E39" s="1040">
        <f t="shared" si="0"/>
        <v>0</v>
      </c>
      <c r="F39" s="373"/>
      <c r="G39" s="373"/>
      <c r="H39" s="172">
        <f t="shared" si="1"/>
        <v>0</v>
      </c>
      <c r="I39" s="1018"/>
      <c r="J39" s="1019" t="s">
        <v>513</v>
      </c>
      <c r="K39" s="1019" t="s">
        <v>511</v>
      </c>
      <c r="L39" s="1019"/>
      <c r="M39" s="1019" t="s">
        <v>512</v>
      </c>
      <c r="N39" s="1019" t="s">
        <v>511</v>
      </c>
      <c r="O39" s="1019"/>
      <c r="P39" s="1020" t="s">
        <v>3</v>
      </c>
      <c r="Q39" s="1011"/>
      <c r="R39" s="1011"/>
      <c r="S39" s="1011"/>
      <c r="T39" s="1011"/>
      <c r="U39" s="1011"/>
    </row>
    <row r="40" spans="1:21">
      <c r="A40" s="138"/>
      <c r="B40" s="138"/>
      <c r="C40" s="138"/>
      <c r="D40" s="138"/>
      <c r="E40" s="1040">
        <f t="shared" si="0"/>
        <v>0</v>
      </c>
      <c r="F40" s="373"/>
      <c r="G40" s="373"/>
      <c r="H40" s="172">
        <f t="shared" si="1"/>
        <v>0</v>
      </c>
      <c r="I40" s="1018"/>
      <c r="J40" s="1019" t="s">
        <v>513</v>
      </c>
      <c r="K40" s="1019" t="s">
        <v>511</v>
      </c>
      <c r="L40" s="1019"/>
      <c r="M40" s="1019" t="s">
        <v>512</v>
      </c>
      <c r="N40" s="1019" t="s">
        <v>511</v>
      </c>
      <c r="O40" s="1019"/>
      <c r="P40" s="1020" t="s">
        <v>3</v>
      </c>
      <c r="Q40" s="1011"/>
      <c r="R40" s="1011"/>
      <c r="S40" s="1011"/>
      <c r="T40" s="1011"/>
      <c r="U40" s="1011"/>
    </row>
    <row r="41" spans="1:21">
      <c r="A41" s="138"/>
      <c r="B41" s="138"/>
      <c r="C41" s="138"/>
      <c r="D41" s="138"/>
      <c r="E41" s="1040">
        <f t="shared" si="0"/>
        <v>0</v>
      </c>
      <c r="F41" s="373"/>
      <c r="G41" s="373"/>
      <c r="H41" s="172">
        <f t="shared" si="1"/>
        <v>0</v>
      </c>
      <c r="I41" s="1018"/>
      <c r="J41" s="1019" t="s">
        <v>513</v>
      </c>
      <c r="K41" s="1019" t="s">
        <v>511</v>
      </c>
      <c r="L41" s="1019"/>
      <c r="M41" s="1019" t="s">
        <v>512</v>
      </c>
      <c r="N41" s="1019" t="s">
        <v>511</v>
      </c>
      <c r="O41" s="1019"/>
      <c r="P41" s="1020" t="s">
        <v>3</v>
      </c>
      <c r="Q41" s="1011"/>
      <c r="R41" s="1011"/>
      <c r="S41" s="1011"/>
      <c r="T41" s="1011"/>
      <c r="U41" s="1011"/>
    </row>
    <row r="42" spans="1:21">
      <c r="A42" s="138"/>
      <c r="B42" s="138"/>
      <c r="C42" s="138"/>
      <c r="D42" s="138"/>
      <c r="E42" s="1040">
        <f t="shared" si="0"/>
        <v>0</v>
      </c>
      <c r="F42" s="373"/>
      <c r="G42" s="373"/>
      <c r="H42" s="172">
        <f t="shared" si="1"/>
        <v>0</v>
      </c>
      <c r="I42" s="1018"/>
      <c r="J42" s="1019" t="s">
        <v>513</v>
      </c>
      <c r="K42" s="1019" t="s">
        <v>511</v>
      </c>
      <c r="L42" s="1019"/>
      <c r="M42" s="1019" t="s">
        <v>512</v>
      </c>
      <c r="N42" s="1019" t="s">
        <v>511</v>
      </c>
      <c r="O42" s="1019"/>
      <c r="P42" s="1020" t="s">
        <v>3</v>
      </c>
      <c r="Q42" s="1011"/>
      <c r="R42" s="1011"/>
      <c r="S42" s="1011"/>
      <c r="T42" s="1011"/>
      <c r="U42" s="1011"/>
    </row>
    <row r="43" spans="1:21">
      <c r="A43" s="138"/>
      <c r="B43" s="138"/>
      <c r="C43" s="138"/>
      <c r="D43" s="138"/>
      <c r="E43" s="1041">
        <f t="shared" si="0"/>
        <v>0</v>
      </c>
      <c r="F43" s="1015"/>
      <c r="G43" s="1015"/>
      <c r="H43" s="1014">
        <f t="shared" si="1"/>
        <v>0</v>
      </c>
      <c r="I43" s="1021"/>
      <c r="J43" s="1022" t="s">
        <v>513</v>
      </c>
      <c r="K43" s="1022" t="s">
        <v>511</v>
      </c>
      <c r="L43" s="1022"/>
      <c r="M43" s="1022" t="s">
        <v>512</v>
      </c>
      <c r="N43" s="1022" t="s">
        <v>511</v>
      </c>
      <c r="O43" s="1022"/>
      <c r="P43" s="1023" t="s">
        <v>3</v>
      </c>
      <c r="Q43" s="1011"/>
      <c r="R43" s="1011"/>
      <c r="S43" s="1011"/>
      <c r="T43" s="1011"/>
      <c r="U43" s="1011"/>
    </row>
    <row r="44" spans="1:21">
      <c r="A44" s="1004" t="s">
        <v>0</v>
      </c>
      <c r="B44" s="1003">
        <f t="shared" ref="B44:D44" si="2">SUM(B8:B43)</f>
        <v>0</v>
      </c>
      <c r="C44" s="1003">
        <f t="shared" si="2"/>
        <v>0</v>
      </c>
      <c r="D44" s="1003">
        <f t="shared" si="2"/>
        <v>0</v>
      </c>
      <c r="E44" s="1042">
        <f>SUM(E8:E43)</f>
        <v>0</v>
      </c>
      <c r="F44" s="1003">
        <f t="shared" ref="F44:G44" si="3">SUM(F8:F43)</f>
        <v>0</v>
      </c>
      <c r="G44" s="1003">
        <f t="shared" si="3"/>
        <v>0</v>
      </c>
      <c r="H44" s="1003">
        <f>SUM(H8:H43)</f>
        <v>0</v>
      </c>
      <c r="I44" s="661"/>
      <c r="J44" s="662"/>
      <c r="K44" s="662"/>
      <c r="L44" s="662"/>
      <c r="M44" s="662"/>
      <c r="N44" s="662"/>
      <c r="O44" s="662"/>
      <c r="P44" s="663"/>
      <c r="Q44" s="1011"/>
      <c r="R44" s="1011"/>
      <c r="S44" s="1011"/>
      <c r="T44" s="1011"/>
      <c r="U44" s="1011"/>
    </row>
  </sheetData>
  <mergeCells count="3">
    <mergeCell ref="E6:H6"/>
    <mergeCell ref="I6:P6"/>
    <mergeCell ref="I7:P7"/>
  </mergeCells>
  <pageMargins left="0.55118110236220474" right="0.31496062992125984" top="0.86" bottom="0.98425196850393704" header="0.51181102362204722" footer="0.51181102362204722"/>
  <pageSetup paperSize="9" scale="72" fitToHeight="0" orientation="landscape" horizontalDpi="300" verticalDpi="300" r:id="rId1"/>
  <headerFooter alignWithMargins="0">
    <oddFooter>&amp;R&amp;9&amp;F/&amp;A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00B050"/>
    <pageSetUpPr fitToPage="1"/>
  </sheetPr>
  <dimension ref="A1:AK97"/>
  <sheetViews>
    <sheetView showGridLines="0" view="pageBreakPreview" zoomScale="90" zoomScaleNormal="75" zoomScaleSheetLayoutView="90" workbookViewId="0">
      <pane xSplit="2" ySplit="12" topLeftCell="G25" activePane="bottomRight" state="frozen"/>
      <selection activeCell="Q40" sqref="Q40"/>
      <selection pane="topRight" activeCell="Q40" sqref="Q40"/>
      <selection pane="bottomLeft" activeCell="Q40" sqref="Q40"/>
      <selection pane="bottomRight" activeCell="E17" sqref="E17:E18"/>
    </sheetView>
  </sheetViews>
  <sheetFormatPr defaultRowHeight="21"/>
  <cols>
    <col min="1" max="1" width="6.7109375" style="67" customWidth="1"/>
    <col min="2" max="2" width="44.7109375" style="67" customWidth="1"/>
    <col min="3" max="3" width="10.140625" style="67" customWidth="1"/>
    <col min="4" max="4" width="9.85546875" style="67" bestFit="1" customWidth="1"/>
    <col min="5" max="5" width="12.7109375" style="67" customWidth="1"/>
    <col min="6" max="6" width="9.85546875" style="67" customWidth="1"/>
    <col min="7" max="8" width="12.7109375" style="67" customWidth="1"/>
    <col min="9" max="9" width="13" style="67" customWidth="1"/>
    <col min="10" max="10" width="12.140625" style="67" customWidth="1"/>
    <col min="11" max="11" width="11.28515625" style="67" customWidth="1"/>
    <col min="12" max="12" width="10.28515625" style="67" customWidth="1"/>
    <col min="13" max="13" width="10.5703125" style="67" customWidth="1"/>
    <col min="14" max="14" width="9.140625" style="67"/>
    <col min="15" max="15" width="10.140625" style="67" customWidth="1"/>
    <col min="16" max="16" width="10.85546875" style="67" customWidth="1"/>
    <col min="17" max="17" width="12.7109375" style="67" customWidth="1"/>
    <col min="18" max="18" width="9.85546875" style="67" customWidth="1"/>
    <col min="19" max="20" width="12.7109375" style="67" customWidth="1"/>
    <col min="21" max="21" width="13" style="67" customWidth="1"/>
    <col min="22" max="22" width="12.140625" style="67" customWidth="1"/>
    <col min="23" max="23" width="9.85546875" style="67" customWidth="1"/>
    <col min="24" max="24" width="10.28515625" style="67" customWidth="1"/>
    <col min="25" max="25" width="10.5703125" style="67" customWidth="1"/>
    <col min="26" max="26" width="9.140625" style="67"/>
    <col min="27" max="27" width="10.140625" style="67" customWidth="1"/>
    <col min="28" max="28" width="10.85546875" style="67" customWidth="1"/>
    <col min="29" max="29" width="12.7109375" style="67" customWidth="1"/>
    <col min="30" max="30" width="9.85546875" style="67" customWidth="1"/>
    <col min="31" max="32" width="12.7109375" style="67" customWidth="1"/>
    <col min="33" max="33" width="13" style="67" customWidth="1"/>
    <col min="34" max="34" width="12.140625" style="67" customWidth="1"/>
    <col min="35" max="35" width="9.85546875" style="67" customWidth="1"/>
    <col min="36" max="36" width="10.28515625" style="67" customWidth="1"/>
    <col min="37" max="37" width="10.5703125" style="67" customWidth="1"/>
    <col min="38" max="256" width="9.140625" style="67"/>
    <col min="257" max="257" width="5.140625" style="67" customWidth="1"/>
    <col min="258" max="258" width="44.7109375" style="67" customWidth="1"/>
    <col min="259" max="259" width="10.140625" style="67" customWidth="1"/>
    <col min="260" max="260" width="10.85546875" style="67" customWidth="1"/>
    <col min="261" max="261" width="12.7109375" style="67" customWidth="1"/>
    <col min="262" max="262" width="9.85546875" style="67" customWidth="1"/>
    <col min="263" max="264" width="12.7109375" style="67" customWidth="1"/>
    <col min="265" max="265" width="13" style="67" customWidth="1"/>
    <col min="266" max="266" width="12.140625" style="67" customWidth="1"/>
    <col min="267" max="267" width="9.85546875" style="67" customWidth="1"/>
    <col min="268" max="268" width="10.28515625" style="67" customWidth="1"/>
    <col min="269" max="269" width="10.5703125" style="67" customWidth="1"/>
    <col min="270" max="512" width="9.140625" style="67"/>
    <col min="513" max="513" width="5.140625" style="67" customWidth="1"/>
    <col min="514" max="514" width="44.7109375" style="67" customWidth="1"/>
    <col min="515" max="515" width="10.140625" style="67" customWidth="1"/>
    <col min="516" max="516" width="10.85546875" style="67" customWidth="1"/>
    <col min="517" max="517" width="12.7109375" style="67" customWidth="1"/>
    <col min="518" max="518" width="9.85546875" style="67" customWidth="1"/>
    <col min="519" max="520" width="12.7109375" style="67" customWidth="1"/>
    <col min="521" max="521" width="13" style="67" customWidth="1"/>
    <col min="522" max="522" width="12.140625" style="67" customWidth="1"/>
    <col min="523" max="523" width="9.85546875" style="67" customWidth="1"/>
    <col min="524" max="524" width="10.28515625" style="67" customWidth="1"/>
    <col min="525" max="525" width="10.5703125" style="67" customWidth="1"/>
    <col min="526" max="768" width="9.140625" style="67"/>
    <col min="769" max="769" width="5.140625" style="67" customWidth="1"/>
    <col min="770" max="770" width="44.7109375" style="67" customWidth="1"/>
    <col min="771" max="771" width="10.140625" style="67" customWidth="1"/>
    <col min="772" max="772" width="10.85546875" style="67" customWidth="1"/>
    <col min="773" max="773" width="12.7109375" style="67" customWidth="1"/>
    <col min="774" max="774" width="9.85546875" style="67" customWidth="1"/>
    <col min="775" max="776" width="12.7109375" style="67" customWidth="1"/>
    <col min="777" max="777" width="13" style="67" customWidth="1"/>
    <col min="778" max="778" width="12.140625" style="67" customWidth="1"/>
    <col min="779" max="779" width="9.85546875" style="67" customWidth="1"/>
    <col min="780" max="780" width="10.28515625" style="67" customWidth="1"/>
    <col min="781" max="781" width="10.5703125" style="67" customWidth="1"/>
    <col min="782" max="1024" width="9.140625" style="67"/>
    <col min="1025" max="1025" width="5.140625" style="67" customWidth="1"/>
    <col min="1026" max="1026" width="44.7109375" style="67" customWidth="1"/>
    <col min="1027" max="1027" width="10.140625" style="67" customWidth="1"/>
    <col min="1028" max="1028" width="10.85546875" style="67" customWidth="1"/>
    <col min="1029" max="1029" width="12.7109375" style="67" customWidth="1"/>
    <col min="1030" max="1030" width="9.85546875" style="67" customWidth="1"/>
    <col min="1031" max="1032" width="12.7109375" style="67" customWidth="1"/>
    <col min="1033" max="1033" width="13" style="67" customWidth="1"/>
    <col min="1034" max="1034" width="12.140625" style="67" customWidth="1"/>
    <col min="1035" max="1035" width="9.85546875" style="67" customWidth="1"/>
    <col min="1036" max="1036" width="10.28515625" style="67" customWidth="1"/>
    <col min="1037" max="1037" width="10.5703125" style="67" customWidth="1"/>
    <col min="1038" max="1280" width="9.140625" style="67"/>
    <col min="1281" max="1281" width="5.140625" style="67" customWidth="1"/>
    <col min="1282" max="1282" width="44.7109375" style="67" customWidth="1"/>
    <col min="1283" max="1283" width="10.140625" style="67" customWidth="1"/>
    <col min="1284" max="1284" width="10.85546875" style="67" customWidth="1"/>
    <col min="1285" max="1285" width="12.7109375" style="67" customWidth="1"/>
    <col min="1286" max="1286" width="9.85546875" style="67" customWidth="1"/>
    <col min="1287" max="1288" width="12.7109375" style="67" customWidth="1"/>
    <col min="1289" max="1289" width="13" style="67" customWidth="1"/>
    <col min="1290" max="1290" width="12.140625" style="67" customWidth="1"/>
    <col min="1291" max="1291" width="9.85546875" style="67" customWidth="1"/>
    <col min="1292" max="1292" width="10.28515625" style="67" customWidth="1"/>
    <col min="1293" max="1293" width="10.5703125" style="67" customWidth="1"/>
    <col min="1294" max="1536" width="9.140625" style="67"/>
    <col min="1537" max="1537" width="5.140625" style="67" customWidth="1"/>
    <col min="1538" max="1538" width="44.7109375" style="67" customWidth="1"/>
    <col min="1539" max="1539" width="10.140625" style="67" customWidth="1"/>
    <col min="1540" max="1540" width="10.85546875" style="67" customWidth="1"/>
    <col min="1541" max="1541" width="12.7109375" style="67" customWidth="1"/>
    <col min="1542" max="1542" width="9.85546875" style="67" customWidth="1"/>
    <col min="1543" max="1544" width="12.7109375" style="67" customWidth="1"/>
    <col min="1545" max="1545" width="13" style="67" customWidth="1"/>
    <col min="1546" max="1546" width="12.140625" style="67" customWidth="1"/>
    <col min="1547" max="1547" width="9.85546875" style="67" customWidth="1"/>
    <col min="1548" max="1548" width="10.28515625" style="67" customWidth="1"/>
    <col min="1549" max="1549" width="10.5703125" style="67" customWidth="1"/>
    <col min="1550" max="1792" width="9.140625" style="67"/>
    <col min="1793" max="1793" width="5.140625" style="67" customWidth="1"/>
    <col min="1794" max="1794" width="44.7109375" style="67" customWidth="1"/>
    <col min="1795" max="1795" width="10.140625" style="67" customWidth="1"/>
    <col min="1796" max="1796" width="10.85546875" style="67" customWidth="1"/>
    <col min="1797" max="1797" width="12.7109375" style="67" customWidth="1"/>
    <col min="1798" max="1798" width="9.85546875" style="67" customWidth="1"/>
    <col min="1799" max="1800" width="12.7109375" style="67" customWidth="1"/>
    <col min="1801" max="1801" width="13" style="67" customWidth="1"/>
    <col min="1802" max="1802" width="12.140625" style="67" customWidth="1"/>
    <col min="1803" max="1803" width="9.85546875" style="67" customWidth="1"/>
    <col min="1804" max="1804" width="10.28515625" style="67" customWidth="1"/>
    <col min="1805" max="1805" width="10.5703125" style="67" customWidth="1"/>
    <col min="1806" max="2048" width="9.140625" style="67"/>
    <col min="2049" max="2049" width="5.140625" style="67" customWidth="1"/>
    <col min="2050" max="2050" width="44.7109375" style="67" customWidth="1"/>
    <col min="2051" max="2051" width="10.140625" style="67" customWidth="1"/>
    <col min="2052" max="2052" width="10.85546875" style="67" customWidth="1"/>
    <col min="2053" max="2053" width="12.7109375" style="67" customWidth="1"/>
    <col min="2054" max="2054" width="9.85546875" style="67" customWidth="1"/>
    <col min="2055" max="2056" width="12.7109375" style="67" customWidth="1"/>
    <col min="2057" max="2057" width="13" style="67" customWidth="1"/>
    <col min="2058" max="2058" width="12.140625" style="67" customWidth="1"/>
    <col min="2059" max="2059" width="9.85546875" style="67" customWidth="1"/>
    <col min="2060" max="2060" width="10.28515625" style="67" customWidth="1"/>
    <col min="2061" max="2061" width="10.5703125" style="67" customWidth="1"/>
    <col min="2062" max="2304" width="9.140625" style="67"/>
    <col min="2305" max="2305" width="5.140625" style="67" customWidth="1"/>
    <col min="2306" max="2306" width="44.7109375" style="67" customWidth="1"/>
    <col min="2307" max="2307" width="10.140625" style="67" customWidth="1"/>
    <col min="2308" max="2308" width="10.85546875" style="67" customWidth="1"/>
    <col min="2309" max="2309" width="12.7109375" style="67" customWidth="1"/>
    <col min="2310" max="2310" width="9.85546875" style="67" customWidth="1"/>
    <col min="2311" max="2312" width="12.7109375" style="67" customWidth="1"/>
    <col min="2313" max="2313" width="13" style="67" customWidth="1"/>
    <col min="2314" max="2314" width="12.140625" style="67" customWidth="1"/>
    <col min="2315" max="2315" width="9.85546875" style="67" customWidth="1"/>
    <col min="2316" max="2316" width="10.28515625" style="67" customWidth="1"/>
    <col min="2317" max="2317" width="10.5703125" style="67" customWidth="1"/>
    <col min="2318" max="2560" width="9.140625" style="67"/>
    <col min="2561" max="2561" width="5.140625" style="67" customWidth="1"/>
    <col min="2562" max="2562" width="44.7109375" style="67" customWidth="1"/>
    <col min="2563" max="2563" width="10.140625" style="67" customWidth="1"/>
    <col min="2564" max="2564" width="10.85546875" style="67" customWidth="1"/>
    <col min="2565" max="2565" width="12.7109375" style="67" customWidth="1"/>
    <col min="2566" max="2566" width="9.85546875" style="67" customWidth="1"/>
    <col min="2567" max="2568" width="12.7109375" style="67" customWidth="1"/>
    <col min="2569" max="2569" width="13" style="67" customWidth="1"/>
    <col min="2570" max="2570" width="12.140625" style="67" customWidth="1"/>
    <col min="2571" max="2571" width="9.85546875" style="67" customWidth="1"/>
    <col min="2572" max="2572" width="10.28515625" style="67" customWidth="1"/>
    <col min="2573" max="2573" width="10.5703125" style="67" customWidth="1"/>
    <col min="2574" max="2816" width="9.140625" style="67"/>
    <col min="2817" max="2817" width="5.140625" style="67" customWidth="1"/>
    <col min="2818" max="2818" width="44.7109375" style="67" customWidth="1"/>
    <col min="2819" max="2819" width="10.140625" style="67" customWidth="1"/>
    <col min="2820" max="2820" width="10.85546875" style="67" customWidth="1"/>
    <col min="2821" max="2821" width="12.7109375" style="67" customWidth="1"/>
    <col min="2822" max="2822" width="9.85546875" style="67" customWidth="1"/>
    <col min="2823" max="2824" width="12.7109375" style="67" customWidth="1"/>
    <col min="2825" max="2825" width="13" style="67" customWidth="1"/>
    <col min="2826" max="2826" width="12.140625" style="67" customWidth="1"/>
    <col min="2827" max="2827" width="9.85546875" style="67" customWidth="1"/>
    <col min="2828" max="2828" width="10.28515625" style="67" customWidth="1"/>
    <col min="2829" max="2829" width="10.5703125" style="67" customWidth="1"/>
    <col min="2830" max="3072" width="9.140625" style="67"/>
    <col min="3073" max="3073" width="5.140625" style="67" customWidth="1"/>
    <col min="3074" max="3074" width="44.7109375" style="67" customWidth="1"/>
    <col min="3075" max="3075" width="10.140625" style="67" customWidth="1"/>
    <col min="3076" max="3076" width="10.85546875" style="67" customWidth="1"/>
    <col min="3077" max="3077" width="12.7109375" style="67" customWidth="1"/>
    <col min="3078" max="3078" width="9.85546875" style="67" customWidth="1"/>
    <col min="3079" max="3080" width="12.7109375" style="67" customWidth="1"/>
    <col min="3081" max="3081" width="13" style="67" customWidth="1"/>
    <col min="3082" max="3082" width="12.140625" style="67" customWidth="1"/>
    <col min="3083" max="3083" width="9.85546875" style="67" customWidth="1"/>
    <col min="3084" max="3084" width="10.28515625" style="67" customWidth="1"/>
    <col min="3085" max="3085" width="10.5703125" style="67" customWidth="1"/>
    <col min="3086" max="3328" width="9.140625" style="67"/>
    <col min="3329" max="3329" width="5.140625" style="67" customWidth="1"/>
    <col min="3330" max="3330" width="44.7109375" style="67" customWidth="1"/>
    <col min="3331" max="3331" width="10.140625" style="67" customWidth="1"/>
    <col min="3332" max="3332" width="10.85546875" style="67" customWidth="1"/>
    <col min="3333" max="3333" width="12.7109375" style="67" customWidth="1"/>
    <col min="3334" max="3334" width="9.85546875" style="67" customWidth="1"/>
    <col min="3335" max="3336" width="12.7109375" style="67" customWidth="1"/>
    <col min="3337" max="3337" width="13" style="67" customWidth="1"/>
    <col min="3338" max="3338" width="12.140625" style="67" customWidth="1"/>
    <col min="3339" max="3339" width="9.85546875" style="67" customWidth="1"/>
    <col min="3340" max="3340" width="10.28515625" style="67" customWidth="1"/>
    <col min="3341" max="3341" width="10.5703125" style="67" customWidth="1"/>
    <col min="3342" max="3584" width="9.140625" style="67"/>
    <col min="3585" max="3585" width="5.140625" style="67" customWidth="1"/>
    <col min="3586" max="3586" width="44.7109375" style="67" customWidth="1"/>
    <col min="3587" max="3587" width="10.140625" style="67" customWidth="1"/>
    <col min="3588" max="3588" width="10.85546875" style="67" customWidth="1"/>
    <col min="3589" max="3589" width="12.7109375" style="67" customWidth="1"/>
    <col min="3590" max="3590" width="9.85546875" style="67" customWidth="1"/>
    <col min="3591" max="3592" width="12.7109375" style="67" customWidth="1"/>
    <col min="3593" max="3593" width="13" style="67" customWidth="1"/>
    <col min="3594" max="3594" width="12.140625" style="67" customWidth="1"/>
    <col min="3595" max="3595" width="9.85546875" style="67" customWidth="1"/>
    <col min="3596" max="3596" width="10.28515625" style="67" customWidth="1"/>
    <col min="3597" max="3597" width="10.5703125" style="67" customWidth="1"/>
    <col min="3598" max="3840" width="9.140625" style="67"/>
    <col min="3841" max="3841" width="5.140625" style="67" customWidth="1"/>
    <col min="3842" max="3842" width="44.7109375" style="67" customWidth="1"/>
    <col min="3843" max="3843" width="10.140625" style="67" customWidth="1"/>
    <col min="3844" max="3844" width="10.85546875" style="67" customWidth="1"/>
    <col min="3845" max="3845" width="12.7109375" style="67" customWidth="1"/>
    <col min="3846" max="3846" width="9.85546875" style="67" customWidth="1"/>
    <col min="3847" max="3848" width="12.7109375" style="67" customWidth="1"/>
    <col min="3849" max="3849" width="13" style="67" customWidth="1"/>
    <col min="3850" max="3850" width="12.140625" style="67" customWidth="1"/>
    <col min="3851" max="3851" width="9.85546875" style="67" customWidth="1"/>
    <col min="3852" max="3852" width="10.28515625" style="67" customWidth="1"/>
    <col min="3853" max="3853" width="10.5703125" style="67" customWidth="1"/>
    <col min="3854" max="4096" width="9.140625" style="67"/>
    <col min="4097" max="4097" width="5.140625" style="67" customWidth="1"/>
    <col min="4098" max="4098" width="44.7109375" style="67" customWidth="1"/>
    <col min="4099" max="4099" width="10.140625" style="67" customWidth="1"/>
    <col min="4100" max="4100" width="10.85546875" style="67" customWidth="1"/>
    <col min="4101" max="4101" width="12.7109375" style="67" customWidth="1"/>
    <col min="4102" max="4102" width="9.85546875" style="67" customWidth="1"/>
    <col min="4103" max="4104" width="12.7109375" style="67" customWidth="1"/>
    <col min="4105" max="4105" width="13" style="67" customWidth="1"/>
    <col min="4106" max="4106" width="12.140625" style="67" customWidth="1"/>
    <col min="4107" max="4107" width="9.85546875" style="67" customWidth="1"/>
    <col min="4108" max="4108" width="10.28515625" style="67" customWidth="1"/>
    <col min="4109" max="4109" width="10.5703125" style="67" customWidth="1"/>
    <col min="4110" max="4352" width="9.140625" style="67"/>
    <col min="4353" max="4353" width="5.140625" style="67" customWidth="1"/>
    <col min="4354" max="4354" width="44.7109375" style="67" customWidth="1"/>
    <col min="4355" max="4355" width="10.140625" style="67" customWidth="1"/>
    <col min="4356" max="4356" width="10.85546875" style="67" customWidth="1"/>
    <col min="4357" max="4357" width="12.7109375" style="67" customWidth="1"/>
    <col min="4358" max="4358" width="9.85546875" style="67" customWidth="1"/>
    <col min="4359" max="4360" width="12.7109375" style="67" customWidth="1"/>
    <col min="4361" max="4361" width="13" style="67" customWidth="1"/>
    <col min="4362" max="4362" width="12.140625" style="67" customWidth="1"/>
    <col min="4363" max="4363" width="9.85546875" style="67" customWidth="1"/>
    <col min="4364" max="4364" width="10.28515625" style="67" customWidth="1"/>
    <col min="4365" max="4365" width="10.5703125" style="67" customWidth="1"/>
    <col min="4366" max="4608" width="9.140625" style="67"/>
    <col min="4609" max="4609" width="5.140625" style="67" customWidth="1"/>
    <col min="4610" max="4610" width="44.7109375" style="67" customWidth="1"/>
    <col min="4611" max="4611" width="10.140625" style="67" customWidth="1"/>
    <col min="4612" max="4612" width="10.85546875" style="67" customWidth="1"/>
    <col min="4613" max="4613" width="12.7109375" style="67" customWidth="1"/>
    <col min="4614" max="4614" width="9.85546875" style="67" customWidth="1"/>
    <col min="4615" max="4616" width="12.7109375" style="67" customWidth="1"/>
    <col min="4617" max="4617" width="13" style="67" customWidth="1"/>
    <col min="4618" max="4618" width="12.140625" style="67" customWidth="1"/>
    <col min="4619" max="4619" width="9.85546875" style="67" customWidth="1"/>
    <col min="4620" max="4620" width="10.28515625" style="67" customWidth="1"/>
    <col min="4621" max="4621" width="10.5703125" style="67" customWidth="1"/>
    <col min="4622" max="4864" width="9.140625" style="67"/>
    <col min="4865" max="4865" width="5.140625" style="67" customWidth="1"/>
    <col min="4866" max="4866" width="44.7109375" style="67" customWidth="1"/>
    <col min="4867" max="4867" width="10.140625" style="67" customWidth="1"/>
    <col min="4868" max="4868" width="10.85546875" style="67" customWidth="1"/>
    <col min="4869" max="4869" width="12.7109375" style="67" customWidth="1"/>
    <col min="4870" max="4870" width="9.85546875" style="67" customWidth="1"/>
    <col min="4871" max="4872" width="12.7109375" style="67" customWidth="1"/>
    <col min="4873" max="4873" width="13" style="67" customWidth="1"/>
    <col min="4874" max="4874" width="12.140625" style="67" customWidth="1"/>
    <col min="4875" max="4875" width="9.85546875" style="67" customWidth="1"/>
    <col min="4876" max="4876" width="10.28515625" style="67" customWidth="1"/>
    <col min="4877" max="4877" width="10.5703125" style="67" customWidth="1"/>
    <col min="4878" max="5120" width="9.140625" style="67"/>
    <col min="5121" max="5121" width="5.140625" style="67" customWidth="1"/>
    <col min="5122" max="5122" width="44.7109375" style="67" customWidth="1"/>
    <col min="5123" max="5123" width="10.140625" style="67" customWidth="1"/>
    <col min="5124" max="5124" width="10.85546875" style="67" customWidth="1"/>
    <col min="5125" max="5125" width="12.7109375" style="67" customWidth="1"/>
    <col min="5126" max="5126" width="9.85546875" style="67" customWidth="1"/>
    <col min="5127" max="5128" width="12.7109375" style="67" customWidth="1"/>
    <col min="5129" max="5129" width="13" style="67" customWidth="1"/>
    <col min="5130" max="5130" width="12.140625" style="67" customWidth="1"/>
    <col min="5131" max="5131" width="9.85546875" style="67" customWidth="1"/>
    <col min="5132" max="5132" width="10.28515625" style="67" customWidth="1"/>
    <col min="5133" max="5133" width="10.5703125" style="67" customWidth="1"/>
    <col min="5134" max="5376" width="9.140625" style="67"/>
    <col min="5377" max="5377" width="5.140625" style="67" customWidth="1"/>
    <col min="5378" max="5378" width="44.7109375" style="67" customWidth="1"/>
    <col min="5379" max="5379" width="10.140625" style="67" customWidth="1"/>
    <col min="5380" max="5380" width="10.85546875" style="67" customWidth="1"/>
    <col min="5381" max="5381" width="12.7109375" style="67" customWidth="1"/>
    <col min="5382" max="5382" width="9.85546875" style="67" customWidth="1"/>
    <col min="5383" max="5384" width="12.7109375" style="67" customWidth="1"/>
    <col min="5385" max="5385" width="13" style="67" customWidth="1"/>
    <col min="5386" max="5386" width="12.140625" style="67" customWidth="1"/>
    <col min="5387" max="5387" width="9.85546875" style="67" customWidth="1"/>
    <col min="5388" max="5388" width="10.28515625" style="67" customWidth="1"/>
    <col min="5389" max="5389" width="10.5703125" style="67" customWidth="1"/>
    <col min="5390" max="5632" width="9.140625" style="67"/>
    <col min="5633" max="5633" width="5.140625" style="67" customWidth="1"/>
    <col min="5634" max="5634" width="44.7109375" style="67" customWidth="1"/>
    <col min="5635" max="5635" width="10.140625" style="67" customWidth="1"/>
    <col min="5636" max="5636" width="10.85546875" style="67" customWidth="1"/>
    <col min="5637" max="5637" width="12.7109375" style="67" customWidth="1"/>
    <col min="5638" max="5638" width="9.85546875" style="67" customWidth="1"/>
    <col min="5639" max="5640" width="12.7109375" style="67" customWidth="1"/>
    <col min="5641" max="5641" width="13" style="67" customWidth="1"/>
    <col min="5642" max="5642" width="12.140625" style="67" customWidth="1"/>
    <col min="5643" max="5643" width="9.85546875" style="67" customWidth="1"/>
    <col min="5644" max="5644" width="10.28515625" style="67" customWidth="1"/>
    <col min="5645" max="5645" width="10.5703125" style="67" customWidth="1"/>
    <col min="5646" max="5888" width="9.140625" style="67"/>
    <col min="5889" max="5889" width="5.140625" style="67" customWidth="1"/>
    <col min="5890" max="5890" width="44.7109375" style="67" customWidth="1"/>
    <col min="5891" max="5891" width="10.140625" style="67" customWidth="1"/>
    <col min="5892" max="5892" width="10.85546875" style="67" customWidth="1"/>
    <col min="5893" max="5893" width="12.7109375" style="67" customWidth="1"/>
    <col min="5894" max="5894" width="9.85546875" style="67" customWidth="1"/>
    <col min="5895" max="5896" width="12.7109375" style="67" customWidth="1"/>
    <col min="5897" max="5897" width="13" style="67" customWidth="1"/>
    <col min="5898" max="5898" width="12.140625" style="67" customWidth="1"/>
    <col min="5899" max="5899" width="9.85546875" style="67" customWidth="1"/>
    <col min="5900" max="5900" width="10.28515625" style="67" customWidth="1"/>
    <col min="5901" max="5901" width="10.5703125" style="67" customWidth="1"/>
    <col min="5902" max="6144" width="9.140625" style="67"/>
    <col min="6145" max="6145" width="5.140625" style="67" customWidth="1"/>
    <col min="6146" max="6146" width="44.7109375" style="67" customWidth="1"/>
    <col min="6147" max="6147" width="10.140625" style="67" customWidth="1"/>
    <col min="6148" max="6148" width="10.85546875" style="67" customWidth="1"/>
    <col min="6149" max="6149" width="12.7109375" style="67" customWidth="1"/>
    <col min="6150" max="6150" width="9.85546875" style="67" customWidth="1"/>
    <col min="6151" max="6152" width="12.7109375" style="67" customWidth="1"/>
    <col min="6153" max="6153" width="13" style="67" customWidth="1"/>
    <col min="6154" max="6154" width="12.140625" style="67" customWidth="1"/>
    <col min="6155" max="6155" width="9.85546875" style="67" customWidth="1"/>
    <col min="6156" max="6156" width="10.28515625" style="67" customWidth="1"/>
    <col min="6157" max="6157" width="10.5703125" style="67" customWidth="1"/>
    <col min="6158" max="6400" width="9.140625" style="67"/>
    <col min="6401" max="6401" width="5.140625" style="67" customWidth="1"/>
    <col min="6402" max="6402" width="44.7109375" style="67" customWidth="1"/>
    <col min="6403" max="6403" width="10.140625" style="67" customWidth="1"/>
    <col min="6404" max="6404" width="10.85546875" style="67" customWidth="1"/>
    <col min="6405" max="6405" width="12.7109375" style="67" customWidth="1"/>
    <col min="6406" max="6406" width="9.85546875" style="67" customWidth="1"/>
    <col min="6407" max="6408" width="12.7109375" style="67" customWidth="1"/>
    <col min="6409" max="6409" width="13" style="67" customWidth="1"/>
    <col min="6410" max="6410" width="12.140625" style="67" customWidth="1"/>
    <col min="6411" max="6411" width="9.85546875" style="67" customWidth="1"/>
    <col min="6412" max="6412" width="10.28515625" style="67" customWidth="1"/>
    <col min="6413" max="6413" width="10.5703125" style="67" customWidth="1"/>
    <col min="6414" max="6656" width="9.140625" style="67"/>
    <col min="6657" max="6657" width="5.140625" style="67" customWidth="1"/>
    <col min="6658" max="6658" width="44.7109375" style="67" customWidth="1"/>
    <col min="6659" max="6659" width="10.140625" style="67" customWidth="1"/>
    <col min="6660" max="6660" width="10.85546875" style="67" customWidth="1"/>
    <col min="6661" max="6661" width="12.7109375" style="67" customWidth="1"/>
    <col min="6662" max="6662" width="9.85546875" style="67" customWidth="1"/>
    <col min="6663" max="6664" width="12.7109375" style="67" customWidth="1"/>
    <col min="6665" max="6665" width="13" style="67" customWidth="1"/>
    <col min="6666" max="6666" width="12.140625" style="67" customWidth="1"/>
    <col min="6667" max="6667" width="9.85546875" style="67" customWidth="1"/>
    <col min="6668" max="6668" width="10.28515625" style="67" customWidth="1"/>
    <col min="6669" max="6669" width="10.5703125" style="67" customWidth="1"/>
    <col min="6670" max="6912" width="9.140625" style="67"/>
    <col min="6913" max="6913" width="5.140625" style="67" customWidth="1"/>
    <col min="6914" max="6914" width="44.7109375" style="67" customWidth="1"/>
    <col min="6915" max="6915" width="10.140625" style="67" customWidth="1"/>
    <col min="6916" max="6916" width="10.85546875" style="67" customWidth="1"/>
    <col min="6917" max="6917" width="12.7109375" style="67" customWidth="1"/>
    <col min="6918" max="6918" width="9.85546875" style="67" customWidth="1"/>
    <col min="6919" max="6920" width="12.7109375" style="67" customWidth="1"/>
    <col min="6921" max="6921" width="13" style="67" customWidth="1"/>
    <col min="6922" max="6922" width="12.140625" style="67" customWidth="1"/>
    <col min="6923" max="6923" width="9.85546875" style="67" customWidth="1"/>
    <col min="6924" max="6924" width="10.28515625" style="67" customWidth="1"/>
    <col min="6925" max="6925" width="10.5703125" style="67" customWidth="1"/>
    <col min="6926" max="7168" width="9.140625" style="67"/>
    <col min="7169" max="7169" width="5.140625" style="67" customWidth="1"/>
    <col min="7170" max="7170" width="44.7109375" style="67" customWidth="1"/>
    <col min="7171" max="7171" width="10.140625" style="67" customWidth="1"/>
    <col min="7172" max="7172" width="10.85546875" style="67" customWidth="1"/>
    <col min="7173" max="7173" width="12.7109375" style="67" customWidth="1"/>
    <col min="7174" max="7174" width="9.85546875" style="67" customWidth="1"/>
    <col min="7175" max="7176" width="12.7109375" style="67" customWidth="1"/>
    <col min="7177" max="7177" width="13" style="67" customWidth="1"/>
    <col min="7178" max="7178" width="12.140625" style="67" customWidth="1"/>
    <col min="7179" max="7179" width="9.85546875" style="67" customWidth="1"/>
    <col min="7180" max="7180" width="10.28515625" style="67" customWidth="1"/>
    <col min="7181" max="7181" width="10.5703125" style="67" customWidth="1"/>
    <col min="7182" max="7424" width="9.140625" style="67"/>
    <col min="7425" max="7425" width="5.140625" style="67" customWidth="1"/>
    <col min="7426" max="7426" width="44.7109375" style="67" customWidth="1"/>
    <col min="7427" max="7427" width="10.140625" style="67" customWidth="1"/>
    <col min="7428" max="7428" width="10.85546875" style="67" customWidth="1"/>
    <col min="7429" max="7429" width="12.7109375" style="67" customWidth="1"/>
    <col min="7430" max="7430" width="9.85546875" style="67" customWidth="1"/>
    <col min="7431" max="7432" width="12.7109375" style="67" customWidth="1"/>
    <col min="7433" max="7433" width="13" style="67" customWidth="1"/>
    <col min="7434" max="7434" width="12.140625" style="67" customWidth="1"/>
    <col min="7435" max="7435" width="9.85546875" style="67" customWidth="1"/>
    <col min="7436" max="7436" width="10.28515625" style="67" customWidth="1"/>
    <col min="7437" max="7437" width="10.5703125" style="67" customWidth="1"/>
    <col min="7438" max="7680" width="9.140625" style="67"/>
    <col min="7681" max="7681" width="5.140625" style="67" customWidth="1"/>
    <col min="7682" max="7682" width="44.7109375" style="67" customWidth="1"/>
    <col min="7683" max="7683" width="10.140625" style="67" customWidth="1"/>
    <col min="7684" max="7684" width="10.85546875" style="67" customWidth="1"/>
    <col min="7685" max="7685" width="12.7109375" style="67" customWidth="1"/>
    <col min="7686" max="7686" width="9.85546875" style="67" customWidth="1"/>
    <col min="7687" max="7688" width="12.7109375" style="67" customWidth="1"/>
    <col min="7689" max="7689" width="13" style="67" customWidth="1"/>
    <col min="7690" max="7690" width="12.140625" style="67" customWidth="1"/>
    <col min="7691" max="7691" width="9.85546875" style="67" customWidth="1"/>
    <col min="7692" max="7692" width="10.28515625" style="67" customWidth="1"/>
    <col min="7693" max="7693" width="10.5703125" style="67" customWidth="1"/>
    <col min="7694" max="7936" width="9.140625" style="67"/>
    <col min="7937" max="7937" width="5.140625" style="67" customWidth="1"/>
    <col min="7938" max="7938" width="44.7109375" style="67" customWidth="1"/>
    <col min="7939" max="7939" width="10.140625" style="67" customWidth="1"/>
    <col min="7940" max="7940" width="10.85546875" style="67" customWidth="1"/>
    <col min="7941" max="7941" width="12.7109375" style="67" customWidth="1"/>
    <col min="7942" max="7942" width="9.85546875" style="67" customWidth="1"/>
    <col min="7943" max="7944" width="12.7109375" style="67" customWidth="1"/>
    <col min="7945" max="7945" width="13" style="67" customWidth="1"/>
    <col min="7946" max="7946" width="12.140625" style="67" customWidth="1"/>
    <col min="7947" max="7947" width="9.85546875" style="67" customWidth="1"/>
    <col min="7948" max="7948" width="10.28515625" style="67" customWidth="1"/>
    <col min="7949" max="7949" width="10.5703125" style="67" customWidth="1"/>
    <col min="7950" max="8192" width="9.140625" style="67"/>
    <col min="8193" max="8193" width="5.140625" style="67" customWidth="1"/>
    <col min="8194" max="8194" width="44.7109375" style="67" customWidth="1"/>
    <col min="8195" max="8195" width="10.140625" style="67" customWidth="1"/>
    <col min="8196" max="8196" width="10.85546875" style="67" customWidth="1"/>
    <col min="8197" max="8197" width="12.7109375" style="67" customWidth="1"/>
    <col min="8198" max="8198" width="9.85546875" style="67" customWidth="1"/>
    <col min="8199" max="8200" width="12.7109375" style="67" customWidth="1"/>
    <col min="8201" max="8201" width="13" style="67" customWidth="1"/>
    <col min="8202" max="8202" width="12.140625" style="67" customWidth="1"/>
    <col min="8203" max="8203" width="9.85546875" style="67" customWidth="1"/>
    <col min="8204" max="8204" width="10.28515625" style="67" customWidth="1"/>
    <col min="8205" max="8205" width="10.5703125" style="67" customWidth="1"/>
    <col min="8206" max="8448" width="9.140625" style="67"/>
    <col min="8449" max="8449" width="5.140625" style="67" customWidth="1"/>
    <col min="8450" max="8450" width="44.7109375" style="67" customWidth="1"/>
    <col min="8451" max="8451" width="10.140625" style="67" customWidth="1"/>
    <col min="8452" max="8452" width="10.85546875" style="67" customWidth="1"/>
    <col min="8453" max="8453" width="12.7109375" style="67" customWidth="1"/>
    <col min="8454" max="8454" width="9.85546875" style="67" customWidth="1"/>
    <col min="8455" max="8456" width="12.7109375" style="67" customWidth="1"/>
    <col min="8457" max="8457" width="13" style="67" customWidth="1"/>
    <col min="8458" max="8458" width="12.140625" style="67" customWidth="1"/>
    <col min="8459" max="8459" width="9.85546875" style="67" customWidth="1"/>
    <col min="8460" max="8460" width="10.28515625" style="67" customWidth="1"/>
    <col min="8461" max="8461" width="10.5703125" style="67" customWidth="1"/>
    <col min="8462" max="8704" width="9.140625" style="67"/>
    <col min="8705" max="8705" width="5.140625" style="67" customWidth="1"/>
    <col min="8706" max="8706" width="44.7109375" style="67" customWidth="1"/>
    <col min="8707" max="8707" width="10.140625" style="67" customWidth="1"/>
    <col min="8708" max="8708" width="10.85546875" style="67" customWidth="1"/>
    <col min="8709" max="8709" width="12.7109375" style="67" customWidth="1"/>
    <col min="8710" max="8710" width="9.85546875" style="67" customWidth="1"/>
    <col min="8711" max="8712" width="12.7109375" style="67" customWidth="1"/>
    <col min="8713" max="8713" width="13" style="67" customWidth="1"/>
    <col min="8714" max="8714" width="12.140625" style="67" customWidth="1"/>
    <col min="8715" max="8715" width="9.85546875" style="67" customWidth="1"/>
    <col min="8716" max="8716" width="10.28515625" style="67" customWidth="1"/>
    <col min="8717" max="8717" width="10.5703125" style="67" customWidth="1"/>
    <col min="8718" max="8960" width="9.140625" style="67"/>
    <col min="8961" max="8961" width="5.140625" style="67" customWidth="1"/>
    <col min="8962" max="8962" width="44.7109375" style="67" customWidth="1"/>
    <col min="8963" max="8963" width="10.140625" style="67" customWidth="1"/>
    <col min="8964" max="8964" width="10.85546875" style="67" customWidth="1"/>
    <col min="8965" max="8965" width="12.7109375" style="67" customWidth="1"/>
    <col min="8966" max="8966" width="9.85546875" style="67" customWidth="1"/>
    <col min="8967" max="8968" width="12.7109375" style="67" customWidth="1"/>
    <col min="8969" max="8969" width="13" style="67" customWidth="1"/>
    <col min="8970" max="8970" width="12.140625" style="67" customWidth="1"/>
    <col min="8971" max="8971" width="9.85546875" style="67" customWidth="1"/>
    <col min="8972" max="8972" width="10.28515625" style="67" customWidth="1"/>
    <col min="8973" max="8973" width="10.5703125" style="67" customWidth="1"/>
    <col min="8974" max="9216" width="9.140625" style="67"/>
    <col min="9217" max="9217" width="5.140625" style="67" customWidth="1"/>
    <col min="9218" max="9218" width="44.7109375" style="67" customWidth="1"/>
    <col min="9219" max="9219" width="10.140625" style="67" customWidth="1"/>
    <col min="9220" max="9220" width="10.85546875" style="67" customWidth="1"/>
    <col min="9221" max="9221" width="12.7109375" style="67" customWidth="1"/>
    <col min="9222" max="9222" width="9.85546875" style="67" customWidth="1"/>
    <col min="9223" max="9224" width="12.7109375" style="67" customWidth="1"/>
    <col min="9225" max="9225" width="13" style="67" customWidth="1"/>
    <col min="9226" max="9226" width="12.140625" style="67" customWidth="1"/>
    <col min="9227" max="9227" width="9.85546875" style="67" customWidth="1"/>
    <col min="9228" max="9228" width="10.28515625" style="67" customWidth="1"/>
    <col min="9229" max="9229" width="10.5703125" style="67" customWidth="1"/>
    <col min="9230" max="9472" width="9.140625" style="67"/>
    <col min="9473" max="9473" width="5.140625" style="67" customWidth="1"/>
    <col min="9474" max="9474" width="44.7109375" style="67" customWidth="1"/>
    <col min="9475" max="9475" width="10.140625" style="67" customWidth="1"/>
    <col min="9476" max="9476" width="10.85546875" style="67" customWidth="1"/>
    <col min="9477" max="9477" width="12.7109375" style="67" customWidth="1"/>
    <col min="9478" max="9478" width="9.85546875" style="67" customWidth="1"/>
    <col min="9479" max="9480" width="12.7109375" style="67" customWidth="1"/>
    <col min="9481" max="9481" width="13" style="67" customWidth="1"/>
    <col min="9482" max="9482" width="12.140625" style="67" customWidth="1"/>
    <col min="9483" max="9483" width="9.85546875" style="67" customWidth="1"/>
    <col min="9484" max="9484" width="10.28515625" style="67" customWidth="1"/>
    <col min="9485" max="9485" width="10.5703125" style="67" customWidth="1"/>
    <col min="9486" max="9728" width="9.140625" style="67"/>
    <col min="9729" max="9729" width="5.140625" style="67" customWidth="1"/>
    <col min="9730" max="9730" width="44.7109375" style="67" customWidth="1"/>
    <col min="9731" max="9731" width="10.140625" style="67" customWidth="1"/>
    <col min="9732" max="9732" width="10.85546875" style="67" customWidth="1"/>
    <col min="9733" max="9733" width="12.7109375" style="67" customWidth="1"/>
    <col min="9734" max="9734" width="9.85546875" style="67" customWidth="1"/>
    <col min="9735" max="9736" width="12.7109375" style="67" customWidth="1"/>
    <col min="9737" max="9737" width="13" style="67" customWidth="1"/>
    <col min="9738" max="9738" width="12.140625" style="67" customWidth="1"/>
    <col min="9739" max="9739" width="9.85546875" style="67" customWidth="1"/>
    <col min="9740" max="9740" width="10.28515625" style="67" customWidth="1"/>
    <col min="9741" max="9741" width="10.5703125" style="67" customWidth="1"/>
    <col min="9742" max="9984" width="9.140625" style="67"/>
    <col min="9985" max="9985" width="5.140625" style="67" customWidth="1"/>
    <col min="9986" max="9986" width="44.7109375" style="67" customWidth="1"/>
    <col min="9987" max="9987" width="10.140625" style="67" customWidth="1"/>
    <col min="9988" max="9988" width="10.85546875" style="67" customWidth="1"/>
    <col min="9989" max="9989" width="12.7109375" style="67" customWidth="1"/>
    <col min="9990" max="9990" width="9.85546875" style="67" customWidth="1"/>
    <col min="9991" max="9992" width="12.7109375" style="67" customWidth="1"/>
    <col min="9993" max="9993" width="13" style="67" customWidth="1"/>
    <col min="9994" max="9994" width="12.140625" style="67" customWidth="1"/>
    <col min="9995" max="9995" width="9.85546875" style="67" customWidth="1"/>
    <col min="9996" max="9996" width="10.28515625" style="67" customWidth="1"/>
    <col min="9997" max="9997" width="10.5703125" style="67" customWidth="1"/>
    <col min="9998" max="10240" width="9.140625" style="67"/>
    <col min="10241" max="10241" width="5.140625" style="67" customWidth="1"/>
    <col min="10242" max="10242" width="44.7109375" style="67" customWidth="1"/>
    <col min="10243" max="10243" width="10.140625" style="67" customWidth="1"/>
    <col min="10244" max="10244" width="10.85546875" style="67" customWidth="1"/>
    <col min="10245" max="10245" width="12.7109375" style="67" customWidth="1"/>
    <col min="10246" max="10246" width="9.85546875" style="67" customWidth="1"/>
    <col min="10247" max="10248" width="12.7109375" style="67" customWidth="1"/>
    <col min="10249" max="10249" width="13" style="67" customWidth="1"/>
    <col min="10250" max="10250" width="12.140625" style="67" customWidth="1"/>
    <col min="10251" max="10251" width="9.85546875" style="67" customWidth="1"/>
    <col min="10252" max="10252" width="10.28515625" style="67" customWidth="1"/>
    <col min="10253" max="10253" width="10.5703125" style="67" customWidth="1"/>
    <col min="10254" max="10496" width="9.140625" style="67"/>
    <col min="10497" max="10497" width="5.140625" style="67" customWidth="1"/>
    <col min="10498" max="10498" width="44.7109375" style="67" customWidth="1"/>
    <col min="10499" max="10499" width="10.140625" style="67" customWidth="1"/>
    <col min="10500" max="10500" width="10.85546875" style="67" customWidth="1"/>
    <col min="10501" max="10501" width="12.7109375" style="67" customWidth="1"/>
    <col min="10502" max="10502" width="9.85546875" style="67" customWidth="1"/>
    <col min="10503" max="10504" width="12.7109375" style="67" customWidth="1"/>
    <col min="10505" max="10505" width="13" style="67" customWidth="1"/>
    <col min="10506" max="10506" width="12.140625" style="67" customWidth="1"/>
    <col min="10507" max="10507" width="9.85546875" style="67" customWidth="1"/>
    <col min="10508" max="10508" width="10.28515625" style="67" customWidth="1"/>
    <col min="10509" max="10509" width="10.5703125" style="67" customWidth="1"/>
    <col min="10510" max="10752" width="9.140625" style="67"/>
    <col min="10753" max="10753" width="5.140625" style="67" customWidth="1"/>
    <col min="10754" max="10754" width="44.7109375" style="67" customWidth="1"/>
    <col min="10755" max="10755" width="10.140625" style="67" customWidth="1"/>
    <col min="10756" max="10756" width="10.85546875" style="67" customWidth="1"/>
    <col min="10757" max="10757" width="12.7109375" style="67" customWidth="1"/>
    <col min="10758" max="10758" width="9.85546875" style="67" customWidth="1"/>
    <col min="10759" max="10760" width="12.7109375" style="67" customWidth="1"/>
    <col min="10761" max="10761" width="13" style="67" customWidth="1"/>
    <col min="10762" max="10762" width="12.140625" style="67" customWidth="1"/>
    <col min="10763" max="10763" width="9.85546875" style="67" customWidth="1"/>
    <col min="10764" max="10764" width="10.28515625" style="67" customWidth="1"/>
    <col min="10765" max="10765" width="10.5703125" style="67" customWidth="1"/>
    <col min="10766" max="11008" width="9.140625" style="67"/>
    <col min="11009" max="11009" width="5.140625" style="67" customWidth="1"/>
    <col min="11010" max="11010" width="44.7109375" style="67" customWidth="1"/>
    <col min="11011" max="11011" width="10.140625" style="67" customWidth="1"/>
    <col min="11012" max="11012" width="10.85546875" style="67" customWidth="1"/>
    <col min="11013" max="11013" width="12.7109375" style="67" customWidth="1"/>
    <col min="11014" max="11014" width="9.85546875" style="67" customWidth="1"/>
    <col min="11015" max="11016" width="12.7109375" style="67" customWidth="1"/>
    <col min="11017" max="11017" width="13" style="67" customWidth="1"/>
    <col min="11018" max="11018" width="12.140625" style="67" customWidth="1"/>
    <col min="11019" max="11019" width="9.85546875" style="67" customWidth="1"/>
    <col min="11020" max="11020" width="10.28515625" style="67" customWidth="1"/>
    <col min="11021" max="11021" width="10.5703125" style="67" customWidth="1"/>
    <col min="11022" max="11264" width="9.140625" style="67"/>
    <col min="11265" max="11265" width="5.140625" style="67" customWidth="1"/>
    <col min="11266" max="11266" width="44.7109375" style="67" customWidth="1"/>
    <col min="11267" max="11267" width="10.140625" style="67" customWidth="1"/>
    <col min="11268" max="11268" width="10.85546875" style="67" customWidth="1"/>
    <col min="11269" max="11269" width="12.7109375" style="67" customWidth="1"/>
    <col min="11270" max="11270" width="9.85546875" style="67" customWidth="1"/>
    <col min="11271" max="11272" width="12.7109375" style="67" customWidth="1"/>
    <col min="11273" max="11273" width="13" style="67" customWidth="1"/>
    <col min="11274" max="11274" width="12.140625" style="67" customWidth="1"/>
    <col min="11275" max="11275" width="9.85546875" style="67" customWidth="1"/>
    <col min="11276" max="11276" width="10.28515625" style="67" customWidth="1"/>
    <col min="11277" max="11277" width="10.5703125" style="67" customWidth="1"/>
    <col min="11278" max="11520" width="9.140625" style="67"/>
    <col min="11521" max="11521" width="5.140625" style="67" customWidth="1"/>
    <col min="11522" max="11522" width="44.7109375" style="67" customWidth="1"/>
    <col min="11523" max="11523" width="10.140625" style="67" customWidth="1"/>
    <col min="11524" max="11524" width="10.85546875" style="67" customWidth="1"/>
    <col min="11525" max="11525" width="12.7109375" style="67" customWidth="1"/>
    <col min="11526" max="11526" width="9.85546875" style="67" customWidth="1"/>
    <col min="11527" max="11528" width="12.7109375" style="67" customWidth="1"/>
    <col min="11529" max="11529" width="13" style="67" customWidth="1"/>
    <col min="11530" max="11530" width="12.140625" style="67" customWidth="1"/>
    <col min="11531" max="11531" width="9.85546875" style="67" customWidth="1"/>
    <col min="11532" max="11532" width="10.28515625" style="67" customWidth="1"/>
    <col min="11533" max="11533" width="10.5703125" style="67" customWidth="1"/>
    <col min="11534" max="11776" width="9.140625" style="67"/>
    <col min="11777" max="11777" width="5.140625" style="67" customWidth="1"/>
    <col min="11778" max="11778" width="44.7109375" style="67" customWidth="1"/>
    <col min="11779" max="11779" width="10.140625" style="67" customWidth="1"/>
    <col min="11780" max="11780" width="10.85546875" style="67" customWidth="1"/>
    <col min="11781" max="11781" width="12.7109375" style="67" customWidth="1"/>
    <col min="11782" max="11782" width="9.85546875" style="67" customWidth="1"/>
    <col min="11783" max="11784" width="12.7109375" style="67" customWidth="1"/>
    <col min="11785" max="11785" width="13" style="67" customWidth="1"/>
    <col min="11786" max="11786" width="12.140625" style="67" customWidth="1"/>
    <col min="11787" max="11787" width="9.85546875" style="67" customWidth="1"/>
    <col min="11788" max="11788" width="10.28515625" style="67" customWidth="1"/>
    <col min="11789" max="11789" width="10.5703125" style="67" customWidth="1"/>
    <col min="11790" max="12032" width="9.140625" style="67"/>
    <col min="12033" max="12033" width="5.140625" style="67" customWidth="1"/>
    <col min="12034" max="12034" width="44.7109375" style="67" customWidth="1"/>
    <col min="12035" max="12035" width="10.140625" style="67" customWidth="1"/>
    <col min="12036" max="12036" width="10.85546875" style="67" customWidth="1"/>
    <col min="12037" max="12037" width="12.7109375" style="67" customWidth="1"/>
    <col min="12038" max="12038" width="9.85546875" style="67" customWidth="1"/>
    <col min="12039" max="12040" width="12.7109375" style="67" customWidth="1"/>
    <col min="12041" max="12041" width="13" style="67" customWidth="1"/>
    <col min="12042" max="12042" width="12.140625" style="67" customWidth="1"/>
    <col min="12043" max="12043" width="9.85546875" style="67" customWidth="1"/>
    <col min="12044" max="12044" width="10.28515625" style="67" customWidth="1"/>
    <col min="12045" max="12045" width="10.5703125" style="67" customWidth="1"/>
    <col min="12046" max="12288" width="9.140625" style="67"/>
    <col min="12289" max="12289" width="5.140625" style="67" customWidth="1"/>
    <col min="12290" max="12290" width="44.7109375" style="67" customWidth="1"/>
    <col min="12291" max="12291" width="10.140625" style="67" customWidth="1"/>
    <col min="12292" max="12292" width="10.85546875" style="67" customWidth="1"/>
    <col min="12293" max="12293" width="12.7109375" style="67" customWidth="1"/>
    <col min="12294" max="12294" width="9.85546875" style="67" customWidth="1"/>
    <col min="12295" max="12296" width="12.7109375" style="67" customWidth="1"/>
    <col min="12297" max="12297" width="13" style="67" customWidth="1"/>
    <col min="12298" max="12298" width="12.140625" style="67" customWidth="1"/>
    <col min="12299" max="12299" width="9.85546875" style="67" customWidth="1"/>
    <col min="12300" max="12300" width="10.28515625" style="67" customWidth="1"/>
    <col min="12301" max="12301" width="10.5703125" style="67" customWidth="1"/>
    <col min="12302" max="12544" width="9.140625" style="67"/>
    <col min="12545" max="12545" width="5.140625" style="67" customWidth="1"/>
    <col min="12546" max="12546" width="44.7109375" style="67" customWidth="1"/>
    <col min="12547" max="12547" width="10.140625" style="67" customWidth="1"/>
    <col min="12548" max="12548" width="10.85546875" style="67" customWidth="1"/>
    <col min="12549" max="12549" width="12.7109375" style="67" customWidth="1"/>
    <col min="12550" max="12550" width="9.85546875" style="67" customWidth="1"/>
    <col min="12551" max="12552" width="12.7109375" style="67" customWidth="1"/>
    <col min="12553" max="12553" width="13" style="67" customWidth="1"/>
    <col min="12554" max="12554" width="12.140625" style="67" customWidth="1"/>
    <col min="12555" max="12555" width="9.85546875" style="67" customWidth="1"/>
    <col min="12556" max="12556" width="10.28515625" style="67" customWidth="1"/>
    <col min="12557" max="12557" width="10.5703125" style="67" customWidth="1"/>
    <col min="12558" max="12800" width="9.140625" style="67"/>
    <col min="12801" max="12801" width="5.140625" style="67" customWidth="1"/>
    <col min="12802" max="12802" width="44.7109375" style="67" customWidth="1"/>
    <col min="12803" max="12803" width="10.140625" style="67" customWidth="1"/>
    <col min="12804" max="12804" width="10.85546875" style="67" customWidth="1"/>
    <col min="12805" max="12805" width="12.7109375" style="67" customWidth="1"/>
    <col min="12806" max="12806" width="9.85546875" style="67" customWidth="1"/>
    <col min="12807" max="12808" width="12.7109375" style="67" customWidth="1"/>
    <col min="12809" max="12809" width="13" style="67" customWidth="1"/>
    <col min="12810" max="12810" width="12.140625" style="67" customWidth="1"/>
    <col min="12811" max="12811" width="9.85546875" style="67" customWidth="1"/>
    <col min="12812" max="12812" width="10.28515625" style="67" customWidth="1"/>
    <col min="12813" max="12813" width="10.5703125" style="67" customWidth="1"/>
    <col min="12814" max="13056" width="9.140625" style="67"/>
    <col min="13057" max="13057" width="5.140625" style="67" customWidth="1"/>
    <col min="13058" max="13058" width="44.7109375" style="67" customWidth="1"/>
    <col min="13059" max="13059" width="10.140625" style="67" customWidth="1"/>
    <col min="13060" max="13060" width="10.85546875" style="67" customWidth="1"/>
    <col min="13061" max="13061" width="12.7109375" style="67" customWidth="1"/>
    <col min="13062" max="13062" width="9.85546875" style="67" customWidth="1"/>
    <col min="13063" max="13064" width="12.7109375" style="67" customWidth="1"/>
    <col min="13065" max="13065" width="13" style="67" customWidth="1"/>
    <col min="13066" max="13066" width="12.140625" style="67" customWidth="1"/>
    <col min="13067" max="13067" width="9.85546875" style="67" customWidth="1"/>
    <col min="13068" max="13068" width="10.28515625" style="67" customWidth="1"/>
    <col min="13069" max="13069" width="10.5703125" style="67" customWidth="1"/>
    <col min="13070" max="13312" width="9.140625" style="67"/>
    <col min="13313" max="13313" width="5.140625" style="67" customWidth="1"/>
    <col min="13314" max="13314" width="44.7109375" style="67" customWidth="1"/>
    <col min="13315" max="13315" width="10.140625" style="67" customWidth="1"/>
    <col min="13316" max="13316" width="10.85546875" style="67" customWidth="1"/>
    <col min="13317" max="13317" width="12.7109375" style="67" customWidth="1"/>
    <col min="13318" max="13318" width="9.85546875" style="67" customWidth="1"/>
    <col min="13319" max="13320" width="12.7109375" style="67" customWidth="1"/>
    <col min="13321" max="13321" width="13" style="67" customWidth="1"/>
    <col min="13322" max="13322" width="12.140625" style="67" customWidth="1"/>
    <col min="13323" max="13323" width="9.85546875" style="67" customWidth="1"/>
    <col min="13324" max="13324" width="10.28515625" style="67" customWidth="1"/>
    <col min="13325" max="13325" width="10.5703125" style="67" customWidth="1"/>
    <col min="13326" max="13568" width="9.140625" style="67"/>
    <col min="13569" max="13569" width="5.140625" style="67" customWidth="1"/>
    <col min="13570" max="13570" width="44.7109375" style="67" customWidth="1"/>
    <col min="13571" max="13571" width="10.140625" style="67" customWidth="1"/>
    <col min="13572" max="13572" width="10.85546875" style="67" customWidth="1"/>
    <col min="13573" max="13573" width="12.7109375" style="67" customWidth="1"/>
    <col min="13574" max="13574" width="9.85546875" style="67" customWidth="1"/>
    <col min="13575" max="13576" width="12.7109375" style="67" customWidth="1"/>
    <col min="13577" max="13577" width="13" style="67" customWidth="1"/>
    <col min="13578" max="13578" width="12.140625" style="67" customWidth="1"/>
    <col min="13579" max="13579" width="9.85546875" style="67" customWidth="1"/>
    <col min="13580" max="13580" width="10.28515625" style="67" customWidth="1"/>
    <col min="13581" max="13581" width="10.5703125" style="67" customWidth="1"/>
    <col min="13582" max="13824" width="9.140625" style="67"/>
    <col min="13825" max="13825" width="5.140625" style="67" customWidth="1"/>
    <col min="13826" max="13826" width="44.7109375" style="67" customWidth="1"/>
    <col min="13827" max="13827" width="10.140625" style="67" customWidth="1"/>
    <col min="13828" max="13828" width="10.85546875" style="67" customWidth="1"/>
    <col min="13829" max="13829" width="12.7109375" style="67" customWidth="1"/>
    <col min="13830" max="13830" width="9.85546875" style="67" customWidth="1"/>
    <col min="13831" max="13832" width="12.7109375" style="67" customWidth="1"/>
    <col min="13833" max="13833" width="13" style="67" customWidth="1"/>
    <col min="13834" max="13834" width="12.140625" style="67" customWidth="1"/>
    <col min="13835" max="13835" width="9.85546875" style="67" customWidth="1"/>
    <col min="13836" max="13836" width="10.28515625" style="67" customWidth="1"/>
    <col min="13837" max="13837" width="10.5703125" style="67" customWidth="1"/>
    <col min="13838" max="14080" width="9.140625" style="67"/>
    <col min="14081" max="14081" width="5.140625" style="67" customWidth="1"/>
    <col min="14082" max="14082" width="44.7109375" style="67" customWidth="1"/>
    <col min="14083" max="14083" width="10.140625" style="67" customWidth="1"/>
    <col min="14084" max="14084" width="10.85546875" style="67" customWidth="1"/>
    <col min="14085" max="14085" width="12.7109375" style="67" customWidth="1"/>
    <col min="14086" max="14086" width="9.85546875" style="67" customWidth="1"/>
    <col min="14087" max="14088" width="12.7109375" style="67" customWidth="1"/>
    <col min="14089" max="14089" width="13" style="67" customWidth="1"/>
    <col min="14090" max="14090" width="12.140625" style="67" customWidth="1"/>
    <col min="14091" max="14091" width="9.85546875" style="67" customWidth="1"/>
    <col min="14092" max="14092" width="10.28515625" style="67" customWidth="1"/>
    <col min="14093" max="14093" width="10.5703125" style="67" customWidth="1"/>
    <col min="14094" max="14336" width="9.140625" style="67"/>
    <col min="14337" max="14337" width="5.140625" style="67" customWidth="1"/>
    <col min="14338" max="14338" width="44.7109375" style="67" customWidth="1"/>
    <col min="14339" max="14339" width="10.140625" style="67" customWidth="1"/>
    <col min="14340" max="14340" width="10.85546875" style="67" customWidth="1"/>
    <col min="14341" max="14341" width="12.7109375" style="67" customWidth="1"/>
    <col min="14342" max="14342" width="9.85546875" style="67" customWidth="1"/>
    <col min="14343" max="14344" width="12.7109375" style="67" customWidth="1"/>
    <col min="14345" max="14345" width="13" style="67" customWidth="1"/>
    <col min="14346" max="14346" width="12.140625" style="67" customWidth="1"/>
    <col min="14347" max="14347" width="9.85546875" style="67" customWidth="1"/>
    <col min="14348" max="14348" width="10.28515625" style="67" customWidth="1"/>
    <col min="14349" max="14349" width="10.5703125" style="67" customWidth="1"/>
    <col min="14350" max="14592" width="9.140625" style="67"/>
    <col min="14593" max="14593" width="5.140625" style="67" customWidth="1"/>
    <col min="14594" max="14594" width="44.7109375" style="67" customWidth="1"/>
    <col min="14595" max="14595" width="10.140625" style="67" customWidth="1"/>
    <col min="14596" max="14596" width="10.85546875" style="67" customWidth="1"/>
    <col min="14597" max="14597" width="12.7109375" style="67" customWidth="1"/>
    <col min="14598" max="14598" width="9.85546875" style="67" customWidth="1"/>
    <col min="14599" max="14600" width="12.7109375" style="67" customWidth="1"/>
    <col min="14601" max="14601" width="13" style="67" customWidth="1"/>
    <col min="14602" max="14602" width="12.140625" style="67" customWidth="1"/>
    <col min="14603" max="14603" width="9.85546875" style="67" customWidth="1"/>
    <col min="14604" max="14604" width="10.28515625" style="67" customWidth="1"/>
    <col min="14605" max="14605" width="10.5703125" style="67" customWidth="1"/>
    <col min="14606" max="14848" width="9.140625" style="67"/>
    <col min="14849" max="14849" width="5.140625" style="67" customWidth="1"/>
    <col min="14850" max="14850" width="44.7109375" style="67" customWidth="1"/>
    <col min="14851" max="14851" width="10.140625" style="67" customWidth="1"/>
    <col min="14852" max="14852" width="10.85546875" style="67" customWidth="1"/>
    <col min="14853" max="14853" width="12.7109375" style="67" customWidth="1"/>
    <col min="14854" max="14854" width="9.85546875" style="67" customWidth="1"/>
    <col min="14855" max="14856" width="12.7109375" style="67" customWidth="1"/>
    <col min="14857" max="14857" width="13" style="67" customWidth="1"/>
    <col min="14858" max="14858" width="12.140625" style="67" customWidth="1"/>
    <col min="14859" max="14859" width="9.85546875" style="67" customWidth="1"/>
    <col min="14860" max="14860" width="10.28515625" style="67" customWidth="1"/>
    <col min="14861" max="14861" width="10.5703125" style="67" customWidth="1"/>
    <col min="14862" max="15104" width="9.140625" style="67"/>
    <col min="15105" max="15105" width="5.140625" style="67" customWidth="1"/>
    <col min="15106" max="15106" width="44.7109375" style="67" customWidth="1"/>
    <col min="15107" max="15107" width="10.140625" style="67" customWidth="1"/>
    <col min="15108" max="15108" width="10.85546875" style="67" customWidth="1"/>
    <col min="15109" max="15109" width="12.7109375" style="67" customWidth="1"/>
    <col min="15110" max="15110" width="9.85546875" style="67" customWidth="1"/>
    <col min="15111" max="15112" width="12.7109375" style="67" customWidth="1"/>
    <col min="15113" max="15113" width="13" style="67" customWidth="1"/>
    <col min="15114" max="15114" width="12.140625" style="67" customWidth="1"/>
    <col min="15115" max="15115" width="9.85546875" style="67" customWidth="1"/>
    <col min="15116" max="15116" width="10.28515625" style="67" customWidth="1"/>
    <col min="15117" max="15117" width="10.5703125" style="67" customWidth="1"/>
    <col min="15118" max="15360" width="9.140625" style="67"/>
    <col min="15361" max="15361" width="5.140625" style="67" customWidth="1"/>
    <col min="15362" max="15362" width="44.7109375" style="67" customWidth="1"/>
    <col min="15363" max="15363" width="10.140625" style="67" customWidth="1"/>
    <col min="15364" max="15364" width="10.85546875" style="67" customWidth="1"/>
    <col min="15365" max="15365" width="12.7109375" style="67" customWidth="1"/>
    <col min="15366" max="15366" width="9.85546875" style="67" customWidth="1"/>
    <col min="15367" max="15368" width="12.7109375" style="67" customWidth="1"/>
    <col min="15369" max="15369" width="13" style="67" customWidth="1"/>
    <col min="15370" max="15370" width="12.140625" style="67" customWidth="1"/>
    <col min="15371" max="15371" width="9.85546875" style="67" customWidth="1"/>
    <col min="15372" max="15372" width="10.28515625" style="67" customWidth="1"/>
    <col min="15373" max="15373" width="10.5703125" style="67" customWidth="1"/>
    <col min="15374" max="15616" width="9.140625" style="67"/>
    <col min="15617" max="15617" width="5.140625" style="67" customWidth="1"/>
    <col min="15618" max="15618" width="44.7109375" style="67" customWidth="1"/>
    <col min="15619" max="15619" width="10.140625" style="67" customWidth="1"/>
    <col min="15620" max="15620" width="10.85546875" style="67" customWidth="1"/>
    <col min="15621" max="15621" width="12.7109375" style="67" customWidth="1"/>
    <col min="15622" max="15622" width="9.85546875" style="67" customWidth="1"/>
    <col min="15623" max="15624" width="12.7109375" style="67" customWidth="1"/>
    <col min="15625" max="15625" width="13" style="67" customWidth="1"/>
    <col min="15626" max="15626" width="12.140625" style="67" customWidth="1"/>
    <col min="15627" max="15627" width="9.85546875" style="67" customWidth="1"/>
    <col min="15628" max="15628" width="10.28515625" style="67" customWidth="1"/>
    <col min="15629" max="15629" width="10.5703125" style="67" customWidth="1"/>
    <col min="15630" max="15872" width="9.140625" style="67"/>
    <col min="15873" max="15873" width="5.140625" style="67" customWidth="1"/>
    <col min="15874" max="15874" width="44.7109375" style="67" customWidth="1"/>
    <col min="15875" max="15875" width="10.140625" style="67" customWidth="1"/>
    <col min="15876" max="15876" width="10.85546875" style="67" customWidth="1"/>
    <col min="15877" max="15877" width="12.7109375" style="67" customWidth="1"/>
    <col min="15878" max="15878" width="9.85546875" style="67" customWidth="1"/>
    <col min="15879" max="15880" width="12.7109375" style="67" customWidth="1"/>
    <col min="15881" max="15881" width="13" style="67" customWidth="1"/>
    <col min="15882" max="15882" width="12.140625" style="67" customWidth="1"/>
    <col min="15883" max="15883" width="9.85546875" style="67" customWidth="1"/>
    <col min="15884" max="15884" width="10.28515625" style="67" customWidth="1"/>
    <col min="15885" max="15885" width="10.5703125" style="67" customWidth="1"/>
    <col min="15886" max="16128" width="9.140625" style="67"/>
    <col min="16129" max="16129" width="5.140625" style="67" customWidth="1"/>
    <col min="16130" max="16130" width="44.7109375" style="67" customWidth="1"/>
    <col min="16131" max="16131" width="10.140625" style="67" customWidth="1"/>
    <col min="16132" max="16132" width="10.85546875" style="67" customWidth="1"/>
    <col min="16133" max="16133" width="12.7109375" style="67" customWidth="1"/>
    <col min="16134" max="16134" width="9.85546875" style="67" customWidth="1"/>
    <col min="16135" max="16136" width="12.7109375" style="67" customWidth="1"/>
    <col min="16137" max="16137" width="13" style="67" customWidth="1"/>
    <col min="16138" max="16138" width="12.140625" style="67" customWidth="1"/>
    <col min="16139" max="16139" width="9.85546875" style="67" customWidth="1"/>
    <col min="16140" max="16140" width="10.28515625" style="67" customWidth="1"/>
    <col min="16141" max="16141" width="10.5703125" style="67" customWidth="1"/>
    <col min="16142" max="16384" width="9.140625" style="67"/>
  </cols>
  <sheetData>
    <row r="1" spans="1:37" ht="21" customHeight="1">
      <c r="A1" s="130" t="s">
        <v>64</v>
      </c>
      <c r="B1" s="130"/>
      <c r="C1" s="130"/>
      <c r="D1" s="130"/>
      <c r="E1" s="130"/>
      <c r="F1" s="131"/>
      <c r="G1" s="131"/>
      <c r="H1" s="131"/>
      <c r="I1" s="131"/>
      <c r="J1" s="131"/>
      <c r="K1" s="131"/>
      <c r="L1" s="131"/>
      <c r="M1" s="131"/>
      <c r="O1" s="130"/>
      <c r="P1" s="130"/>
      <c r="Q1" s="130"/>
      <c r="R1" s="131"/>
      <c r="S1" s="131"/>
      <c r="T1" s="131"/>
      <c r="U1" s="131"/>
      <c r="V1" s="131"/>
      <c r="W1" s="131"/>
      <c r="X1" s="131"/>
      <c r="Y1" s="131"/>
      <c r="AA1" s="130"/>
      <c r="AB1" s="130"/>
      <c r="AC1" s="130"/>
      <c r="AD1" s="131"/>
      <c r="AE1" s="131"/>
      <c r="AF1" s="131"/>
      <c r="AG1" s="131"/>
      <c r="AH1" s="131"/>
      <c r="AI1" s="131"/>
      <c r="AJ1" s="131"/>
      <c r="AK1" s="131"/>
    </row>
    <row r="2" spans="1:37" ht="21" customHeight="1">
      <c r="A2" s="130" t="s">
        <v>1</v>
      </c>
      <c r="B2" s="130"/>
      <c r="C2" s="130"/>
      <c r="D2" s="130"/>
      <c r="E2" s="130"/>
      <c r="F2" s="131"/>
      <c r="G2" s="131"/>
      <c r="H2" s="131"/>
      <c r="I2" s="131"/>
      <c r="J2" s="131"/>
      <c r="K2" s="131"/>
      <c r="L2" s="131"/>
      <c r="M2" s="131"/>
      <c r="O2" s="130"/>
      <c r="P2" s="130"/>
      <c r="Q2" s="130"/>
      <c r="R2" s="131"/>
      <c r="S2" s="131"/>
      <c r="T2" s="131"/>
      <c r="U2" s="131"/>
      <c r="V2" s="131"/>
      <c r="W2" s="131"/>
      <c r="X2" s="131"/>
      <c r="Y2" s="131"/>
      <c r="AA2" s="130"/>
      <c r="AB2" s="130"/>
      <c r="AC2" s="130"/>
      <c r="AD2" s="131"/>
      <c r="AE2" s="131"/>
      <c r="AF2" s="131"/>
      <c r="AG2" s="131"/>
      <c r="AH2" s="131"/>
      <c r="AI2" s="131"/>
      <c r="AJ2" s="131"/>
      <c r="AK2" s="131"/>
    </row>
    <row r="3" spans="1:37" ht="19.149999999999999" customHeight="1">
      <c r="A3" s="130" t="s">
        <v>509</v>
      </c>
      <c r="B3" s="130"/>
      <c r="C3" s="130"/>
      <c r="D3" s="130"/>
      <c r="E3" s="130"/>
      <c r="F3" s="131"/>
      <c r="G3" s="131"/>
      <c r="H3" s="108"/>
      <c r="I3" s="108"/>
      <c r="J3" s="108"/>
      <c r="K3" s="131"/>
      <c r="L3" s="131"/>
      <c r="M3" s="131"/>
      <c r="O3" s="130"/>
      <c r="P3" s="130"/>
      <c r="Q3" s="130"/>
      <c r="R3" s="131"/>
      <c r="S3" s="131"/>
      <c r="T3" s="108"/>
      <c r="U3" s="108"/>
      <c r="V3" s="108"/>
      <c r="W3" s="131"/>
      <c r="X3" s="131"/>
      <c r="Y3" s="131"/>
      <c r="AA3" s="130"/>
      <c r="AB3" s="130"/>
      <c r="AC3" s="130"/>
      <c r="AD3" s="131"/>
      <c r="AE3" s="131"/>
      <c r="AF3" s="108"/>
      <c r="AG3" s="108"/>
      <c r="AH3" s="108"/>
      <c r="AI3" s="131"/>
      <c r="AJ3" s="131"/>
      <c r="AK3" s="131"/>
    </row>
    <row r="4" spans="1:37">
      <c r="A4" s="121" t="s">
        <v>293</v>
      </c>
      <c r="H4" s="131"/>
      <c r="I4" s="131"/>
      <c r="J4" s="131"/>
      <c r="T4" s="131"/>
      <c r="U4" s="131"/>
      <c r="V4" s="131"/>
      <c r="AF4" s="131"/>
      <c r="AG4" s="131"/>
      <c r="AH4" s="131"/>
    </row>
    <row r="5" spans="1:37" ht="23.25" hidden="1">
      <c r="A5" s="61" t="s">
        <v>74</v>
      </c>
      <c r="J5" s="132"/>
      <c r="V5" s="132"/>
      <c r="AH5" s="132"/>
    </row>
    <row r="6" spans="1:37" ht="23.25" hidden="1">
      <c r="A6" s="67" t="s">
        <v>75</v>
      </c>
      <c r="I6" s="132"/>
      <c r="U6" s="132"/>
      <c r="AG6" s="132"/>
    </row>
    <row r="7" spans="1:37" ht="21.75" hidden="1" customHeight="1">
      <c r="A7" s="67" t="s">
        <v>76</v>
      </c>
      <c r="I7" s="132"/>
      <c r="U7" s="132"/>
      <c r="AG7" s="132"/>
    </row>
    <row r="8" spans="1:37" hidden="1">
      <c r="A8" s="67" t="s">
        <v>77</v>
      </c>
    </row>
    <row r="9" spans="1:37" s="121" customFormat="1">
      <c r="A9" s="1181" t="s">
        <v>83</v>
      </c>
      <c r="B9" s="1181"/>
      <c r="C9" s="1180" t="s">
        <v>0</v>
      </c>
      <c r="D9" s="1180"/>
      <c r="E9" s="1180"/>
      <c r="F9" s="1180"/>
      <c r="G9" s="1180"/>
      <c r="H9" s="1180"/>
      <c r="I9" s="1180"/>
      <c r="J9" s="1180"/>
      <c r="K9" s="1180"/>
      <c r="L9" s="1180"/>
      <c r="M9" s="1180"/>
      <c r="O9" s="1182" t="s">
        <v>248</v>
      </c>
      <c r="P9" s="1182"/>
      <c r="Q9" s="1182"/>
      <c r="R9" s="1182"/>
      <c r="S9" s="1182"/>
      <c r="T9" s="1182"/>
      <c r="U9" s="1182"/>
      <c r="V9" s="1182"/>
      <c r="W9" s="1182"/>
      <c r="X9" s="1182"/>
      <c r="Y9" s="1182"/>
      <c r="AA9" s="1182" t="s">
        <v>249</v>
      </c>
      <c r="AB9" s="1182"/>
      <c r="AC9" s="1182"/>
      <c r="AD9" s="1182"/>
      <c r="AE9" s="1182"/>
      <c r="AF9" s="1182"/>
      <c r="AG9" s="1182"/>
      <c r="AH9" s="1182"/>
      <c r="AI9" s="1182"/>
      <c r="AJ9" s="1182"/>
      <c r="AK9" s="1182"/>
    </row>
    <row r="10" spans="1:37" s="121" customFormat="1" ht="24.6" customHeight="1">
      <c r="A10" s="1181"/>
      <c r="B10" s="1181"/>
      <c r="C10" s="1175" t="s">
        <v>84</v>
      </c>
      <c r="D10" s="1176"/>
      <c r="E10" s="1176"/>
      <c r="F10" s="1177"/>
      <c r="G10" s="1175" t="s">
        <v>85</v>
      </c>
      <c r="H10" s="1176"/>
      <c r="I10" s="1176"/>
      <c r="J10" s="1177"/>
      <c r="K10" s="1175" t="s">
        <v>86</v>
      </c>
      <c r="L10" s="1176"/>
      <c r="M10" s="1177"/>
      <c r="O10" s="1175" t="s">
        <v>84</v>
      </c>
      <c r="P10" s="1176"/>
      <c r="Q10" s="1176"/>
      <c r="R10" s="1177"/>
      <c r="S10" s="1175" t="s">
        <v>85</v>
      </c>
      <c r="T10" s="1176"/>
      <c r="U10" s="1176"/>
      <c r="V10" s="1177"/>
      <c r="W10" s="1175" t="s">
        <v>86</v>
      </c>
      <c r="X10" s="1176"/>
      <c r="Y10" s="1177"/>
      <c r="AA10" s="1175" t="s">
        <v>84</v>
      </c>
      <c r="AB10" s="1176"/>
      <c r="AC10" s="1176"/>
      <c r="AD10" s="1177"/>
      <c r="AE10" s="1175" t="s">
        <v>85</v>
      </c>
      <c r="AF10" s="1176"/>
      <c r="AG10" s="1176"/>
      <c r="AH10" s="1177"/>
      <c r="AI10" s="1175" t="s">
        <v>86</v>
      </c>
      <c r="AJ10" s="1176"/>
      <c r="AK10" s="1177"/>
    </row>
    <row r="11" spans="1:37" s="121" customFormat="1" ht="21.75" customHeight="1">
      <c r="A11" s="1181"/>
      <c r="B11" s="1181"/>
      <c r="C11" s="1178" t="s">
        <v>87</v>
      </c>
      <c r="D11" s="1179"/>
      <c r="E11" s="149" t="s">
        <v>88</v>
      </c>
      <c r="F11" s="150" t="s">
        <v>70</v>
      </c>
      <c r="G11" s="1178" t="s">
        <v>87</v>
      </c>
      <c r="H11" s="1179"/>
      <c r="I11" s="149" t="s">
        <v>88</v>
      </c>
      <c r="J11" s="151" t="s">
        <v>70</v>
      </c>
      <c r="K11" s="1178" t="s">
        <v>87</v>
      </c>
      <c r="L11" s="1179"/>
      <c r="M11" s="152" t="s">
        <v>70</v>
      </c>
      <c r="O11" s="1178" t="s">
        <v>87</v>
      </c>
      <c r="P11" s="1179"/>
      <c r="Q11" s="149" t="s">
        <v>88</v>
      </c>
      <c r="R11" s="150" t="s">
        <v>70</v>
      </c>
      <c r="S11" s="1178" t="s">
        <v>87</v>
      </c>
      <c r="T11" s="1179"/>
      <c r="U11" s="149" t="s">
        <v>88</v>
      </c>
      <c r="V11" s="151" t="s">
        <v>70</v>
      </c>
      <c r="W11" s="1178" t="s">
        <v>87</v>
      </c>
      <c r="X11" s="1179"/>
      <c r="Y11" s="152" t="s">
        <v>70</v>
      </c>
      <c r="AA11" s="1178" t="s">
        <v>87</v>
      </c>
      <c r="AB11" s="1179"/>
      <c r="AC11" s="149" t="s">
        <v>88</v>
      </c>
      <c r="AD11" s="150" t="s">
        <v>70</v>
      </c>
      <c r="AE11" s="1178" t="s">
        <v>87</v>
      </c>
      <c r="AF11" s="1179"/>
      <c r="AG11" s="149" t="s">
        <v>88</v>
      </c>
      <c r="AH11" s="151" t="s">
        <v>70</v>
      </c>
      <c r="AI11" s="1178" t="s">
        <v>87</v>
      </c>
      <c r="AJ11" s="1179"/>
      <c r="AK11" s="152" t="s">
        <v>70</v>
      </c>
    </row>
    <row r="12" spans="1:37" s="121" customFormat="1">
      <c r="A12" s="1181"/>
      <c r="B12" s="1181"/>
      <c r="C12" s="153" t="s">
        <v>89</v>
      </c>
      <c r="D12" s="153" t="s">
        <v>90</v>
      </c>
      <c r="E12" s="149" t="s">
        <v>91</v>
      </c>
      <c r="F12" s="154" t="s">
        <v>92</v>
      </c>
      <c r="G12" s="153" t="s">
        <v>89</v>
      </c>
      <c r="H12" s="153" t="s">
        <v>90</v>
      </c>
      <c r="I12" s="155" t="s">
        <v>91</v>
      </c>
      <c r="J12" s="156" t="s">
        <v>92</v>
      </c>
      <c r="K12" s="153" t="s">
        <v>89</v>
      </c>
      <c r="L12" s="153" t="s">
        <v>90</v>
      </c>
      <c r="M12" s="157" t="s">
        <v>92</v>
      </c>
      <c r="O12" s="153" t="s">
        <v>89</v>
      </c>
      <c r="P12" s="153" t="s">
        <v>90</v>
      </c>
      <c r="Q12" s="149" t="s">
        <v>91</v>
      </c>
      <c r="R12" s="154" t="s">
        <v>92</v>
      </c>
      <c r="S12" s="153" t="s">
        <v>89</v>
      </c>
      <c r="T12" s="153" t="s">
        <v>90</v>
      </c>
      <c r="U12" s="155" t="s">
        <v>91</v>
      </c>
      <c r="V12" s="156" t="s">
        <v>92</v>
      </c>
      <c r="W12" s="153" t="s">
        <v>89</v>
      </c>
      <c r="X12" s="153" t="s">
        <v>90</v>
      </c>
      <c r="Y12" s="157" t="s">
        <v>92</v>
      </c>
      <c r="AA12" s="153" t="s">
        <v>89</v>
      </c>
      <c r="AB12" s="153" t="s">
        <v>90</v>
      </c>
      <c r="AC12" s="149" t="s">
        <v>91</v>
      </c>
      <c r="AD12" s="154" t="s">
        <v>92</v>
      </c>
      <c r="AE12" s="153" t="s">
        <v>89</v>
      </c>
      <c r="AF12" s="153" t="s">
        <v>90</v>
      </c>
      <c r="AG12" s="155" t="s">
        <v>91</v>
      </c>
      <c r="AH12" s="156" t="s">
        <v>92</v>
      </c>
      <c r="AI12" s="153" t="s">
        <v>89</v>
      </c>
      <c r="AJ12" s="153" t="s">
        <v>90</v>
      </c>
      <c r="AK12" s="157" t="s">
        <v>92</v>
      </c>
    </row>
    <row r="13" spans="1:37" s="161" customFormat="1" ht="21.75" customHeight="1">
      <c r="A13" s="158" t="s">
        <v>528</v>
      </c>
      <c r="B13" s="159"/>
      <c r="C13" s="160"/>
      <c r="D13" s="160"/>
      <c r="E13" s="160"/>
      <c r="F13" s="160"/>
      <c r="G13" s="160"/>
      <c r="H13" s="160"/>
      <c r="I13" s="160"/>
      <c r="J13" s="160"/>
      <c r="K13" s="160"/>
      <c r="L13" s="160"/>
      <c r="M13" s="160"/>
      <c r="O13" s="160"/>
      <c r="P13" s="160"/>
      <c r="Q13" s="160"/>
      <c r="R13" s="160"/>
      <c r="S13" s="160"/>
      <c r="T13" s="160"/>
      <c r="U13" s="160"/>
      <c r="V13" s="160"/>
      <c r="W13" s="160"/>
      <c r="X13" s="160"/>
      <c r="Y13" s="160"/>
      <c r="AA13" s="160"/>
      <c r="AB13" s="160"/>
      <c r="AC13" s="160"/>
      <c r="AD13" s="160"/>
      <c r="AE13" s="160"/>
      <c r="AF13" s="160"/>
      <c r="AG13" s="160"/>
      <c r="AH13" s="160"/>
      <c r="AI13" s="160"/>
      <c r="AJ13" s="160"/>
      <c r="AK13" s="160"/>
    </row>
    <row r="14" spans="1:37" s="121" customFormat="1" ht="21.75" customHeight="1">
      <c r="A14" s="162" t="s">
        <v>93</v>
      </c>
      <c r="B14" s="163"/>
      <c r="C14" s="164"/>
      <c r="D14" s="164"/>
      <c r="E14" s="164"/>
      <c r="F14" s="164"/>
      <c r="G14" s="164"/>
      <c r="H14" s="164"/>
      <c r="I14" s="164"/>
      <c r="J14" s="164"/>
      <c r="K14" s="164"/>
      <c r="L14" s="164"/>
      <c r="M14" s="164"/>
      <c r="O14" s="164"/>
      <c r="P14" s="164"/>
      <c r="Q14" s="164"/>
      <c r="R14" s="164"/>
      <c r="S14" s="164"/>
      <c r="T14" s="164"/>
      <c r="U14" s="164"/>
      <c r="V14" s="164"/>
      <c r="W14" s="164"/>
      <c r="X14" s="164"/>
      <c r="Y14" s="164"/>
      <c r="AA14" s="164"/>
      <c r="AB14" s="164"/>
      <c r="AC14" s="164"/>
      <c r="AD14" s="164"/>
      <c r="AE14" s="164"/>
      <c r="AF14" s="164"/>
      <c r="AG14" s="164"/>
      <c r="AH14" s="164"/>
      <c r="AI14" s="164"/>
      <c r="AJ14" s="164"/>
      <c r="AK14" s="164"/>
    </row>
    <row r="15" spans="1:37" s="121" customFormat="1" ht="21.75" customHeight="1">
      <c r="A15" s="165" t="s">
        <v>94</v>
      </c>
      <c r="B15" s="166"/>
      <c r="C15" s="164">
        <f>SUM(C16:C39)</f>
        <v>0</v>
      </c>
      <c r="D15" s="164">
        <f t="shared" ref="D15:M15" si="0">SUM(D16:D39)</f>
        <v>0</v>
      </c>
      <c r="E15" s="164">
        <f t="shared" si="0"/>
        <v>0</v>
      </c>
      <c r="F15" s="164">
        <f t="shared" si="0"/>
        <v>0</v>
      </c>
      <c r="G15" s="164">
        <f t="shared" si="0"/>
        <v>0</v>
      </c>
      <c r="H15" s="164">
        <f t="shared" si="0"/>
        <v>0</v>
      </c>
      <c r="I15" s="164">
        <f t="shared" si="0"/>
        <v>0</v>
      </c>
      <c r="J15" s="164">
        <f t="shared" si="0"/>
        <v>0</v>
      </c>
      <c r="K15" s="164">
        <f t="shared" si="0"/>
        <v>0</v>
      </c>
      <c r="L15" s="164">
        <f t="shared" si="0"/>
        <v>0</v>
      </c>
      <c r="M15" s="164">
        <f t="shared" si="0"/>
        <v>0</v>
      </c>
      <c r="O15" s="164">
        <f>SUM(O16:O39)</f>
        <v>0</v>
      </c>
      <c r="P15" s="164">
        <f t="shared" ref="P15" si="1">SUM(P16:P39)</f>
        <v>0</v>
      </c>
      <c r="Q15" s="164">
        <f t="shared" ref="Q15" si="2">SUM(Q16:Q39)</f>
        <v>0</v>
      </c>
      <c r="R15" s="164">
        <f t="shared" ref="R15" si="3">SUM(R16:R39)</f>
        <v>0</v>
      </c>
      <c r="S15" s="164">
        <f t="shared" ref="S15" si="4">SUM(S16:S39)</f>
        <v>0</v>
      </c>
      <c r="T15" s="164">
        <f t="shared" ref="T15" si="5">SUM(T16:T39)</f>
        <v>0</v>
      </c>
      <c r="U15" s="164">
        <f t="shared" ref="U15" si="6">SUM(U16:U39)</f>
        <v>0</v>
      </c>
      <c r="V15" s="164">
        <f t="shared" ref="V15" si="7">SUM(V16:V39)</f>
        <v>0</v>
      </c>
      <c r="W15" s="164">
        <f t="shared" ref="W15" si="8">SUM(W16:W39)</f>
        <v>0</v>
      </c>
      <c r="X15" s="164">
        <f t="shared" ref="X15" si="9">SUM(X16:X39)</f>
        <v>0</v>
      </c>
      <c r="Y15" s="164">
        <f t="shared" ref="Y15" si="10">SUM(Y16:Y39)</f>
        <v>0</v>
      </c>
      <c r="AA15" s="164">
        <f>SUM(AA16:AA39)</f>
        <v>0</v>
      </c>
      <c r="AB15" s="164">
        <f t="shared" ref="AB15" si="11">SUM(AB16:AB39)</f>
        <v>0</v>
      </c>
      <c r="AC15" s="164">
        <f t="shared" ref="AC15" si="12">SUM(AC16:AC39)</f>
        <v>0</v>
      </c>
      <c r="AD15" s="164">
        <f t="shared" ref="AD15" si="13">SUM(AD16:AD39)</f>
        <v>0</v>
      </c>
      <c r="AE15" s="164">
        <f t="shared" ref="AE15" si="14">SUM(AE16:AE39)</f>
        <v>0</v>
      </c>
      <c r="AF15" s="164">
        <f t="shared" ref="AF15" si="15">SUM(AF16:AF39)</f>
        <v>0</v>
      </c>
      <c r="AG15" s="164">
        <f t="shared" ref="AG15" si="16">SUM(AG16:AG39)</f>
        <v>0</v>
      </c>
      <c r="AH15" s="164">
        <f t="shared" ref="AH15" si="17">SUM(AH16:AH39)</f>
        <v>0</v>
      </c>
      <c r="AI15" s="164">
        <f t="shared" ref="AI15" si="18">SUM(AI16:AI39)</f>
        <v>0</v>
      </c>
      <c r="AJ15" s="164">
        <f t="shared" ref="AJ15" si="19">SUM(AJ16:AJ39)</f>
        <v>0</v>
      </c>
      <c r="AK15" s="164">
        <f t="shared" ref="AK15" si="20">SUM(AK16:AK39)</f>
        <v>0</v>
      </c>
    </row>
    <row r="16" spans="1:37">
      <c r="A16" s="134">
        <v>1.1000000000000001</v>
      </c>
      <c r="B16" s="135" t="s">
        <v>13</v>
      </c>
      <c r="C16" s="168">
        <f>+O16+AA16</f>
        <v>0</v>
      </c>
      <c r="D16" s="168">
        <f t="shared" ref="D16:M16" si="21">+P16+AB16</f>
        <v>0</v>
      </c>
      <c r="E16" s="168">
        <f t="shared" si="21"/>
        <v>0</v>
      </c>
      <c r="F16" s="168">
        <f t="shared" si="21"/>
        <v>0</v>
      </c>
      <c r="G16" s="168">
        <f t="shared" si="21"/>
        <v>0</v>
      </c>
      <c r="H16" s="168">
        <f t="shared" si="21"/>
        <v>0</v>
      </c>
      <c r="I16" s="168">
        <f t="shared" si="21"/>
        <v>0</v>
      </c>
      <c r="J16" s="168">
        <f t="shared" si="21"/>
        <v>0</v>
      </c>
      <c r="K16" s="168">
        <f t="shared" si="21"/>
        <v>0</v>
      </c>
      <c r="L16" s="168">
        <f t="shared" si="21"/>
        <v>0</v>
      </c>
      <c r="M16" s="168">
        <f t="shared" si="21"/>
        <v>0</v>
      </c>
      <c r="O16" s="168"/>
      <c r="P16" s="169"/>
      <c r="Q16" s="169"/>
      <c r="R16" s="170"/>
      <c r="S16" s="169"/>
      <c r="T16" s="169"/>
      <c r="U16" s="169"/>
      <c r="V16" s="171"/>
      <c r="W16" s="172"/>
      <c r="X16" s="172"/>
      <c r="Y16" s="173"/>
      <c r="AA16" s="168"/>
      <c r="AB16" s="169"/>
      <c r="AC16" s="169"/>
      <c r="AD16" s="170"/>
      <c r="AE16" s="169"/>
      <c r="AF16" s="169"/>
      <c r="AG16" s="169"/>
      <c r="AH16" s="171"/>
      <c r="AI16" s="172"/>
      <c r="AJ16" s="172"/>
      <c r="AK16" s="173"/>
    </row>
    <row r="17" spans="1:37">
      <c r="A17" s="136">
        <v>1.2</v>
      </c>
      <c r="B17" s="137" t="s">
        <v>78</v>
      </c>
      <c r="C17" s="168">
        <f t="shared" ref="C17" si="22">+O17+AA17</f>
        <v>0</v>
      </c>
      <c r="D17" s="168">
        <f t="shared" ref="D17" si="23">+P17+AB17</f>
        <v>0</v>
      </c>
      <c r="E17" s="168">
        <f t="shared" ref="E17" si="24">+Q17+AC17</f>
        <v>0</v>
      </c>
      <c r="F17" s="168">
        <f t="shared" ref="F17" si="25">+R17+AD17</f>
        <v>0</v>
      </c>
      <c r="G17" s="168">
        <f t="shared" ref="G17" si="26">+S17+AE17</f>
        <v>0</v>
      </c>
      <c r="H17" s="168">
        <f t="shared" ref="H17" si="27">+T17+AF17</f>
        <v>0</v>
      </c>
      <c r="I17" s="168">
        <f t="shared" ref="I17" si="28">+U17+AG17</f>
        <v>0</v>
      </c>
      <c r="J17" s="168">
        <f t="shared" ref="J17" si="29">+V17+AH17</f>
        <v>0</v>
      </c>
      <c r="K17" s="168">
        <f t="shared" ref="K17" si="30">+W17+AI17</f>
        <v>0</v>
      </c>
      <c r="L17" s="168">
        <f t="shared" ref="L17" si="31">+X17+AJ17</f>
        <v>0</v>
      </c>
      <c r="M17" s="168">
        <f t="shared" ref="M17" si="32">+Y17+AK17</f>
        <v>0</v>
      </c>
      <c r="O17" s="168"/>
      <c r="P17" s="169"/>
      <c r="Q17" s="169"/>
      <c r="R17" s="170"/>
      <c r="S17" s="169"/>
      <c r="T17" s="169"/>
      <c r="U17" s="169"/>
      <c r="V17" s="170"/>
      <c r="W17" s="172"/>
      <c r="X17" s="172"/>
      <c r="Y17" s="173"/>
      <c r="AA17" s="168"/>
      <c r="AB17" s="169"/>
      <c r="AC17" s="169"/>
      <c r="AD17" s="170"/>
      <c r="AE17" s="169"/>
      <c r="AF17" s="169"/>
      <c r="AG17" s="169"/>
      <c r="AH17" s="170"/>
      <c r="AI17" s="172"/>
      <c r="AJ17" s="172"/>
      <c r="AK17" s="173"/>
    </row>
    <row r="18" spans="1:37">
      <c r="A18" s="136">
        <v>1.3</v>
      </c>
      <c r="B18" s="137" t="s">
        <v>79</v>
      </c>
      <c r="C18" s="168">
        <f t="shared" ref="C18:C39" si="33">+O18+AA18</f>
        <v>0</v>
      </c>
      <c r="D18" s="168">
        <f t="shared" ref="D18:D39" si="34">+P18+AB18</f>
        <v>0</v>
      </c>
      <c r="E18" s="168">
        <f t="shared" ref="E18:E39" si="35">+Q18+AC18</f>
        <v>0</v>
      </c>
      <c r="F18" s="168">
        <f t="shared" ref="F18:F39" si="36">+R18+AD18</f>
        <v>0</v>
      </c>
      <c r="G18" s="168">
        <f t="shared" ref="G18:G39" si="37">+S18+AE18</f>
        <v>0</v>
      </c>
      <c r="H18" s="168">
        <f t="shared" ref="H18:H39" si="38">+T18+AF18</f>
        <v>0</v>
      </c>
      <c r="I18" s="168">
        <f t="shared" ref="I18:I39" si="39">+U18+AG18</f>
        <v>0</v>
      </c>
      <c r="J18" s="168">
        <f t="shared" ref="J18:J39" si="40">+V18+AH18</f>
        <v>0</v>
      </c>
      <c r="K18" s="168">
        <f t="shared" ref="K18:K39" si="41">+W18+AI18</f>
        <v>0</v>
      </c>
      <c r="L18" s="168">
        <f t="shared" ref="L18:L39" si="42">+X18+AJ18</f>
        <v>0</v>
      </c>
      <c r="M18" s="168">
        <f t="shared" ref="M18:M39" si="43">+Y18+AK18</f>
        <v>0</v>
      </c>
      <c r="O18" s="168"/>
      <c r="P18" s="169"/>
      <c r="Q18" s="169"/>
      <c r="R18" s="170"/>
      <c r="S18" s="169"/>
      <c r="T18" s="169"/>
      <c r="U18" s="169"/>
      <c r="V18" s="170"/>
      <c r="W18" s="172"/>
      <c r="X18" s="172"/>
      <c r="Y18" s="173"/>
      <c r="AA18" s="168"/>
      <c r="AB18" s="169"/>
      <c r="AC18" s="169"/>
      <c r="AD18" s="170"/>
      <c r="AE18" s="169"/>
      <c r="AF18" s="169"/>
      <c r="AG18" s="169"/>
      <c r="AH18" s="170"/>
      <c r="AI18" s="172"/>
      <c r="AJ18" s="172"/>
      <c r="AK18" s="173"/>
    </row>
    <row r="19" spans="1:37">
      <c r="A19" s="136">
        <v>1.4</v>
      </c>
      <c r="B19" s="137" t="s">
        <v>80</v>
      </c>
      <c r="C19" s="168">
        <f t="shared" si="33"/>
        <v>0</v>
      </c>
      <c r="D19" s="168">
        <f t="shared" si="34"/>
        <v>0</v>
      </c>
      <c r="E19" s="168">
        <f t="shared" si="35"/>
        <v>0</v>
      </c>
      <c r="F19" s="168">
        <f t="shared" si="36"/>
        <v>0</v>
      </c>
      <c r="G19" s="168">
        <f t="shared" si="37"/>
        <v>0</v>
      </c>
      <c r="H19" s="168">
        <f t="shared" si="38"/>
        <v>0</v>
      </c>
      <c r="I19" s="168">
        <f t="shared" si="39"/>
        <v>0</v>
      </c>
      <c r="J19" s="168">
        <f t="shared" si="40"/>
        <v>0</v>
      </c>
      <c r="K19" s="168">
        <f t="shared" si="41"/>
        <v>0</v>
      </c>
      <c r="L19" s="168">
        <f t="shared" si="42"/>
        <v>0</v>
      </c>
      <c r="M19" s="168">
        <f t="shared" si="43"/>
        <v>0</v>
      </c>
      <c r="O19" s="168"/>
      <c r="P19" s="169"/>
      <c r="Q19" s="169"/>
      <c r="R19" s="170"/>
      <c r="S19" s="169"/>
      <c r="T19" s="169"/>
      <c r="U19" s="169"/>
      <c r="V19" s="170"/>
      <c r="W19" s="172"/>
      <c r="X19" s="172"/>
      <c r="Y19" s="173"/>
      <c r="AA19" s="168"/>
      <c r="AB19" s="169"/>
      <c r="AC19" s="169"/>
      <c r="AD19" s="170"/>
      <c r="AE19" s="169"/>
      <c r="AF19" s="169"/>
      <c r="AG19" s="169"/>
      <c r="AH19" s="170"/>
      <c r="AI19" s="172"/>
      <c r="AJ19" s="172"/>
      <c r="AK19" s="173"/>
    </row>
    <row r="20" spans="1:37">
      <c r="A20" s="136">
        <v>1.5</v>
      </c>
      <c r="B20" s="140" t="s">
        <v>78</v>
      </c>
      <c r="C20" s="168">
        <f t="shared" si="33"/>
        <v>0</v>
      </c>
      <c r="D20" s="168">
        <f t="shared" si="34"/>
        <v>0</v>
      </c>
      <c r="E20" s="168">
        <f t="shared" si="35"/>
        <v>0</v>
      </c>
      <c r="F20" s="168">
        <f t="shared" si="36"/>
        <v>0</v>
      </c>
      <c r="G20" s="168">
        <f t="shared" si="37"/>
        <v>0</v>
      </c>
      <c r="H20" s="168">
        <f t="shared" si="38"/>
        <v>0</v>
      </c>
      <c r="I20" s="168">
        <f t="shared" si="39"/>
        <v>0</v>
      </c>
      <c r="J20" s="168">
        <f t="shared" si="40"/>
        <v>0</v>
      </c>
      <c r="K20" s="168">
        <f t="shared" si="41"/>
        <v>0</v>
      </c>
      <c r="L20" s="168">
        <f t="shared" si="42"/>
        <v>0</v>
      </c>
      <c r="M20" s="168">
        <f t="shared" si="43"/>
        <v>0</v>
      </c>
      <c r="O20" s="168"/>
      <c r="P20" s="169"/>
      <c r="Q20" s="169"/>
      <c r="R20" s="170"/>
      <c r="S20" s="169"/>
      <c r="T20" s="169"/>
      <c r="U20" s="169"/>
      <c r="V20" s="171"/>
      <c r="W20" s="172"/>
      <c r="X20" s="172"/>
      <c r="Y20" s="173"/>
      <c r="AA20" s="168"/>
      <c r="AB20" s="169"/>
      <c r="AC20" s="169"/>
      <c r="AD20" s="170"/>
      <c r="AE20" s="169"/>
      <c r="AF20" s="169"/>
      <c r="AG20" s="169"/>
      <c r="AH20" s="171"/>
      <c r="AI20" s="172"/>
      <c r="AJ20" s="172"/>
      <c r="AK20" s="173"/>
    </row>
    <row r="21" spans="1:37">
      <c r="A21" s="136">
        <v>1.6</v>
      </c>
      <c r="B21" s="143" t="s">
        <v>15</v>
      </c>
      <c r="C21" s="168">
        <f t="shared" si="33"/>
        <v>0</v>
      </c>
      <c r="D21" s="168">
        <f t="shared" si="34"/>
        <v>0</v>
      </c>
      <c r="E21" s="168">
        <f t="shared" si="35"/>
        <v>0</v>
      </c>
      <c r="F21" s="168">
        <f t="shared" si="36"/>
        <v>0</v>
      </c>
      <c r="G21" s="168">
        <f t="shared" si="37"/>
        <v>0</v>
      </c>
      <c r="H21" s="168">
        <f t="shared" si="38"/>
        <v>0</v>
      </c>
      <c r="I21" s="168">
        <f t="shared" si="39"/>
        <v>0</v>
      </c>
      <c r="J21" s="168">
        <f t="shared" si="40"/>
        <v>0</v>
      </c>
      <c r="K21" s="168">
        <f t="shared" si="41"/>
        <v>0</v>
      </c>
      <c r="L21" s="168">
        <f t="shared" si="42"/>
        <v>0</v>
      </c>
      <c r="M21" s="168">
        <f t="shared" si="43"/>
        <v>0</v>
      </c>
      <c r="O21" s="168"/>
      <c r="P21" s="169"/>
      <c r="Q21" s="169"/>
      <c r="R21" s="170"/>
      <c r="S21" s="169"/>
      <c r="T21" s="169"/>
      <c r="U21" s="169"/>
      <c r="V21" s="171"/>
      <c r="W21" s="172"/>
      <c r="X21" s="172"/>
      <c r="Y21" s="173"/>
      <c r="AA21" s="168"/>
      <c r="AB21" s="169"/>
      <c r="AC21" s="169"/>
      <c r="AD21" s="170"/>
      <c r="AE21" s="169"/>
      <c r="AF21" s="169"/>
      <c r="AG21" s="169"/>
      <c r="AH21" s="171"/>
      <c r="AI21" s="172"/>
      <c r="AJ21" s="172"/>
      <c r="AK21" s="173"/>
    </row>
    <row r="22" spans="1:37">
      <c r="A22" s="136">
        <v>1.7</v>
      </c>
      <c r="B22" s="143" t="s">
        <v>14</v>
      </c>
      <c r="C22" s="168">
        <f t="shared" si="33"/>
        <v>0</v>
      </c>
      <c r="D22" s="168">
        <f t="shared" si="34"/>
        <v>0</v>
      </c>
      <c r="E22" s="168">
        <f t="shared" si="35"/>
        <v>0</v>
      </c>
      <c r="F22" s="168">
        <f t="shared" si="36"/>
        <v>0</v>
      </c>
      <c r="G22" s="168">
        <f t="shared" si="37"/>
        <v>0</v>
      </c>
      <c r="H22" s="168">
        <f t="shared" si="38"/>
        <v>0</v>
      </c>
      <c r="I22" s="168">
        <f t="shared" si="39"/>
        <v>0</v>
      </c>
      <c r="J22" s="168">
        <f t="shared" si="40"/>
        <v>0</v>
      </c>
      <c r="K22" s="168">
        <f t="shared" si="41"/>
        <v>0</v>
      </c>
      <c r="L22" s="168">
        <f t="shared" si="42"/>
        <v>0</v>
      </c>
      <c r="M22" s="168">
        <f t="shared" si="43"/>
        <v>0</v>
      </c>
      <c r="O22" s="168"/>
      <c r="P22" s="169"/>
      <c r="Q22" s="169"/>
      <c r="R22" s="170"/>
      <c r="S22" s="169"/>
      <c r="T22" s="169"/>
      <c r="U22" s="169"/>
      <c r="V22" s="171"/>
      <c r="W22" s="172"/>
      <c r="X22" s="172"/>
      <c r="Y22" s="173"/>
      <c r="AA22" s="168"/>
      <c r="AB22" s="169"/>
      <c r="AC22" s="169"/>
      <c r="AD22" s="170"/>
      <c r="AE22" s="169"/>
      <c r="AF22" s="169"/>
      <c r="AG22" s="169"/>
      <c r="AH22" s="171"/>
      <c r="AI22" s="172"/>
      <c r="AJ22" s="172"/>
      <c r="AK22" s="173"/>
    </row>
    <row r="23" spans="1:37">
      <c r="A23" s="136">
        <v>1.8</v>
      </c>
      <c r="B23" s="143" t="s">
        <v>16</v>
      </c>
      <c r="C23" s="168">
        <f t="shared" si="33"/>
        <v>0</v>
      </c>
      <c r="D23" s="168">
        <f t="shared" si="34"/>
        <v>0</v>
      </c>
      <c r="E23" s="168">
        <f t="shared" si="35"/>
        <v>0</v>
      </c>
      <c r="F23" s="168">
        <f t="shared" si="36"/>
        <v>0</v>
      </c>
      <c r="G23" s="168">
        <f t="shared" si="37"/>
        <v>0</v>
      </c>
      <c r="H23" s="168">
        <f t="shared" si="38"/>
        <v>0</v>
      </c>
      <c r="I23" s="168">
        <f t="shared" si="39"/>
        <v>0</v>
      </c>
      <c r="J23" s="168">
        <f t="shared" si="40"/>
        <v>0</v>
      </c>
      <c r="K23" s="168">
        <f t="shared" si="41"/>
        <v>0</v>
      </c>
      <c r="L23" s="168">
        <f t="shared" si="42"/>
        <v>0</v>
      </c>
      <c r="M23" s="168">
        <f t="shared" si="43"/>
        <v>0</v>
      </c>
      <c r="O23" s="172"/>
      <c r="P23" s="123"/>
      <c r="Q23" s="123"/>
      <c r="R23" s="170"/>
      <c r="S23" s="172"/>
      <c r="T23" s="172"/>
      <c r="U23" s="172"/>
      <c r="V23" s="171"/>
      <c r="W23" s="172"/>
      <c r="X23" s="172"/>
      <c r="Y23" s="173"/>
      <c r="AA23" s="172"/>
      <c r="AB23" s="123"/>
      <c r="AC23" s="123"/>
      <c r="AD23" s="170"/>
      <c r="AE23" s="172"/>
      <c r="AF23" s="172"/>
      <c r="AG23" s="172"/>
      <c r="AH23" s="171"/>
      <c r="AI23" s="172"/>
      <c r="AJ23" s="172"/>
      <c r="AK23" s="173"/>
    </row>
    <row r="24" spans="1:37">
      <c r="A24" s="136">
        <v>1.9</v>
      </c>
      <c r="B24" s="143" t="s">
        <v>17</v>
      </c>
      <c r="C24" s="168">
        <f t="shared" si="33"/>
        <v>0</v>
      </c>
      <c r="D24" s="168">
        <f t="shared" si="34"/>
        <v>0</v>
      </c>
      <c r="E24" s="168">
        <f t="shared" si="35"/>
        <v>0</v>
      </c>
      <c r="F24" s="168">
        <f t="shared" si="36"/>
        <v>0</v>
      </c>
      <c r="G24" s="168">
        <f t="shared" si="37"/>
        <v>0</v>
      </c>
      <c r="H24" s="168">
        <f t="shared" si="38"/>
        <v>0</v>
      </c>
      <c r="I24" s="168">
        <f t="shared" si="39"/>
        <v>0</v>
      </c>
      <c r="J24" s="168">
        <f t="shared" si="40"/>
        <v>0</v>
      </c>
      <c r="K24" s="168">
        <f t="shared" si="41"/>
        <v>0</v>
      </c>
      <c r="L24" s="168">
        <f t="shared" si="42"/>
        <v>0</v>
      </c>
      <c r="M24" s="168">
        <f t="shared" si="43"/>
        <v>0</v>
      </c>
      <c r="O24" s="172"/>
      <c r="P24" s="172"/>
      <c r="Q24" s="172"/>
      <c r="R24" s="173"/>
      <c r="S24" s="172"/>
      <c r="T24" s="172"/>
      <c r="U24" s="172"/>
      <c r="V24" s="173"/>
      <c r="W24" s="172"/>
      <c r="X24" s="172"/>
      <c r="Y24" s="173"/>
      <c r="AA24" s="172"/>
      <c r="AB24" s="172"/>
      <c r="AC24" s="172"/>
      <c r="AD24" s="173"/>
      <c r="AE24" s="172"/>
      <c r="AF24" s="172"/>
      <c r="AG24" s="172"/>
      <c r="AH24" s="173"/>
      <c r="AI24" s="172"/>
      <c r="AJ24" s="172"/>
      <c r="AK24" s="173"/>
    </row>
    <row r="25" spans="1:37">
      <c r="A25" s="141">
        <v>1.1000000000000001</v>
      </c>
      <c r="B25" s="143" t="s">
        <v>18</v>
      </c>
      <c r="C25" s="168">
        <f t="shared" si="33"/>
        <v>0</v>
      </c>
      <c r="D25" s="168">
        <f t="shared" si="34"/>
        <v>0</v>
      </c>
      <c r="E25" s="168">
        <f t="shared" si="35"/>
        <v>0</v>
      </c>
      <c r="F25" s="168">
        <f t="shared" si="36"/>
        <v>0</v>
      </c>
      <c r="G25" s="168">
        <f t="shared" si="37"/>
        <v>0</v>
      </c>
      <c r="H25" s="168">
        <f t="shared" si="38"/>
        <v>0</v>
      </c>
      <c r="I25" s="168">
        <f t="shared" si="39"/>
        <v>0</v>
      </c>
      <c r="J25" s="168">
        <f t="shared" si="40"/>
        <v>0</v>
      </c>
      <c r="K25" s="168">
        <f t="shared" si="41"/>
        <v>0</v>
      </c>
      <c r="L25" s="168">
        <f t="shared" si="42"/>
        <v>0</v>
      </c>
      <c r="M25" s="168">
        <f t="shared" si="43"/>
        <v>0</v>
      </c>
      <c r="O25" s="172"/>
      <c r="P25" s="172"/>
      <c r="Q25" s="172"/>
      <c r="R25" s="173"/>
      <c r="S25" s="172"/>
      <c r="T25" s="172"/>
      <c r="U25" s="172"/>
      <c r="V25" s="173"/>
      <c r="W25" s="168"/>
      <c r="X25" s="168"/>
      <c r="Y25" s="173"/>
      <c r="AA25" s="172"/>
      <c r="AB25" s="172"/>
      <c r="AC25" s="172"/>
      <c r="AD25" s="173"/>
      <c r="AE25" s="172"/>
      <c r="AF25" s="172"/>
      <c r="AG25" s="172"/>
      <c r="AH25" s="173"/>
      <c r="AI25" s="168"/>
      <c r="AJ25" s="168"/>
      <c r="AK25" s="173"/>
    </row>
    <row r="26" spans="1:37">
      <c r="A26" s="141">
        <v>1.1100000000000001</v>
      </c>
      <c r="B26" s="143" t="s">
        <v>19</v>
      </c>
      <c r="C26" s="168">
        <f t="shared" si="33"/>
        <v>0</v>
      </c>
      <c r="D26" s="168">
        <f t="shared" si="34"/>
        <v>0</v>
      </c>
      <c r="E26" s="168">
        <f t="shared" si="35"/>
        <v>0</v>
      </c>
      <c r="F26" s="168">
        <f t="shared" si="36"/>
        <v>0</v>
      </c>
      <c r="G26" s="168">
        <f t="shared" si="37"/>
        <v>0</v>
      </c>
      <c r="H26" s="168">
        <f t="shared" si="38"/>
        <v>0</v>
      </c>
      <c r="I26" s="168">
        <f t="shared" si="39"/>
        <v>0</v>
      </c>
      <c r="J26" s="168">
        <f t="shared" si="40"/>
        <v>0</v>
      </c>
      <c r="K26" s="168">
        <f t="shared" si="41"/>
        <v>0</v>
      </c>
      <c r="L26" s="168">
        <f t="shared" si="42"/>
        <v>0</v>
      </c>
      <c r="M26" s="168">
        <f t="shared" si="43"/>
        <v>0</v>
      </c>
      <c r="O26" s="172"/>
      <c r="P26" s="172"/>
      <c r="Q26" s="172"/>
      <c r="R26" s="173"/>
      <c r="S26" s="172"/>
      <c r="T26" s="172"/>
      <c r="U26" s="172"/>
      <c r="V26" s="173"/>
      <c r="W26" s="168"/>
      <c r="X26" s="168"/>
      <c r="Y26" s="173"/>
      <c r="AA26" s="172"/>
      <c r="AB26" s="172"/>
      <c r="AC26" s="172"/>
      <c r="AD26" s="173"/>
      <c r="AE26" s="172"/>
      <c r="AF26" s="172"/>
      <c r="AG26" s="172"/>
      <c r="AH26" s="173"/>
      <c r="AI26" s="168"/>
      <c r="AJ26" s="168"/>
      <c r="AK26" s="173"/>
    </row>
    <row r="27" spans="1:37" s="121" customFormat="1">
      <c r="A27" s="141">
        <v>1.1200000000000001</v>
      </c>
      <c r="B27" s="143" t="s">
        <v>20</v>
      </c>
      <c r="C27" s="168">
        <f t="shared" si="33"/>
        <v>0</v>
      </c>
      <c r="D27" s="168">
        <f t="shared" si="34"/>
        <v>0</v>
      </c>
      <c r="E27" s="168">
        <f t="shared" si="35"/>
        <v>0</v>
      </c>
      <c r="F27" s="168">
        <f t="shared" si="36"/>
        <v>0</v>
      </c>
      <c r="G27" s="168">
        <f t="shared" si="37"/>
        <v>0</v>
      </c>
      <c r="H27" s="168">
        <f t="shared" si="38"/>
        <v>0</v>
      </c>
      <c r="I27" s="168">
        <f t="shared" si="39"/>
        <v>0</v>
      </c>
      <c r="J27" s="168">
        <f t="shared" si="40"/>
        <v>0</v>
      </c>
      <c r="K27" s="168">
        <f t="shared" si="41"/>
        <v>0</v>
      </c>
      <c r="L27" s="168">
        <f t="shared" si="42"/>
        <v>0</v>
      </c>
      <c r="M27" s="168">
        <f t="shared" si="43"/>
        <v>0</v>
      </c>
      <c r="O27" s="174"/>
      <c r="P27" s="174"/>
      <c r="Q27" s="174"/>
      <c r="R27" s="174"/>
      <c r="S27" s="174"/>
      <c r="T27" s="174"/>
      <c r="U27" s="174"/>
      <c r="V27" s="174"/>
      <c r="W27" s="174"/>
      <c r="X27" s="174"/>
      <c r="Y27" s="174"/>
      <c r="AA27" s="174"/>
      <c r="AB27" s="174"/>
      <c r="AC27" s="174"/>
      <c r="AD27" s="174"/>
      <c r="AE27" s="174"/>
      <c r="AF27" s="174"/>
      <c r="AG27" s="174"/>
      <c r="AH27" s="174"/>
      <c r="AI27" s="174"/>
      <c r="AJ27" s="174"/>
      <c r="AK27" s="174"/>
    </row>
    <row r="28" spans="1:37" s="121" customFormat="1" ht="21.75" customHeight="1">
      <c r="A28" s="141">
        <v>1.1299999999999999</v>
      </c>
      <c r="B28" s="144" t="s">
        <v>21</v>
      </c>
      <c r="C28" s="168">
        <f t="shared" si="33"/>
        <v>0</v>
      </c>
      <c r="D28" s="168">
        <f t="shared" si="34"/>
        <v>0</v>
      </c>
      <c r="E28" s="168">
        <f t="shared" si="35"/>
        <v>0</v>
      </c>
      <c r="F28" s="168">
        <f t="shared" si="36"/>
        <v>0</v>
      </c>
      <c r="G28" s="168">
        <f t="shared" si="37"/>
        <v>0</v>
      </c>
      <c r="H28" s="168">
        <f t="shared" si="38"/>
        <v>0</v>
      </c>
      <c r="I28" s="168">
        <f t="shared" si="39"/>
        <v>0</v>
      </c>
      <c r="J28" s="168">
        <f t="shared" si="40"/>
        <v>0</v>
      </c>
      <c r="K28" s="168">
        <f t="shared" si="41"/>
        <v>0</v>
      </c>
      <c r="L28" s="168">
        <f t="shared" si="42"/>
        <v>0</v>
      </c>
      <c r="M28" s="168">
        <f t="shared" si="43"/>
        <v>0</v>
      </c>
      <c r="O28" s="175"/>
      <c r="P28" s="175"/>
      <c r="Q28" s="175"/>
      <c r="R28" s="175"/>
      <c r="S28" s="175"/>
      <c r="T28" s="175"/>
      <c r="U28" s="175"/>
      <c r="V28" s="175"/>
      <c r="W28" s="175"/>
      <c r="X28" s="175"/>
      <c r="Y28" s="175"/>
      <c r="AA28" s="175"/>
      <c r="AB28" s="175"/>
      <c r="AC28" s="175"/>
      <c r="AD28" s="175"/>
      <c r="AE28" s="175"/>
      <c r="AF28" s="175"/>
      <c r="AG28" s="175"/>
      <c r="AH28" s="175"/>
      <c r="AI28" s="175"/>
      <c r="AJ28" s="175"/>
      <c r="AK28" s="175"/>
    </row>
    <row r="29" spans="1:37" s="121" customFormat="1" ht="21.75" customHeight="1">
      <c r="A29" s="141">
        <v>1.1399999999999999</v>
      </c>
      <c r="B29" s="143" t="s">
        <v>22</v>
      </c>
      <c r="C29" s="168">
        <f t="shared" si="33"/>
        <v>0</v>
      </c>
      <c r="D29" s="168">
        <f t="shared" si="34"/>
        <v>0</v>
      </c>
      <c r="E29" s="168">
        <f t="shared" si="35"/>
        <v>0</v>
      </c>
      <c r="F29" s="168">
        <f t="shared" si="36"/>
        <v>0</v>
      </c>
      <c r="G29" s="168">
        <f t="shared" si="37"/>
        <v>0</v>
      </c>
      <c r="H29" s="168">
        <f t="shared" si="38"/>
        <v>0</v>
      </c>
      <c r="I29" s="168">
        <f t="shared" si="39"/>
        <v>0</v>
      </c>
      <c r="J29" s="168">
        <f t="shared" si="40"/>
        <v>0</v>
      </c>
      <c r="K29" s="168">
        <f t="shared" si="41"/>
        <v>0</v>
      </c>
      <c r="L29" s="168">
        <f t="shared" si="42"/>
        <v>0</v>
      </c>
      <c r="M29" s="168">
        <f t="shared" si="43"/>
        <v>0</v>
      </c>
      <c r="O29" s="175"/>
      <c r="P29" s="175"/>
      <c r="Q29" s="175"/>
      <c r="R29" s="175"/>
      <c r="S29" s="175"/>
      <c r="T29" s="175"/>
      <c r="U29" s="175"/>
      <c r="V29" s="175"/>
      <c r="W29" s="175"/>
      <c r="X29" s="175"/>
      <c r="Y29" s="175"/>
      <c r="AA29" s="175"/>
      <c r="AB29" s="175"/>
      <c r="AC29" s="175"/>
      <c r="AD29" s="175"/>
      <c r="AE29" s="175"/>
      <c r="AF29" s="175"/>
      <c r="AG29" s="175"/>
      <c r="AH29" s="175"/>
      <c r="AI29" s="175"/>
      <c r="AJ29" s="175"/>
      <c r="AK29" s="175"/>
    </row>
    <row r="30" spans="1:37" s="121" customFormat="1" ht="21.75" customHeight="1">
      <c r="A30" s="141">
        <v>1.1499999999999999</v>
      </c>
      <c r="B30" s="143" t="s">
        <v>23</v>
      </c>
      <c r="C30" s="168">
        <f t="shared" si="33"/>
        <v>0</v>
      </c>
      <c r="D30" s="168">
        <f t="shared" si="34"/>
        <v>0</v>
      </c>
      <c r="E30" s="168">
        <f t="shared" si="35"/>
        <v>0</v>
      </c>
      <c r="F30" s="168">
        <f t="shared" si="36"/>
        <v>0</v>
      </c>
      <c r="G30" s="168">
        <f t="shared" si="37"/>
        <v>0</v>
      </c>
      <c r="H30" s="168">
        <f t="shared" si="38"/>
        <v>0</v>
      </c>
      <c r="I30" s="168">
        <f t="shared" si="39"/>
        <v>0</v>
      </c>
      <c r="J30" s="168">
        <f t="shared" si="40"/>
        <v>0</v>
      </c>
      <c r="K30" s="168">
        <f t="shared" si="41"/>
        <v>0</v>
      </c>
      <c r="L30" s="168">
        <f t="shared" si="42"/>
        <v>0</v>
      </c>
      <c r="M30" s="168">
        <f t="shared" si="43"/>
        <v>0</v>
      </c>
      <c r="O30" s="175"/>
      <c r="P30" s="175"/>
      <c r="Q30" s="175"/>
      <c r="R30" s="175"/>
      <c r="S30" s="175"/>
      <c r="T30" s="175"/>
      <c r="U30" s="175"/>
      <c r="V30" s="175"/>
      <c r="W30" s="168"/>
      <c r="X30" s="168"/>
      <c r="Y30" s="175"/>
      <c r="AA30" s="175"/>
      <c r="AB30" s="175"/>
      <c r="AC30" s="175"/>
      <c r="AD30" s="175"/>
      <c r="AE30" s="175"/>
      <c r="AF30" s="175"/>
      <c r="AG30" s="175"/>
      <c r="AH30" s="175"/>
      <c r="AI30" s="168"/>
      <c r="AJ30" s="168"/>
      <c r="AK30" s="175"/>
    </row>
    <row r="31" spans="1:37">
      <c r="A31" s="141">
        <v>1.1599999999999999</v>
      </c>
      <c r="B31" s="143" t="s">
        <v>24</v>
      </c>
      <c r="C31" s="168">
        <f t="shared" si="33"/>
        <v>0</v>
      </c>
      <c r="D31" s="168">
        <f t="shared" si="34"/>
        <v>0</v>
      </c>
      <c r="E31" s="168">
        <f t="shared" si="35"/>
        <v>0</v>
      </c>
      <c r="F31" s="168">
        <f t="shared" si="36"/>
        <v>0</v>
      </c>
      <c r="G31" s="168">
        <f t="shared" si="37"/>
        <v>0</v>
      </c>
      <c r="H31" s="168">
        <f t="shared" si="38"/>
        <v>0</v>
      </c>
      <c r="I31" s="168">
        <f t="shared" si="39"/>
        <v>0</v>
      </c>
      <c r="J31" s="168">
        <f t="shared" si="40"/>
        <v>0</v>
      </c>
      <c r="K31" s="168">
        <f t="shared" si="41"/>
        <v>0</v>
      </c>
      <c r="L31" s="168">
        <f t="shared" si="42"/>
        <v>0</v>
      </c>
      <c r="M31" s="168">
        <f t="shared" si="43"/>
        <v>0</v>
      </c>
      <c r="O31" s="168"/>
      <c r="P31" s="168"/>
      <c r="Q31" s="168"/>
      <c r="R31" s="173"/>
      <c r="S31" s="168"/>
      <c r="T31" s="168"/>
      <c r="U31" s="168"/>
      <c r="V31" s="173"/>
      <c r="W31" s="168"/>
      <c r="X31" s="168"/>
      <c r="Y31" s="173"/>
      <c r="AA31" s="168"/>
      <c r="AB31" s="168"/>
      <c r="AC31" s="168"/>
      <c r="AD31" s="173"/>
      <c r="AE31" s="168"/>
      <c r="AF31" s="168"/>
      <c r="AG31" s="168"/>
      <c r="AH31" s="173"/>
      <c r="AI31" s="168"/>
      <c r="AJ31" s="168"/>
      <c r="AK31" s="173"/>
    </row>
    <row r="32" spans="1:37">
      <c r="A32" s="141">
        <v>1.17</v>
      </c>
      <c r="B32" s="143" t="s">
        <v>25</v>
      </c>
      <c r="C32" s="168">
        <f t="shared" si="33"/>
        <v>0</v>
      </c>
      <c r="D32" s="168">
        <f t="shared" si="34"/>
        <v>0</v>
      </c>
      <c r="E32" s="168">
        <f t="shared" si="35"/>
        <v>0</v>
      </c>
      <c r="F32" s="168">
        <f t="shared" si="36"/>
        <v>0</v>
      </c>
      <c r="G32" s="168">
        <f t="shared" si="37"/>
        <v>0</v>
      </c>
      <c r="H32" s="168">
        <f t="shared" si="38"/>
        <v>0</v>
      </c>
      <c r="I32" s="168">
        <f t="shared" si="39"/>
        <v>0</v>
      </c>
      <c r="J32" s="168">
        <f t="shared" si="40"/>
        <v>0</v>
      </c>
      <c r="K32" s="168">
        <f t="shared" si="41"/>
        <v>0</v>
      </c>
      <c r="L32" s="168">
        <f t="shared" si="42"/>
        <v>0</v>
      </c>
      <c r="M32" s="168">
        <f t="shared" si="43"/>
        <v>0</v>
      </c>
      <c r="O32" s="168"/>
      <c r="P32" s="168"/>
      <c r="Q32" s="168"/>
      <c r="R32" s="173"/>
      <c r="S32" s="168"/>
      <c r="T32" s="168"/>
      <c r="U32" s="168"/>
      <c r="V32" s="173"/>
      <c r="W32" s="168"/>
      <c r="X32" s="168"/>
      <c r="Y32" s="173"/>
      <c r="AA32" s="168"/>
      <c r="AB32" s="168"/>
      <c r="AC32" s="168"/>
      <c r="AD32" s="173"/>
      <c r="AE32" s="168"/>
      <c r="AF32" s="168"/>
      <c r="AG32" s="168"/>
      <c r="AH32" s="173"/>
      <c r="AI32" s="168"/>
      <c r="AJ32" s="168"/>
      <c r="AK32" s="173"/>
    </row>
    <row r="33" spans="1:37">
      <c r="A33" s="141">
        <v>1.18</v>
      </c>
      <c r="B33" s="143" t="s">
        <v>26</v>
      </c>
      <c r="C33" s="168">
        <f t="shared" si="33"/>
        <v>0</v>
      </c>
      <c r="D33" s="168">
        <f t="shared" si="34"/>
        <v>0</v>
      </c>
      <c r="E33" s="168">
        <f t="shared" si="35"/>
        <v>0</v>
      </c>
      <c r="F33" s="168">
        <f t="shared" si="36"/>
        <v>0</v>
      </c>
      <c r="G33" s="168">
        <f t="shared" si="37"/>
        <v>0</v>
      </c>
      <c r="H33" s="168">
        <f t="shared" si="38"/>
        <v>0</v>
      </c>
      <c r="I33" s="168">
        <f t="shared" si="39"/>
        <v>0</v>
      </c>
      <c r="J33" s="168">
        <f t="shared" si="40"/>
        <v>0</v>
      </c>
      <c r="K33" s="168">
        <f t="shared" si="41"/>
        <v>0</v>
      </c>
      <c r="L33" s="168">
        <f t="shared" si="42"/>
        <v>0</v>
      </c>
      <c r="M33" s="168">
        <f t="shared" si="43"/>
        <v>0</v>
      </c>
      <c r="O33" s="168"/>
      <c r="P33" s="168"/>
      <c r="Q33" s="168"/>
      <c r="R33" s="173"/>
      <c r="S33" s="168"/>
      <c r="T33" s="168"/>
      <c r="U33" s="168"/>
      <c r="V33" s="173"/>
      <c r="W33" s="168"/>
      <c r="X33" s="168"/>
      <c r="Y33" s="173"/>
      <c r="AA33" s="168"/>
      <c r="AB33" s="168"/>
      <c r="AC33" s="168"/>
      <c r="AD33" s="173"/>
      <c r="AE33" s="168"/>
      <c r="AF33" s="168"/>
      <c r="AG33" s="168"/>
      <c r="AH33" s="173"/>
      <c r="AI33" s="168"/>
      <c r="AJ33" s="168"/>
      <c r="AK33" s="173"/>
    </row>
    <row r="34" spans="1:37">
      <c r="A34" s="141">
        <v>1.19</v>
      </c>
      <c r="B34" s="143" t="s">
        <v>27</v>
      </c>
      <c r="C34" s="168">
        <f t="shared" si="33"/>
        <v>0</v>
      </c>
      <c r="D34" s="168">
        <f t="shared" si="34"/>
        <v>0</v>
      </c>
      <c r="E34" s="168">
        <f t="shared" si="35"/>
        <v>0</v>
      </c>
      <c r="F34" s="168">
        <f t="shared" si="36"/>
        <v>0</v>
      </c>
      <c r="G34" s="168">
        <f t="shared" si="37"/>
        <v>0</v>
      </c>
      <c r="H34" s="168">
        <f t="shared" si="38"/>
        <v>0</v>
      </c>
      <c r="I34" s="168">
        <f t="shared" si="39"/>
        <v>0</v>
      </c>
      <c r="J34" s="168">
        <f t="shared" si="40"/>
        <v>0</v>
      </c>
      <c r="K34" s="168">
        <f t="shared" si="41"/>
        <v>0</v>
      </c>
      <c r="L34" s="168">
        <f t="shared" si="42"/>
        <v>0</v>
      </c>
      <c r="M34" s="168">
        <f t="shared" si="43"/>
        <v>0</v>
      </c>
      <c r="O34" s="168"/>
      <c r="P34" s="168"/>
      <c r="Q34" s="168"/>
      <c r="R34" s="173"/>
      <c r="S34" s="168"/>
      <c r="T34" s="168"/>
      <c r="U34" s="168"/>
      <c r="V34" s="173"/>
      <c r="W34" s="168"/>
      <c r="X34" s="168"/>
      <c r="Y34" s="173"/>
      <c r="AA34" s="168"/>
      <c r="AB34" s="168"/>
      <c r="AC34" s="168"/>
      <c r="AD34" s="173"/>
      <c r="AE34" s="168"/>
      <c r="AF34" s="168"/>
      <c r="AG34" s="168"/>
      <c r="AH34" s="173"/>
      <c r="AI34" s="168"/>
      <c r="AJ34" s="168"/>
      <c r="AK34" s="173"/>
    </row>
    <row r="35" spans="1:37" s="61" customFormat="1">
      <c r="A35" s="141">
        <v>1.2</v>
      </c>
      <c r="B35" s="143" t="s">
        <v>483</v>
      </c>
      <c r="C35" s="168">
        <f t="shared" si="33"/>
        <v>0</v>
      </c>
      <c r="D35" s="168">
        <f t="shared" si="34"/>
        <v>0</v>
      </c>
      <c r="E35" s="168">
        <f t="shared" si="35"/>
        <v>0</v>
      </c>
      <c r="F35" s="168">
        <f t="shared" si="36"/>
        <v>0</v>
      </c>
      <c r="G35" s="168">
        <f t="shared" si="37"/>
        <v>0</v>
      </c>
      <c r="H35" s="168">
        <f t="shared" si="38"/>
        <v>0</v>
      </c>
      <c r="I35" s="168">
        <f t="shared" si="39"/>
        <v>0</v>
      </c>
      <c r="J35" s="168">
        <f t="shared" si="40"/>
        <v>0</v>
      </c>
      <c r="K35" s="168">
        <f t="shared" si="41"/>
        <v>0</v>
      </c>
      <c r="L35" s="168">
        <f t="shared" si="42"/>
        <v>0</v>
      </c>
      <c r="M35" s="168">
        <f t="shared" si="43"/>
        <v>0</v>
      </c>
      <c r="O35" s="168"/>
      <c r="P35" s="168"/>
      <c r="Q35" s="168"/>
      <c r="R35" s="168"/>
      <c r="S35" s="168"/>
      <c r="T35" s="168"/>
      <c r="U35" s="168"/>
      <c r="V35" s="168"/>
      <c r="W35" s="168"/>
      <c r="X35" s="168"/>
      <c r="Y35" s="168"/>
      <c r="AA35" s="168"/>
      <c r="AB35" s="168"/>
      <c r="AC35" s="168"/>
      <c r="AD35" s="168"/>
      <c r="AE35" s="168"/>
      <c r="AF35" s="168"/>
      <c r="AG35" s="168"/>
      <c r="AH35" s="168"/>
      <c r="AI35" s="168"/>
      <c r="AJ35" s="168"/>
      <c r="AK35" s="168"/>
    </row>
    <row r="36" spans="1:37">
      <c r="A36" s="141">
        <v>1.21</v>
      </c>
      <c r="B36" s="137" t="s">
        <v>81</v>
      </c>
      <c r="C36" s="168">
        <f t="shared" si="33"/>
        <v>0</v>
      </c>
      <c r="D36" s="168">
        <f t="shared" si="34"/>
        <v>0</v>
      </c>
      <c r="E36" s="168">
        <f t="shared" si="35"/>
        <v>0</v>
      </c>
      <c r="F36" s="168">
        <f t="shared" si="36"/>
        <v>0</v>
      </c>
      <c r="G36" s="168">
        <f t="shared" si="37"/>
        <v>0</v>
      </c>
      <c r="H36" s="168">
        <f t="shared" si="38"/>
        <v>0</v>
      </c>
      <c r="I36" s="168">
        <f t="shared" si="39"/>
        <v>0</v>
      </c>
      <c r="J36" s="168">
        <f t="shared" si="40"/>
        <v>0</v>
      </c>
      <c r="K36" s="168">
        <f t="shared" si="41"/>
        <v>0</v>
      </c>
      <c r="L36" s="168">
        <f t="shared" si="42"/>
        <v>0</v>
      </c>
      <c r="M36" s="168">
        <f t="shared" si="43"/>
        <v>0</v>
      </c>
      <c r="O36" s="168"/>
      <c r="P36" s="168"/>
      <c r="Q36" s="168"/>
      <c r="R36" s="173"/>
      <c r="S36" s="168"/>
      <c r="T36" s="168"/>
      <c r="U36" s="168"/>
      <c r="V36" s="173"/>
      <c r="W36" s="168"/>
      <c r="X36" s="168"/>
      <c r="Y36" s="173"/>
      <c r="AA36" s="168"/>
      <c r="AB36" s="168"/>
      <c r="AC36" s="168"/>
      <c r="AD36" s="173"/>
      <c r="AE36" s="168"/>
      <c r="AF36" s="168"/>
      <c r="AG36" s="168"/>
      <c r="AH36" s="173"/>
      <c r="AI36" s="168"/>
      <c r="AJ36" s="168"/>
      <c r="AK36" s="173"/>
    </row>
    <row r="37" spans="1:37">
      <c r="A37" s="141">
        <v>1.22</v>
      </c>
      <c r="B37" s="137" t="s">
        <v>82</v>
      </c>
      <c r="C37" s="168">
        <f t="shared" si="33"/>
        <v>0</v>
      </c>
      <c r="D37" s="168">
        <f t="shared" si="34"/>
        <v>0</v>
      </c>
      <c r="E37" s="168">
        <f t="shared" si="35"/>
        <v>0</v>
      </c>
      <c r="F37" s="168">
        <f t="shared" si="36"/>
        <v>0</v>
      </c>
      <c r="G37" s="168">
        <f t="shared" si="37"/>
        <v>0</v>
      </c>
      <c r="H37" s="168">
        <f t="shared" si="38"/>
        <v>0</v>
      </c>
      <c r="I37" s="168">
        <f t="shared" si="39"/>
        <v>0</v>
      </c>
      <c r="J37" s="168">
        <f t="shared" si="40"/>
        <v>0</v>
      </c>
      <c r="K37" s="168">
        <f t="shared" si="41"/>
        <v>0</v>
      </c>
      <c r="L37" s="168">
        <f t="shared" si="42"/>
        <v>0</v>
      </c>
      <c r="M37" s="168">
        <f t="shared" si="43"/>
        <v>0</v>
      </c>
      <c r="O37" s="168"/>
      <c r="P37" s="168"/>
      <c r="Q37" s="168"/>
      <c r="R37" s="173"/>
      <c r="S37" s="168"/>
      <c r="T37" s="168"/>
      <c r="U37" s="168"/>
      <c r="V37" s="173"/>
      <c r="W37" s="168"/>
      <c r="X37" s="168"/>
      <c r="Y37" s="173"/>
      <c r="AA37" s="168"/>
      <c r="AB37" s="168"/>
      <c r="AC37" s="168"/>
      <c r="AD37" s="173"/>
      <c r="AE37" s="168"/>
      <c r="AF37" s="168"/>
      <c r="AG37" s="168"/>
      <c r="AH37" s="173"/>
      <c r="AI37" s="168"/>
      <c r="AJ37" s="168"/>
      <c r="AK37" s="173"/>
    </row>
    <row r="38" spans="1:37">
      <c r="A38" s="139" t="s">
        <v>291</v>
      </c>
      <c r="B38" s="140"/>
      <c r="C38" s="168">
        <f t="shared" si="33"/>
        <v>0</v>
      </c>
      <c r="D38" s="168">
        <f t="shared" si="34"/>
        <v>0</v>
      </c>
      <c r="E38" s="168">
        <f t="shared" si="35"/>
        <v>0</v>
      </c>
      <c r="F38" s="168">
        <f t="shared" si="36"/>
        <v>0</v>
      </c>
      <c r="G38" s="168">
        <f t="shared" si="37"/>
        <v>0</v>
      </c>
      <c r="H38" s="168">
        <f t="shared" si="38"/>
        <v>0</v>
      </c>
      <c r="I38" s="168">
        <f t="shared" si="39"/>
        <v>0</v>
      </c>
      <c r="J38" s="168">
        <f t="shared" si="40"/>
        <v>0</v>
      </c>
      <c r="K38" s="168">
        <f t="shared" si="41"/>
        <v>0</v>
      </c>
      <c r="L38" s="168">
        <f t="shared" si="42"/>
        <v>0</v>
      </c>
      <c r="M38" s="168">
        <f t="shared" si="43"/>
        <v>0</v>
      </c>
      <c r="O38" s="172"/>
      <c r="P38" s="172"/>
      <c r="Q38" s="172"/>
      <c r="R38" s="173"/>
      <c r="S38" s="172"/>
      <c r="T38" s="172"/>
      <c r="U38" s="172"/>
      <c r="V38" s="173"/>
      <c r="W38" s="168"/>
      <c r="X38" s="168"/>
      <c r="Y38" s="173"/>
      <c r="AA38" s="172"/>
      <c r="AB38" s="172"/>
      <c r="AC38" s="172"/>
      <c r="AD38" s="173"/>
      <c r="AE38" s="172"/>
      <c r="AF38" s="172"/>
      <c r="AG38" s="172"/>
      <c r="AH38" s="173"/>
      <c r="AI38" s="168"/>
      <c r="AJ38" s="168"/>
      <c r="AK38" s="173"/>
    </row>
    <row r="39" spans="1:37" ht="21.75" thickBot="1">
      <c r="A39" s="146" t="s">
        <v>292</v>
      </c>
      <c r="B39" s="148"/>
      <c r="C39" s="168">
        <f t="shared" si="33"/>
        <v>0</v>
      </c>
      <c r="D39" s="168">
        <f t="shared" si="34"/>
        <v>0</v>
      </c>
      <c r="E39" s="168">
        <f t="shared" si="35"/>
        <v>0</v>
      </c>
      <c r="F39" s="168">
        <f t="shared" si="36"/>
        <v>0</v>
      </c>
      <c r="G39" s="168">
        <f t="shared" si="37"/>
        <v>0</v>
      </c>
      <c r="H39" s="168">
        <f t="shared" si="38"/>
        <v>0</v>
      </c>
      <c r="I39" s="168">
        <f t="shared" si="39"/>
        <v>0</v>
      </c>
      <c r="J39" s="168">
        <f t="shared" si="40"/>
        <v>0</v>
      </c>
      <c r="K39" s="168">
        <f t="shared" si="41"/>
        <v>0</v>
      </c>
      <c r="L39" s="168">
        <f t="shared" si="42"/>
        <v>0</v>
      </c>
      <c r="M39" s="168">
        <f t="shared" si="43"/>
        <v>0</v>
      </c>
      <c r="O39" s="172"/>
      <c r="P39" s="172"/>
      <c r="Q39" s="172"/>
      <c r="R39" s="173"/>
      <c r="S39" s="172"/>
      <c r="T39" s="172"/>
      <c r="U39" s="172"/>
      <c r="V39" s="173"/>
      <c r="W39" s="168"/>
      <c r="X39" s="168"/>
      <c r="Y39" s="173"/>
      <c r="AA39" s="172"/>
      <c r="AB39" s="172"/>
      <c r="AC39" s="172"/>
      <c r="AD39" s="173"/>
      <c r="AE39" s="172"/>
      <c r="AF39" s="172"/>
      <c r="AG39" s="172"/>
      <c r="AH39" s="173"/>
      <c r="AI39" s="168"/>
      <c r="AJ39" s="168"/>
      <c r="AK39" s="173"/>
    </row>
    <row r="40" spans="1:37" ht="21.75" thickBot="1">
      <c r="A40" s="1171" t="s">
        <v>529</v>
      </c>
      <c r="B40" s="1172"/>
      <c r="C40" s="176"/>
      <c r="D40" s="177"/>
      <c r="E40" s="177"/>
      <c r="F40" s="177"/>
      <c r="G40" s="177"/>
      <c r="H40" s="177"/>
      <c r="I40" s="177"/>
      <c r="J40" s="177"/>
      <c r="K40" s="177"/>
      <c r="L40" s="177"/>
      <c r="M40" s="178"/>
      <c r="O40" s="176"/>
      <c r="P40" s="177"/>
      <c r="Q40" s="177"/>
      <c r="R40" s="177"/>
      <c r="S40" s="177"/>
      <c r="T40" s="177"/>
      <c r="U40" s="177"/>
      <c r="V40" s="177"/>
      <c r="W40" s="177"/>
      <c r="X40" s="177"/>
      <c r="Y40" s="178"/>
      <c r="AA40" s="176"/>
      <c r="AB40" s="177"/>
      <c r="AC40" s="177"/>
      <c r="AD40" s="177"/>
      <c r="AE40" s="177"/>
      <c r="AF40" s="177"/>
      <c r="AG40" s="177"/>
      <c r="AH40" s="177"/>
      <c r="AI40" s="177"/>
      <c r="AJ40" s="177"/>
      <c r="AK40" s="178"/>
    </row>
    <row r="41" spans="1:37" s="161" customFormat="1" ht="21.75" customHeight="1">
      <c r="A41" s="158" t="s">
        <v>530</v>
      </c>
      <c r="B41" s="159"/>
      <c r="C41" s="160"/>
      <c r="D41" s="160"/>
      <c r="E41" s="160"/>
      <c r="F41" s="160"/>
      <c r="G41" s="160"/>
      <c r="H41" s="160"/>
      <c r="I41" s="160"/>
      <c r="J41" s="160"/>
      <c r="K41" s="160"/>
      <c r="L41" s="160"/>
      <c r="M41" s="160"/>
      <c r="O41" s="160"/>
      <c r="P41" s="160"/>
      <c r="Q41" s="160"/>
      <c r="R41" s="160"/>
      <c r="S41" s="160"/>
      <c r="T41" s="160"/>
      <c r="U41" s="160"/>
      <c r="V41" s="160"/>
      <c r="W41" s="160"/>
      <c r="X41" s="160"/>
      <c r="Y41" s="160"/>
      <c r="AA41" s="160"/>
      <c r="AB41" s="160"/>
      <c r="AC41" s="160"/>
      <c r="AD41" s="160"/>
      <c r="AE41" s="160"/>
      <c r="AF41" s="160"/>
      <c r="AG41" s="160"/>
      <c r="AH41" s="160"/>
      <c r="AI41" s="160"/>
      <c r="AJ41" s="160"/>
      <c r="AK41" s="160"/>
    </row>
    <row r="42" spans="1:37" s="121" customFormat="1" ht="21.75" customHeight="1">
      <c r="A42" s="162" t="s">
        <v>93</v>
      </c>
      <c r="B42" s="163"/>
      <c r="C42" s="164"/>
      <c r="D42" s="164"/>
      <c r="E42" s="164"/>
      <c r="F42" s="164"/>
      <c r="G42" s="164"/>
      <c r="H42" s="164"/>
      <c r="I42" s="164"/>
      <c r="J42" s="164"/>
      <c r="K42" s="164"/>
      <c r="L42" s="164"/>
      <c r="M42" s="164"/>
      <c r="O42" s="164"/>
      <c r="P42" s="164"/>
      <c r="Q42" s="164"/>
      <c r="R42" s="164"/>
      <c r="S42" s="164"/>
      <c r="T42" s="164"/>
      <c r="U42" s="164"/>
      <c r="V42" s="164"/>
      <c r="W42" s="164"/>
      <c r="X42" s="164"/>
      <c r="Y42" s="164"/>
      <c r="AA42" s="164"/>
      <c r="AB42" s="164"/>
      <c r="AC42" s="164"/>
      <c r="AD42" s="164"/>
      <c r="AE42" s="164"/>
      <c r="AF42" s="164"/>
      <c r="AG42" s="164"/>
      <c r="AH42" s="164"/>
      <c r="AI42" s="164"/>
      <c r="AJ42" s="164"/>
      <c r="AK42" s="164"/>
    </row>
    <row r="43" spans="1:37" s="121" customFormat="1" ht="21.75" customHeight="1">
      <c r="A43" s="165" t="s">
        <v>94</v>
      </c>
      <c r="B43" s="166"/>
      <c r="C43" s="164">
        <f>SUM(C44:C67)</f>
        <v>0</v>
      </c>
      <c r="D43" s="164">
        <f t="shared" ref="D43" si="44">SUM(D44:D67)</f>
        <v>0</v>
      </c>
      <c r="E43" s="164">
        <f t="shared" ref="E43" si="45">SUM(E44:E67)</f>
        <v>0</v>
      </c>
      <c r="F43" s="164">
        <f t="shared" ref="F43" si="46">SUM(F44:F67)</f>
        <v>0</v>
      </c>
      <c r="G43" s="164">
        <f t="shared" ref="G43" si="47">SUM(G44:G67)</f>
        <v>0</v>
      </c>
      <c r="H43" s="164">
        <f t="shared" ref="H43" si="48">SUM(H44:H67)</f>
        <v>0</v>
      </c>
      <c r="I43" s="164">
        <f t="shared" ref="I43" si="49">SUM(I44:I67)</f>
        <v>0</v>
      </c>
      <c r="J43" s="164">
        <f t="shared" ref="J43" si="50">SUM(J44:J67)</f>
        <v>0</v>
      </c>
      <c r="K43" s="164">
        <f t="shared" ref="K43" si="51">SUM(K44:K67)</f>
        <v>0</v>
      </c>
      <c r="L43" s="164">
        <f t="shared" ref="L43" si="52">SUM(L44:L67)</f>
        <v>0</v>
      </c>
      <c r="M43" s="164">
        <f t="shared" ref="M43" si="53">SUM(M44:M67)</f>
        <v>0</v>
      </c>
      <c r="O43" s="164">
        <f>SUM(O44:O67)</f>
        <v>0</v>
      </c>
      <c r="P43" s="164">
        <f t="shared" ref="P43" si="54">SUM(P44:P67)</f>
        <v>0</v>
      </c>
      <c r="Q43" s="164">
        <f t="shared" ref="Q43" si="55">SUM(Q44:Q67)</f>
        <v>0</v>
      </c>
      <c r="R43" s="164">
        <f t="shared" ref="R43" si="56">SUM(R44:R67)</f>
        <v>0</v>
      </c>
      <c r="S43" s="164">
        <f t="shared" ref="S43" si="57">SUM(S44:S67)</f>
        <v>0</v>
      </c>
      <c r="T43" s="164">
        <f t="shared" ref="T43" si="58">SUM(T44:T67)</f>
        <v>0</v>
      </c>
      <c r="U43" s="164">
        <f t="shared" ref="U43" si="59">SUM(U44:U67)</f>
        <v>0</v>
      </c>
      <c r="V43" s="164">
        <f t="shared" ref="V43" si="60">SUM(V44:V67)</f>
        <v>0</v>
      </c>
      <c r="W43" s="164">
        <f t="shared" ref="W43" si="61">SUM(W44:W67)</f>
        <v>0</v>
      </c>
      <c r="X43" s="164">
        <f t="shared" ref="X43" si="62">SUM(X44:X67)</f>
        <v>0</v>
      </c>
      <c r="Y43" s="164">
        <f t="shared" ref="Y43" si="63">SUM(Y44:Y67)</f>
        <v>0</v>
      </c>
      <c r="AA43" s="164">
        <f>SUM(AA44:AA67)</f>
        <v>0</v>
      </c>
      <c r="AB43" s="164">
        <f t="shared" ref="AB43" si="64">SUM(AB44:AB67)</f>
        <v>0</v>
      </c>
      <c r="AC43" s="164">
        <f t="shared" ref="AC43" si="65">SUM(AC44:AC67)</f>
        <v>0</v>
      </c>
      <c r="AD43" s="164">
        <f t="shared" ref="AD43" si="66">SUM(AD44:AD67)</f>
        <v>0</v>
      </c>
      <c r="AE43" s="164">
        <f t="shared" ref="AE43" si="67">SUM(AE44:AE67)</f>
        <v>0</v>
      </c>
      <c r="AF43" s="164">
        <f t="shared" ref="AF43" si="68">SUM(AF44:AF67)</f>
        <v>0</v>
      </c>
      <c r="AG43" s="164">
        <f t="shared" ref="AG43" si="69">SUM(AG44:AG67)</f>
        <v>0</v>
      </c>
      <c r="AH43" s="164">
        <f t="shared" ref="AH43" si="70">SUM(AH44:AH67)</f>
        <v>0</v>
      </c>
      <c r="AI43" s="164">
        <f t="shared" ref="AI43" si="71">SUM(AI44:AI67)</f>
        <v>0</v>
      </c>
      <c r="AJ43" s="164">
        <f t="shared" ref="AJ43" si="72">SUM(AJ44:AJ67)</f>
        <v>0</v>
      </c>
      <c r="AK43" s="164">
        <f t="shared" ref="AK43" si="73">SUM(AK44:AK67)</f>
        <v>0</v>
      </c>
    </row>
    <row r="44" spans="1:37">
      <c r="A44" s="134">
        <v>1.1000000000000001</v>
      </c>
      <c r="B44" s="135" t="s">
        <v>13</v>
      </c>
      <c r="C44" s="168">
        <f t="shared" ref="C44:C66" si="74">+O44+AA44</f>
        <v>0</v>
      </c>
      <c r="D44" s="168">
        <f t="shared" ref="D44:D66" si="75">+P44+AB44</f>
        <v>0</v>
      </c>
      <c r="E44" s="168">
        <f t="shared" ref="E44:E66" si="76">+Q44+AC44</f>
        <v>0</v>
      </c>
      <c r="F44" s="168">
        <f t="shared" ref="F44:F66" si="77">+R44+AD44</f>
        <v>0</v>
      </c>
      <c r="G44" s="168">
        <f t="shared" ref="G44:G66" si="78">+S44+AE44</f>
        <v>0</v>
      </c>
      <c r="H44" s="168">
        <f t="shared" ref="H44:H66" si="79">+T44+AF44</f>
        <v>0</v>
      </c>
      <c r="I44" s="168">
        <f t="shared" ref="I44:I66" si="80">+U44+AG44</f>
        <v>0</v>
      </c>
      <c r="J44" s="168">
        <f t="shared" ref="J44:J66" si="81">+V44+AH44</f>
        <v>0</v>
      </c>
      <c r="K44" s="168">
        <f t="shared" ref="K44:K66" si="82">+W44+AI44</f>
        <v>0</v>
      </c>
      <c r="L44" s="168">
        <f t="shared" ref="L44:L66" si="83">+X44+AJ44</f>
        <v>0</v>
      </c>
      <c r="M44" s="168">
        <f t="shared" ref="M44:M66" si="84">+Y44+AK44</f>
        <v>0</v>
      </c>
      <c r="O44" s="168"/>
      <c r="P44" s="169"/>
      <c r="Q44" s="169"/>
      <c r="R44" s="170"/>
      <c r="S44" s="169"/>
      <c r="T44" s="169"/>
      <c r="U44" s="169"/>
      <c r="V44" s="171"/>
      <c r="W44" s="172"/>
      <c r="X44" s="172"/>
      <c r="Y44" s="173"/>
      <c r="AA44" s="168"/>
      <c r="AB44" s="169"/>
      <c r="AC44" s="169"/>
      <c r="AD44" s="170"/>
      <c r="AE44" s="169"/>
      <c r="AF44" s="169"/>
      <c r="AG44" s="169"/>
      <c r="AH44" s="171"/>
      <c r="AI44" s="172"/>
      <c r="AJ44" s="172"/>
      <c r="AK44" s="173"/>
    </row>
    <row r="45" spans="1:37">
      <c r="A45" s="136">
        <v>1.2</v>
      </c>
      <c r="B45" s="137" t="s">
        <v>78</v>
      </c>
      <c r="C45" s="168">
        <f t="shared" si="74"/>
        <v>0</v>
      </c>
      <c r="D45" s="168">
        <f t="shared" si="75"/>
        <v>0</v>
      </c>
      <c r="E45" s="168">
        <f t="shared" si="76"/>
        <v>0</v>
      </c>
      <c r="F45" s="168">
        <f t="shared" si="77"/>
        <v>0</v>
      </c>
      <c r="G45" s="168">
        <f t="shared" si="78"/>
        <v>0</v>
      </c>
      <c r="H45" s="168">
        <f t="shared" si="79"/>
        <v>0</v>
      </c>
      <c r="I45" s="168">
        <f t="shared" si="80"/>
        <v>0</v>
      </c>
      <c r="J45" s="168">
        <f t="shared" si="81"/>
        <v>0</v>
      </c>
      <c r="K45" s="168">
        <f t="shared" si="82"/>
        <v>0</v>
      </c>
      <c r="L45" s="168">
        <f t="shared" si="83"/>
        <v>0</v>
      </c>
      <c r="M45" s="168">
        <f t="shared" si="84"/>
        <v>0</v>
      </c>
      <c r="O45" s="168"/>
      <c r="P45" s="169"/>
      <c r="Q45" s="169"/>
      <c r="R45" s="170"/>
      <c r="S45" s="169"/>
      <c r="T45" s="169"/>
      <c r="U45" s="169"/>
      <c r="V45" s="170"/>
      <c r="W45" s="172"/>
      <c r="X45" s="172"/>
      <c r="Y45" s="173"/>
      <c r="AA45" s="168"/>
      <c r="AB45" s="169"/>
      <c r="AC45" s="169"/>
      <c r="AD45" s="170"/>
      <c r="AE45" s="169"/>
      <c r="AF45" s="169"/>
      <c r="AG45" s="169"/>
      <c r="AH45" s="170"/>
      <c r="AI45" s="172"/>
      <c r="AJ45" s="172"/>
      <c r="AK45" s="173"/>
    </row>
    <row r="46" spans="1:37">
      <c r="A46" s="136">
        <v>1.3</v>
      </c>
      <c r="B46" s="137" t="s">
        <v>79</v>
      </c>
      <c r="C46" s="168">
        <f t="shared" si="74"/>
        <v>0</v>
      </c>
      <c r="D46" s="168">
        <f t="shared" si="75"/>
        <v>0</v>
      </c>
      <c r="E46" s="168">
        <f t="shared" si="76"/>
        <v>0</v>
      </c>
      <c r="F46" s="168">
        <f t="shared" si="77"/>
        <v>0</v>
      </c>
      <c r="G46" s="168">
        <f t="shared" si="78"/>
        <v>0</v>
      </c>
      <c r="H46" s="168">
        <f t="shared" si="79"/>
        <v>0</v>
      </c>
      <c r="I46" s="168">
        <f t="shared" si="80"/>
        <v>0</v>
      </c>
      <c r="J46" s="168">
        <f t="shared" si="81"/>
        <v>0</v>
      </c>
      <c r="K46" s="168">
        <f t="shared" si="82"/>
        <v>0</v>
      </c>
      <c r="L46" s="168">
        <f t="shared" si="83"/>
        <v>0</v>
      </c>
      <c r="M46" s="168">
        <f t="shared" si="84"/>
        <v>0</v>
      </c>
      <c r="O46" s="168"/>
      <c r="P46" s="169"/>
      <c r="Q46" s="169"/>
      <c r="R46" s="170"/>
      <c r="S46" s="169"/>
      <c r="T46" s="169"/>
      <c r="U46" s="169"/>
      <c r="V46" s="170"/>
      <c r="W46" s="172"/>
      <c r="X46" s="172"/>
      <c r="Y46" s="173"/>
      <c r="AA46" s="168"/>
      <c r="AB46" s="169"/>
      <c r="AC46" s="169"/>
      <c r="AD46" s="170"/>
      <c r="AE46" s="169"/>
      <c r="AF46" s="169"/>
      <c r="AG46" s="169"/>
      <c r="AH46" s="170"/>
      <c r="AI46" s="172"/>
      <c r="AJ46" s="172"/>
      <c r="AK46" s="173"/>
    </row>
    <row r="47" spans="1:37">
      <c r="A47" s="136">
        <v>1.4</v>
      </c>
      <c r="B47" s="137" t="s">
        <v>80</v>
      </c>
      <c r="C47" s="168">
        <f t="shared" si="74"/>
        <v>0</v>
      </c>
      <c r="D47" s="168">
        <f t="shared" si="75"/>
        <v>0</v>
      </c>
      <c r="E47" s="168">
        <f t="shared" si="76"/>
        <v>0</v>
      </c>
      <c r="F47" s="168">
        <f t="shared" si="77"/>
        <v>0</v>
      </c>
      <c r="G47" s="168">
        <f t="shared" si="78"/>
        <v>0</v>
      </c>
      <c r="H47" s="168">
        <f t="shared" si="79"/>
        <v>0</v>
      </c>
      <c r="I47" s="168">
        <f t="shared" si="80"/>
        <v>0</v>
      </c>
      <c r="J47" s="168">
        <f t="shared" si="81"/>
        <v>0</v>
      </c>
      <c r="K47" s="168">
        <f t="shared" si="82"/>
        <v>0</v>
      </c>
      <c r="L47" s="168">
        <f t="shared" si="83"/>
        <v>0</v>
      </c>
      <c r="M47" s="168">
        <f t="shared" si="84"/>
        <v>0</v>
      </c>
      <c r="O47" s="168"/>
      <c r="P47" s="169"/>
      <c r="Q47" s="169"/>
      <c r="R47" s="170"/>
      <c r="S47" s="169"/>
      <c r="T47" s="169"/>
      <c r="U47" s="169"/>
      <c r="V47" s="170"/>
      <c r="W47" s="172"/>
      <c r="X47" s="172"/>
      <c r="Y47" s="173"/>
      <c r="AA47" s="168"/>
      <c r="AB47" s="169"/>
      <c r="AC47" s="169"/>
      <c r="AD47" s="170"/>
      <c r="AE47" s="169"/>
      <c r="AF47" s="169"/>
      <c r="AG47" s="169"/>
      <c r="AH47" s="170"/>
      <c r="AI47" s="172"/>
      <c r="AJ47" s="172"/>
      <c r="AK47" s="173"/>
    </row>
    <row r="48" spans="1:37">
      <c r="A48" s="136">
        <v>1.5</v>
      </c>
      <c r="B48" s="140" t="s">
        <v>78</v>
      </c>
      <c r="C48" s="168">
        <f t="shared" si="74"/>
        <v>0</v>
      </c>
      <c r="D48" s="168">
        <f t="shared" si="75"/>
        <v>0</v>
      </c>
      <c r="E48" s="168">
        <f t="shared" si="76"/>
        <v>0</v>
      </c>
      <c r="F48" s="168">
        <f t="shared" si="77"/>
        <v>0</v>
      </c>
      <c r="G48" s="168">
        <f t="shared" si="78"/>
        <v>0</v>
      </c>
      <c r="H48" s="168">
        <f t="shared" si="79"/>
        <v>0</v>
      </c>
      <c r="I48" s="168">
        <f t="shared" si="80"/>
        <v>0</v>
      </c>
      <c r="J48" s="168">
        <f t="shared" si="81"/>
        <v>0</v>
      </c>
      <c r="K48" s="168">
        <f t="shared" si="82"/>
        <v>0</v>
      </c>
      <c r="L48" s="168">
        <f t="shared" si="83"/>
        <v>0</v>
      </c>
      <c r="M48" s="168">
        <f t="shared" si="84"/>
        <v>0</v>
      </c>
      <c r="O48" s="168"/>
      <c r="P48" s="169"/>
      <c r="Q48" s="169"/>
      <c r="R48" s="170"/>
      <c r="S48" s="169"/>
      <c r="T48" s="169"/>
      <c r="U48" s="169"/>
      <c r="V48" s="171"/>
      <c r="W48" s="172"/>
      <c r="X48" s="172"/>
      <c r="Y48" s="173"/>
      <c r="AA48" s="168"/>
      <c r="AB48" s="169"/>
      <c r="AC48" s="169"/>
      <c r="AD48" s="170"/>
      <c r="AE48" s="169"/>
      <c r="AF48" s="169"/>
      <c r="AG48" s="169"/>
      <c r="AH48" s="171"/>
      <c r="AI48" s="172"/>
      <c r="AJ48" s="172"/>
      <c r="AK48" s="173"/>
    </row>
    <row r="49" spans="1:37">
      <c r="A49" s="136">
        <v>1.6</v>
      </c>
      <c r="B49" s="143" t="s">
        <v>15</v>
      </c>
      <c r="C49" s="168">
        <f t="shared" si="74"/>
        <v>0</v>
      </c>
      <c r="D49" s="168">
        <f t="shared" si="75"/>
        <v>0</v>
      </c>
      <c r="E49" s="168">
        <f t="shared" si="76"/>
        <v>0</v>
      </c>
      <c r="F49" s="168">
        <f t="shared" si="77"/>
        <v>0</v>
      </c>
      <c r="G49" s="168">
        <f t="shared" si="78"/>
        <v>0</v>
      </c>
      <c r="H49" s="168">
        <f t="shared" si="79"/>
        <v>0</v>
      </c>
      <c r="I49" s="168">
        <f t="shared" si="80"/>
        <v>0</v>
      </c>
      <c r="J49" s="168">
        <f t="shared" si="81"/>
        <v>0</v>
      </c>
      <c r="K49" s="168">
        <f t="shared" si="82"/>
        <v>0</v>
      </c>
      <c r="L49" s="168">
        <f t="shared" si="83"/>
        <v>0</v>
      </c>
      <c r="M49" s="168">
        <f t="shared" si="84"/>
        <v>0</v>
      </c>
      <c r="O49" s="168"/>
      <c r="P49" s="169"/>
      <c r="Q49" s="169"/>
      <c r="R49" s="170"/>
      <c r="S49" s="169"/>
      <c r="T49" s="169"/>
      <c r="U49" s="169"/>
      <c r="V49" s="171"/>
      <c r="W49" s="172"/>
      <c r="X49" s="172"/>
      <c r="Y49" s="173"/>
      <c r="AA49" s="168"/>
      <c r="AB49" s="169"/>
      <c r="AC49" s="169"/>
      <c r="AD49" s="170"/>
      <c r="AE49" s="169"/>
      <c r="AF49" s="169"/>
      <c r="AG49" s="169"/>
      <c r="AH49" s="171"/>
      <c r="AI49" s="172"/>
      <c r="AJ49" s="172"/>
      <c r="AK49" s="173"/>
    </row>
    <row r="50" spans="1:37">
      <c r="A50" s="136">
        <v>1.7</v>
      </c>
      <c r="B50" s="143" t="s">
        <v>14</v>
      </c>
      <c r="C50" s="168">
        <f t="shared" si="74"/>
        <v>0</v>
      </c>
      <c r="D50" s="168">
        <f t="shared" si="75"/>
        <v>0</v>
      </c>
      <c r="E50" s="168">
        <f t="shared" si="76"/>
        <v>0</v>
      </c>
      <c r="F50" s="168">
        <f t="shared" si="77"/>
        <v>0</v>
      </c>
      <c r="G50" s="168">
        <f t="shared" si="78"/>
        <v>0</v>
      </c>
      <c r="H50" s="168">
        <f t="shared" si="79"/>
        <v>0</v>
      </c>
      <c r="I50" s="168">
        <f t="shared" si="80"/>
        <v>0</v>
      </c>
      <c r="J50" s="168">
        <f t="shared" si="81"/>
        <v>0</v>
      </c>
      <c r="K50" s="168">
        <f t="shared" si="82"/>
        <v>0</v>
      </c>
      <c r="L50" s="168">
        <f t="shared" si="83"/>
        <v>0</v>
      </c>
      <c r="M50" s="168">
        <f t="shared" si="84"/>
        <v>0</v>
      </c>
      <c r="O50" s="168"/>
      <c r="P50" s="169"/>
      <c r="Q50" s="169"/>
      <c r="R50" s="170"/>
      <c r="S50" s="169"/>
      <c r="T50" s="169"/>
      <c r="U50" s="169"/>
      <c r="V50" s="171"/>
      <c r="W50" s="172"/>
      <c r="X50" s="172"/>
      <c r="Y50" s="173"/>
      <c r="AA50" s="168"/>
      <c r="AB50" s="169"/>
      <c r="AC50" s="169"/>
      <c r="AD50" s="170"/>
      <c r="AE50" s="169"/>
      <c r="AF50" s="169"/>
      <c r="AG50" s="169"/>
      <c r="AH50" s="171"/>
      <c r="AI50" s="172"/>
      <c r="AJ50" s="172"/>
      <c r="AK50" s="173"/>
    </row>
    <row r="51" spans="1:37">
      <c r="A51" s="136">
        <v>1.8</v>
      </c>
      <c r="B51" s="143" t="s">
        <v>16</v>
      </c>
      <c r="C51" s="168">
        <f t="shared" si="74"/>
        <v>0</v>
      </c>
      <c r="D51" s="168">
        <f t="shared" si="75"/>
        <v>0</v>
      </c>
      <c r="E51" s="168">
        <f t="shared" si="76"/>
        <v>0</v>
      </c>
      <c r="F51" s="168">
        <f t="shared" si="77"/>
        <v>0</v>
      </c>
      <c r="G51" s="168">
        <f t="shared" si="78"/>
        <v>0</v>
      </c>
      <c r="H51" s="168">
        <f t="shared" si="79"/>
        <v>0</v>
      </c>
      <c r="I51" s="168">
        <f t="shared" si="80"/>
        <v>0</v>
      </c>
      <c r="J51" s="168">
        <f t="shared" si="81"/>
        <v>0</v>
      </c>
      <c r="K51" s="168">
        <f t="shared" si="82"/>
        <v>0</v>
      </c>
      <c r="L51" s="168">
        <f t="shared" si="83"/>
        <v>0</v>
      </c>
      <c r="M51" s="168">
        <f t="shared" si="84"/>
        <v>0</v>
      </c>
      <c r="O51" s="172"/>
      <c r="P51" s="123"/>
      <c r="Q51" s="123"/>
      <c r="R51" s="170"/>
      <c r="S51" s="172"/>
      <c r="T51" s="172"/>
      <c r="U51" s="172"/>
      <c r="V51" s="171"/>
      <c r="W51" s="172"/>
      <c r="X51" s="172"/>
      <c r="Y51" s="173"/>
      <c r="AA51" s="172"/>
      <c r="AB51" s="123"/>
      <c r="AC51" s="123"/>
      <c r="AD51" s="170"/>
      <c r="AE51" s="172"/>
      <c r="AF51" s="172"/>
      <c r="AG51" s="172"/>
      <c r="AH51" s="171"/>
      <c r="AI51" s="172"/>
      <c r="AJ51" s="172"/>
      <c r="AK51" s="173"/>
    </row>
    <row r="52" spans="1:37">
      <c r="A52" s="136">
        <v>1.9</v>
      </c>
      <c r="B52" s="143" t="s">
        <v>17</v>
      </c>
      <c r="C52" s="168">
        <f t="shared" si="74"/>
        <v>0</v>
      </c>
      <c r="D52" s="168">
        <f t="shared" si="75"/>
        <v>0</v>
      </c>
      <c r="E52" s="168">
        <f t="shared" si="76"/>
        <v>0</v>
      </c>
      <c r="F52" s="168">
        <f t="shared" si="77"/>
        <v>0</v>
      </c>
      <c r="G52" s="168">
        <f t="shared" si="78"/>
        <v>0</v>
      </c>
      <c r="H52" s="168">
        <f t="shared" si="79"/>
        <v>0</v>
      </c>
      <c r="I52" s="168">
        <f t="shared" si="80"/>
        <v>0</v>
      </c>
      <c r="J52" s="168">
        <f t="shared" si="81"/>
        <v>0</v>
      </c>
      <c r="K52" s="168">
        <f t="shared" si="82"/>
        <v>0</v>
      </c>
      <c r="L52" s="168">
        <f t="shared" si="83"/>
        <v>0</v>
      </c>
      <c r="M52" s="168">
        <f t="shared" si="84"/>
        <v>0</v>
      </c>
      <c r="O52" s="172"/>
      <c r="P52" s="172"/>
      <c r="Q52" s="172"/>
      <c r="R52" s="173"/>
      <c r="S52" s="172"/>
      <c r="T52" s="172"/>
      <c r="U52" s="172"/>
      <c r="V52" s="173"/>
      <c r="W52" s="172"/>
      <c r="X52" s="172"/>
      <c r="Y52" s="173"/>
      <c r="AA52" s="172"/>
      <c r="AB52" s="172"/>
      <c r="AC52" s="172"/>
      <c r="AD52" s="173"/>
      <c r="AE52" s="172"/>
      <c r="AF52" s="172"/>
      <c r="AG52" s="172"/>
      <c r="AH52" s="173"/>
      <c r="AI52" s="172"/>
      <c r="AJ52" s="172"/>
      <c r="AK52" s="173"/>
    </row>
    <row r="53" spans="1:37">
      <c r="A53" s="141">
        <v>1.1000000000000001</v>
      </c>
      <c r="B53" s="143" t="s">
        <v>18</v>
      </c>
      <c r="C53" s="168">
        <f t="shared" si="74"/>
        <v>0</v>
      </c>
      <c r="D53" s="168">
        <f t="shared" si="75"/>
        <v>0</v>
      </c>
      <c r="E53" s="168">
        <f t="shared" si="76"/>
        <v>0</v>
      </c>
      <c r="F53" s="168">
        <f t="shared" si="77"/>
        <v>0</v>
      </c>
      <c r="G53" s="168">
        <f t="shared" si="78"/>
        <v>0</v>
      </c>
      <c r="H53" s="168">
        <f t="shared" si="79"/>
        <v>0</v>
      </c>
      <c r="I53" s="168">
        <f t="shared" si="80"/>
        <v>0</v>
      </c>
      <c r="J53" s="168">
        <f t="shared" si="81"/>
        <v>0</v>
      </c>
      <c r="K53" s="168">
        <f t="shared" si="82"/>
        <v>0</v>
      </c>
      <c r="L53" s="168">
        <f t="shared" si="83"/>
        <v>0</v>
      </c>
      <c r="M53" s="168">
        <f t="shared" si="84"/>
        <v>0</v>
      </c>
      <c r="O53" s="172"/>
      <c r="P53" s="172"/>
      <c r="Q53" s="172"/>
      <c r="R53" s="173"/>
      <c r="S53" s="172"/>
      <c r="T53" s="172"/>
      <c r="U53" s="172"/>
      <c r="V53" s="173"/>
      <c r="W53" s="168"/>
      <c r="X53" s="168"/>
      <c r="Y53" s="173"/>
      <c r="AA53" s="172"/>
      <c r="AB53" s="172"/>
      <c r="AC53" s="172"/>
      <c r="AD53" s="173"/>
      <c r="AE53" s="172"/>
      <c r="AF53" s="172"/>
      <c r="AG53" s="172"/>
      <c r="AH53" s="173"/>
      <c r="AI53" s="168"/>
      <c r="AJ53" s="168"/>
      <c r="AK53" s="173"/>
    </row>
    <row r="54" spans="1:37">
      <c r="A54" s="141">
        <v>1.1100000000000001</v>
      </c>
      <c r="B54" s="143" t="s">
        <v>19</v>
      </c>
      <c r="C54" s="168">
        <f t="shared" si="74"/>
        <v>0</v>
      </c>
      <c r="D54" s="168">
        <f t="shared" si="75"/>
        <v>0</v>
      </c>
      <c r="E54" s="168">
        <f t="shared" si="76"/>
        <v>0</v>
      </c>
      <c r="F54" s="168">
        <f t="shared" si="77"/>
        <v>0</v>
      </c>
      <c r="G54" s="168">
        <f t="shared" si="78"/>
        <v>0</v>
      </c>
      <c r="H54" s="168">
        <f t="shared" si="79"/>
        <v>0</v>
      </c>
      <c r="I54" s="168">
        <f t="shared" si="80"/>
        <v>0</v>
      </c>
      <c r="J54" s="168">
        <f t="shared" si="81"/>
        <v>0</v>
      </c>
      <c r="K54" s="168">
        <f t="shared" si="82"/>
        <v>0</v>
      </c>
      <c r="L54" s="168">
        <f t="shared" si="83"/>
        <v>0</v>
      </c>
      <c r="M54" s="168">
        <f t="shared" si="84"/>
        <v>0</v>
      </c>
      <c r="O54" s="172"/>
      <c r="P54" s="172"/>
      <c r="Q54" s="172"/>
      <c r="R54" s="173"/>
      <c r="S54" s="172"/>
      <c r="T54" s="172"/>
      <c r="U54" s="172"/>
      <c r="V54" s="173"/>
      <c r="W54" s="168"/>
      <c r="X54" s="168"/>
      <c r="Y54" s="173"/>
      <c r="AA54" s="172"/>
      <c r="AB54" s="172"/>
      <c r="AC54" s="172"/>
      <c r="AD54" s="173"/>
      <c r="AE54" s="172"/>
      <c r="AF54" s="172"/>
      <c r="AG54" s="172"/>
      <c r="AH54" s="173"/>
      <c r="AI54" s="168"/>
      <c r="AJ54" s="168"/>
      <c r="AK54" s="173"/>
    </row>
    <row r="55" spans="1:37" s="121" customFormat="1">
      <c r="A55" s="141">
        <v>1.1200000000000001</v>
      </c>
      <c r="B55" s="143" t="s">
        <v>20</v>
      </c>
      <c r="C55" s="168">
        <f t="shared" si="74"/>
        <v>0</v>
      </c>
      <c r="D55" s="168">
        <f t="shared" si="75"/>
        <v>0</v>
      </c>
      <c r="E55" s="168">
        <f t="shared" si="76"/>
        <v>0</v>
      </c>
      <c r="F55" s="168">
        <f t="shared" si="77"/>
        <v>0</v>
      </c>
      <c r="G55" s="168">
        <f t="shared" si="78"/>
        <v>0</v>
      </c>
      <c r="H55" s="168">
        <f t="shared" si="79"/>
        <v>0</v>
      </c>
      <c r="I55" s="168">
        <f t="shared" si="80"/>
        <v>0</v>
      </c>
      <c r="J55" s="168">
        <f t="shared" si="81"/>
        <v>0</v>
      </c>
      <c r="K55" s="168">
        <f t="shared" si="82"/>
        <v>0</v>
      </c>
      <c r="L55" s="168">
        <f t="shared" si="83"/>
        <v>0</v>
      </c>
      <c r="M55" s="168">
        <f t="shared" si="84"/>
        <v>0</v>
      </c>
      <c r="O55" s="174"/>
      <c r="P55" s="174"/>
      <c r="Q55" s="174"/>
      <c r="R55" s="174"/>
      <c r="S55" s="174"/>
      <c r="T55" s="174"/>
      <c r="U55" s="174"/>
      <c r="V55" s="174"/>
      <c r="W55" s="174"/>
      <c r="X55" s="174"/>
      <c r="Y55" s="174"/>
      <c r="AA55" s="174"/>
      <c r="AB55" s="174"/>
      <c r="AC55" s="174"/>
      <c r="AD55" s="174"/>
      <c r="AE55" s="174"/>
      <c r="AF55" s="174"/>
      <c r="AG55" s="174"/>
      <c r="AH55" s="174"/>
      <c r="AI55" s="174"/>
      <c r="AJ55" s="174"/>
      <c r="AK55" s="174"/>
    </row>
    <row r="56" spans="1:37" s="121" customFormat="1" ht="21.75" customHeight="1">
      <c r="A56" s="141">
        <v>1.1299999999999999</v>
      </c>
      <c r="B56" s="144" t="s">
        <v>21</v>
      </c>
      <c r="C56" s="168">
        <f t="shared" si="74"/>
        <v>0</v>
      </c>
      <c r="D56" s="168">
        <f t="shared" si="75"/>
        <v>0</v>
      </c>
      <c r="E56" s="168">
        <f t="shared" si="76"/>
        <v>0</v>
      </c>
      <c r="F56" s="168">
        <f t="shared" si="77"/>
        <v>0</v>
      </c>
      <c r="G56" s="168">
        <f t="shared" si="78"/>
        <v>0</v>
      </c>
      <c r="H56" s="168">
        <f t="shared" si="79"/>
        <v>0</v>
      </c>
      <c r="I56" s="168">
        <f t="shared" si="80"/>
        <v>0</v>
      </c>
      <c r="J56" s="168">
        <f t="shared" si="81"/>
        <v>0</v>
      </c>
      <c r="K56" s="168">
        <f t="shared" si="82"/>
        <v>0</v>
      </c>
      <c r="L56" s="168">
        <f t="shared" si="83"/>
        <v>0</v>
      </c>
      <c r="M56" s="168">
        <f t="shared" si="84"/>
        <v>0</v>
      </c>
      <c r="O56" s="175"/>
      <c r="P56" s="175"/>
      <c r="Q56" s="175"/>
      <c r="R56" s="175"/>
      <c r="S56" s="175"/>
      <c r="T56" s="175"/>
      <c r="U56" s="175"/>
      <c r="V56" s="175"/>
      <c r="W56" s="175"/>
      <c r="X56" s="175"/>
      <c r="Y56" s="175"/>
      <c r="AA56" s="175"/>
      <c r="AB56" s="175"/>
      <c r="AC56" s="175"/>
      <c r="AD56" s="175"/>
      <c r="AE56" s="175"/>
      <c r="AF56" s="175"/>
      <c r="AG56" s="175"/>
      <c r="AH56" s="175"/>
      <c r="AI56" s="175"/>
      <c r="AJ56" s="175"/>
      <c r="AK56" s="175"/>
    </row>
    <row r="57" spans="1:37" s="121" customFormat="1" ht="21.75" customHeight="1">
      <c r="A57" s="141">
        <v>1.1399999999999999</v>
      </c>
      <c r="B57" s="143" t="s">
        <v>22</v>
      </c>
      <c r="C57" s="168">
        <f t="shared" si="74"/>
        <v>0</v>
      </c>
      <c r="D57" s="168">
        <f t="shared" si="75"/>
        <v>0</v>
      </c>
      <c r="E57" s="168">
        <f t="shared" si="76"/>
        <v>0</v>
      </c>
      <c r="F57" s="168">
        <f t="shared" si="77"/>
        <v>0</v>
      </c>
      <c r="G57" s="168">
        <f t="shared" si="78"/>
        <v>0</v>
      </c>
      <c r="H57" s="168">
        <f t="shared" si="79"/>
        <v>0</v>
      </c>
      <c r="I57" s="168">
        <f t="shared" si="80"/>
        <v>0</v>
      </c>
      <c r="J57" s="168">
        <f t="shared" si="81"/>
        <v>0</v>
      </c>
      <c r="K57" s="168">
        <f t="shared" si="82"/>
        <v>0</v>
      </c>
      <c r="L57" s="168">
        <f t="shared" si="83"/>
        <v>0</v>
      </c>
      <c r="M57" s="168">
        <f t="shared" si="84"/>
        <v>0</v>
      </c>
      <c r="O57" s="175"/>
      <c r="P57" s="175"/>
      <c r="Q57" s="175"/>
      <c r="R57" s="175"/>
      <c r="S57" s="175"/>
      <c r="T57" s="175"/>
      <c r="U57" s="175"/>
      <c r="V57" s="175"/>
      <c r="W57" s="175"/>
      <c r="X57" s="175"/>
      <c r="Y57" s="175"/>
      <c r="AA57" s="175"/>
      <c r="AB57" s="175"/>
      <c r="AC57" s="175"/>
      <c r="AD57" s="175"/>
      <c r="AE57" s="175"/>
      <c r="AF57" s="175"/>
      <c r="AG57" s="175"/>
      <c r="AH57" s="175"/>
      <c r="AI57" s="175"/>
      <c r="AJ57" s="175"/>
      <c r="AK57" s="175"/>
    </row>
    <row r="58" spans="1:37" s="121" customFormat="1" ht="21.75" customHeight="1">
      <c r="A58" s="141">
        <v>1.1499999999999999</v>
      </c>
      <c r="B58" s="143" t="s">
        <v>23</v>
      </c>
      <c r="C58" s="168">
        <f t="shared" si="74"/>
        <v>0</v>
      </c>
      <c r="D58" s="168">
        <f t="shared" si="75"/>
        <v>0</v>
      </c>
      <c r="E58" s="168">
        <f t="shared" si="76"/>
        <v>0</v>
      </c>
      <c r="F58" s="168">
        <f t="shared" si="77"/>
        <v>0</v>
      </c>
      <c r="G58" s="168">
        <f t="shared" si="78"/>
        <v>0</v>
      </c>
      <c r="H58" s="168">
        <f t="shared" si="79"/>
        <v>0</v>
      </c>
      <c r="I58" s="168">
        <f t="shared" si="80"/>
        <v>0</v>
      </c>
      <c r="J58" s="168">
        <f t="shared" si="81"/>
        <v>0</v>
      </c>
      <c r="K58" s="168">
        <f t="shared" si="82"/>
        <v>0</v>
      </c>
      <c r="L58" s="168">
        <f t="shared" si="83"/>
        <v>0</v>
      </c>
      <c r="M58" s="168">
        <f t="shared" si="84"/>
        <v>0</v>
      </c>
      <c r="O58" s="175"/>
      <c r="P58" s="175"/>
      <c r="Q58" s="175"/>
      <c r="R58" s="175"/>
      <c r="S58" s="175"/>
      <c r="T58" s="175"/>
      <c r="U58" s="175"/>
      <c r="V58" s="175"/>
      <c r="W58" s="168"/>
      <c r="X58" s="168"/>
      <c r="Y58" s="175"/>
      <c r="AA58" s="175"/>
      <c r="AB58" s="175"/>
      <c r="AC58" s="175"/>
      <c r="AD58" s="175"/>
      <c r="AE58" s="175"/>
      <c r="AF58" s="175"/>
      <c r="AG58" s="175"/>
      <c r="AH58" s="175"/>
      <c r="AI58" s="168"/>
      <c r="AJ58" s="168"/>
      <c r="AK58" s="175"/>
    </row>
    <row r="59" spans="1:37">
      <c r="A59" s="141">
        <v>1.1599999999999999</v>
      </c>
      <c r="B59" s="143" t="s">
        <v>24</v>
      </c>
      <c r="C59" s="168">
        <f t="shared" si="74"/>
        <v>0</v>
      </c>
      <c r="D59" s="168">
        <f t="shared" si="75"/>
        <v>0</v>
      </c>
      <c r="E59" s="168">
        <f t="shared" si="76"/>
        <v>0</v>
      </c>
      <c r="F59" s="168">
        <f t="shared" si="77"/>
        <v>0</v>
      </c>
      <c r="G59" s="168">
        <f t="shared" si="78"/>
        <v>0</v>
      </c>
      <c r="H59" s="168">
        <f t="shared" si="79"/>
        <v>0</v>
      </c>
      <c r="I59" s="168">
        <f t="shared" si="80"/>
        <v>0</v>
      </c>
      <c r="J59" s="168">
        <f t="shared" si="81"/>
        <v>0</v>
      </c>
      <c r="K59" s="168">
        <f t="shared" si="82"/>
        <v>0</v>
      </c>
      <c r="L59" s="168">
        <f t="shared" si="83"/>
        <v>0</v>
      </c>
      <c r="M59" s="168">
        <f t="shared" si="84"/>
        <v>0</v>
      </c>
      <c r="O59" s="168"/>
      <c r="P59" s="168"/>
      <c r="Q59" s="168"/>
      <c r="R59" s="173"/>
      <c r="S59" s="168"/>
      <c r="T59" s="168"/>
      <c r="U59" s="168"/>
      <c r="V59" s="173"/>
      <c r="W59" s="168"/>
      <c r="X59" s="168"/>
      <c r="Y59" s="173"/>
      <c r="AA59" s="168"/>
      <c r="AB59" s="168"/>
      <c r="AC59" s="168"/>
      <c r="AD59" s="173"/>
      <c r="AE59" s="168"/>
      <c r="AF59" s="168"/>
      <c r="AG59" s="168"/>
      <c r="AH59" s="173"/>
      <c r="AI59" s="168"/>
      <c r="AJ59" s="168"/>
      <c r="AK59" s="173"/>
    </row>
    <row r="60" spans="1:37">
      <c r="A60" s="141">
        <v>1.17</v>
      </c>
      <c r="B60" s="143" t="s">
        <v>25</v>
      </c>
      <c r="C60" s="168">
        <f t="shared" si="74"/>
        <v>0</v>
      </c>
      <c r="D60" s="168">
        <f t="shared" si="75"/>
        <v>0</v>
      </c>
      <c r="E60" s="168">
        <f t="shared" si="76"/>
        <v>0</v>
      </c>
      <c r="F60" s="168">
        <f t="shared" si="77"/>
        <v>0</v>
      </c>
      <c r="G60" s="168">
        <f t="shared" si="78"/>
        <v>0</v>
      </c>
      <c r="H60" s="168">
        <f t="shared" si="79"/>
        <v>0</v>
      </c>
      <c r="I60" s="168">
        <f t="shared" si="80"/>
        <v>0</v>
      </c>
      <c r="J60" s="168">
        <f t="shared" si="81"/>
        <v>0</v>
      </c>
      <c r="K60" s="168">
        <f t="shared" si="82"/>
        <v>0</v>
      </c>
      <c r="L60" s="168">
        <f t="shared" si="83"/>
        <v>0</v>
      </c>
      <c r="M60" s="168">
        <f t="shared" si="84"/>
        <v>0</v>
      </c>
      <c r="O60" s="168"/>
      <c r="P60" s="168"/>
      <c r="Q60" s="168"/>
      <c r="R60" s="173"/>
      <c r="S60" s="168"/>
      <c r="T60" s="168"/>
      <c r="U60" s="168"/>
      <c r="V60" s="173"/>
      <c r="W60" s="168"/>
      <c r="X60" s="168"/>
      <c r="Y60" s="173"/>
      <c r="AA60" s="168"/>
      <c r="AB60" s="168"/>
      <c r="AC60" s="168"/>
      <c r="AD60" s="173"/>
      <c r="AE60" s="168"/>
      <c r="AF60" s="168"/>
      <c r="AG60" s="168"/>
      <c r="AH60" s="173"/>
      <c r="AI60" s="168"/>
      <c r="AJ60" s="168"/>
      <c r="AK60" s="173"/>
    </row>
    <row r="61" spans="1:37">
      <c r="A61" s="141">
        <v>1.18</v>
      </c>
      <c r="B61" s="143" t="s">
        <v>26</v>
      </c>
      <c r="C61" s="168">
        <f t="shared" si="74"/>
        <v>0</v>
      </c>
      <c r="D61" s="168">
        <f t="shared" si="75"/>
        <v>0</v>
      </c>
      <c r="E61" s="168">
        <f t="shared" si="76"/>
        <v>0</v>
      </c>
      <c r="F61" s="168">
        <f t="shared" si="77"/>
        <v>0</v>
      </c>
      <c r="G61" s="168">
        <f t="shared" si="78"/>
        <v>0</v>
      </c>
      <c r="H61" s="168">
        <f t="shared" si="79"/>
        <v>0</v>
      </c>
      <c r="I61" s="168">
        <f t="shared" si="80"/>
        <v>0</v>
      </c>
      <c r="J61" s="168">
        <f t="shared" si="81"/>
        <v>0</v>
      </c>
      <c r="K61" s="168">
        <f t="shared" si="82"/>
        <v>0</v>
      </c>
      <c r="L61" s="168">
        <f t="shared" si="83"/>
        <v>0</v>
      </c>
      <c r="M61" s="168">
        <f t="shared" si="84"/>
        <v>0</v>
      </c>
      <c r="O61" s="168"/>
      <c r="P61" s="168"/>
      <c r="Q61" s="168"/>
      <c r="R61" s="173"/>
      <c r="S61" s="168"/>
      <c r="T61" s="168"/>
      <c r="U61" s="168"/>
      <c r="V61" s="173"/>
      <c r="W61" s="168"/>
      <c r="X61" s="168"/>
      <c r="Y61" s="173"/>
      <c r="AA61" s="168"/>
      <c r="AB61" s="168"/>
      <c r="AC61" s="168"/>
      <c r="AD61" s="173"/>
      <c r="AE61" s="168"/>
      <c r="AF61" s="168"/>
      <c r="AG61" s="168"/>
      <c r="AH61" s="173"/>
      <c r="AI61" s="168"/>
      <c r="AJ61" s="168"/>
      <c r="AK61" s="173"/>
    </row>
    <row r="62" spans="1:37">
      <c r="A62" s="141">
        <v>1.19</v>
      </c>
      <c r="B62" s="143" t="s">
        <v>27</v>
      </c>
      <c r="C62" s="168">
        <f t="shared" si="74"/>
        <v>0</v>
      </c>
      <c r="D62" s="168">
        <f t="shared" si="75"/>
        <v>0</v>
      </c>
      <c r="E62" s="168">
        <f t="shared" si="76"/>
        <v>0</v>
      </c>
      <c r="F62" s="168">
        <f t="shared" si="77"/>
        <v>0</v>
      </c>
      <c r="G62" s="168">
        <f t="shared" si="78"/>
        <v>0</v>
      </c>
      <c r="H62" s="168">
        <f t="shared" si="79"/>
        <v>0</v>
      </c>
      <c r="I62" s="168">
        <f t="shared" si="80"/>
        <v>0</v>
      </c>
      <c r="J62" s="168">
        <f t="shared" si="81"/>
        <v>0</v>
      </c>
      <c r="K62" s="168">
        <f t="shared" si="82"/>
        <v>0</v>
      </c>
      <c r="L62" s="168">
        <f t="shared" si="83"/>
        <v>0</v>
      </c>
      <c r="M62" s="168">
        <f t="shared" si="84"/>
        <v>0</v>
      </c>
      <c r="O62" s="168"/>
      <c r="P62" s="168"/>
      <c r="Q62" s="168"/>
      <c r="R62" s="173"/>
      <c r="S62" s="168"/>
      <c r="T62" s="168"/>
      <c r="U62" s="168"/>
      <c r="V62" s="173"/>
      <c r="W62" s="168"/>
      <c r="X62" s="168"/>
      <c r="Y62" s="173"/>
      <c r="AA62" s="168"/>
      <c r="AB62" s="168"/>
      <c r="AC62" s="168"/>
      <c r="AD62" s="173"/>
      <c r="AE62" s="168"/>
      <c r="AF62" s="168"/>
      <c r="AG62" s="168"/>
      <c r="AH62" s="173"/>
      <c r="AI62" s="168"/>
      <c r="AJ62" s="168"/>
      <c r="AK62" s="173"/>
    </row>
    <row r="63" spans="1:37" s="61" customFormat="1">
      <c r="A63" s="141">
        <v>1.2</v>
      </c>
      <c r="B63" s="143"/>
      <c r="C63" s="168">
        <f t="shared" si="74"/>
        <v>0</v>
      </c>
      <c r="D63" s="168">
        <f t="shared" si="75"/>
        <v>0</v>
      </c>
      <c r="E63" s="168">
        <f t="shared" si="76"/>
        <v>0</v>
      </c>
      <c r="F63" s="168">
        <f t="shared" si="77"/>
        <v>0</v>
      </c>
      <c r="G63" s="168">
        <f t="shared" si="78"/>
        <v>0</v>
      </c>
      <c r="H63" s="168">
        <f t="shared" si="79"/>
        <v>0</v>
      </c>
      <c r="I63" s="168">
        <f t="shared" si="80"/>
        <v>0</v>
      </c>
      <c r="J63" s="168">
        <f t="shared" si="81"/>
        <v>0</v>
      </c>
      <c r="K63" s="168">
        <f t="shared" si="82"/>
        <v>0</v>
      </c>
      <c r="L63" s="168">
        <f t="shared" si="83"/>
        <v>0</v>
      </c>
      <c r="M63" s="168">
        <f t="shared" si="84"/>
        <v>0</v>
      </c>
      <c r="O63" s="168"/>
      <c r="P63" s="168"/>
      <c r="Q63" s="168"/>
      <c r="R63" s="168"/>
      <c r="S63" s="168"/>
      <c r="T63" s="168"/>
      <c r="U63" s="168"/>
      <c r="V63" s="168"/>
      <c r="W63" s="168"/>
      <c r="X63" s="168"/>
      <c r="Y63" s="168"/>
      <c r="AA63" s="168"/>
      <c r="AB63" s="168"/>
      <c r="AC63" s="168"/>
      <c r="AD63" s="168"/>
      <c r="AE63" s="168"/>
      <c r="AF63" s="168"/>
      <c r="AG63" s="168"/>
      <c r="AH63" s="168"/>
      <c r="AI63" s="168"/>
      <c r="AJ63" s="168"/>
      <c r="AK63" s="168"/>
    </row>
    <row r="64" spans="1:37">
      <c r="A64" s="141">
        <v>1.21</v>
      </c>
      <c r="B64" s="137" t="s">
        <v>81</v>
      </c>
      <c r="C64" s="168">
        <f t="shared" si="74"/>
        <v>0</v>
      </c>
      <c r="D64" s="168">
        <f t="shared" si="75"/>
        <v>0</v>
      </c>
      <c r="E64" s="168">
        <f t="shared" si="76"/>
        <v>0</v>
      </c>
      <c r="F64" s="168">
        <f t="shared" si="77"/>
        <v>0</v>
      </c>
      <c r="G64" s="168">
        <f t="shared" si="78"/>
        <v>0</v>
      </c>
      <c r="H64" s="168">
        <f t="shared" si="79"/>
        <v>0</v>
      </c>
      <c r="I64" s="168">
        <f t="shared" si="80"/>
        <v>0</v>
      </c>
      <c r="J64" s="168">
        <f t="shared" si="81"/>
        <v>0</v>
      </c>
      <c r="K64" s="168">
        <f t="shared" si="82"/>
        <v>0</v>
      </c>
      <c r="L64" s="168">
        <f t="shared" si="83"/>
        <v>0</v>
      </c>
      <c r="M64" s="168">
        <f t="shared" si="84"/>
        <v>0</v>
      </c>
      <c r="O64" s="168"/>
      <c r="P64" s="168"/>
      <c r="Q64" s="168"/>
      <c r="R64" s="173"/>
      <c r="S64" s="168"/>
      <c r="T64" s="168"/>
      <c r="U64" s="168"/>
      <c r="V64" s="173"/>
      <c r="W64" s="168"/>
      <c r="X64" s="168"/>
      <c r="Y64" s="173"/>
      <c r="AA64" s="168"/>
      <c r="AB64" s="168"/>
      <c r="AC64" s="168"/>
      <c r="AD64" s="173"/>
      <c r="AE64" s="168"/>
      <c r="AF64" s="168"/>
      <c r="AG64" s="168"/>
      <c r="AH64" s="173"/>
      <c r="AI64" s="168"/>
      <c r="AJ64" s="168"/>
      <c r="AK64" s="173"/>
    </row>
    <row r="65" spans="1:37" ht="21.75" thickBot="1">
      <c r="A65" s="141">
        <v>1.22</v>
      </c>
      <c r="B65" s="137" t="s">
        <v>82</v>
      </c>
      <c r="C65" s="168">
        <f t="shared" si="74"/>
        <v>0</v>
      </c>
      <c r="D65" s="168">
        <f t="shared" si="75"/>
        <v>0</v>
      </c>
      <c r="E65" s="168">
        <f t="shared" si="76"/>
        <v>0</v>
      </c>
      <c r="F65" s="168">
        <f t="shared" si="77"/>
        <v>0</v>
      </c>
      <c r="G65" s="168">
        <f t="shared" si="78"/>
        <v>0</v>
      </c>
      <c r="H65" s="168">
        <f t="shared" si="79"/>
        <v>0</v>
      </c>
      <c r="I65" s="168">
        <f t="shared" si="80"/>
        <v>0</v>
      </c>
      <c r="J65" s="168">
        <f t="shared" si="81"/>
        <v>0</v>
      </c>
      <c r="K65" s="168">
        <f t="shared" si="82"/>
        <v>0</v>
      </c>
      <c r="L65" s="168">
        <f t="shared" si="83"/>
        <v>0</v>
      </c>
      <c r="M65" s="168">
        <f t="shared" si="84"/>
        <v>0</v>
      </c>
      <c r="O65" s="168"/>
      <c r="P65" s="168"/>
      <c r="Q65" s="168"/>
      <c r="R65" s="173"/>
      <c r="S65" s="168"/>
      <c r="T65" s="168"/>
      <c r="U65" s="168"/>
      <c r="V65" s="173"/>
      <c r="W65" s="168"/>
      <c r="X65" s="168"/>
      <c r="Y65" s="173"/>
      <c r="AA65" s="168"/>
      <c r="AB65" s="168"/>
      <c r="AC65" s="168"/>
      <c r="AD65" s="173"/>
      <c r="AE65" s="168"/>
      <c r="AF65" s="168"/>
      <c r="AG65" s="168"/>
      <c r="AH65" s="173"/>
      <c r="AI65" s="168"/>
      <c r="AJ65" s="168"/>
      <c r="AK65" s="173"/>
    </row>
    <row r="66" spans="1:37" hidden="1">
      <c r="A66" s="139" t="s">
        <v>291</v>
      </c>
      <c r="B66" s="140"/>
      <c r="C66" s="168">
        <f t="shared" si="74"/>
        <v>0</v>
      </c>
      <c r="D66" s="168">
        <f t="shared" si="75"/>
        <v>0</v>
      </c>
      <c r="E66" s="168">
        <f t="shared" si="76"/>
        <v>0</v>
      </c>
      <c r="F66" s="168">
        <f t="shared" si="77"/>
        <v>0</v>
      </c>
      <c r="G66" s="168">
        <f t="shared" si="78"/>
        <v>0</v>
      </c>
      <c r="H66" s="168">
        <f t="shared" si="79"/>
        <v>0</v>
      </c>
      <c r="I66" s="168">
        <f t="shared" si="80"/>
        <v>0</v>
      </c>
      <c r="J66" s="168">
        <f t="shared" si="81"/>
        <v>0</v>
      </c>
      <c r="K66" s="168">
        <f t="shared" si="82"/>
        <v>0</v>
      </c>
      <c r="L66" s="168">
        <f t="shared" si="83"/>
        <v>0</v>
      </c>
      <c r="M66" s="168">
        <f t="shared" si="84"/>
        <v>0</v>
      </c>
      <c r="O66" s="172"/>
      <c r="P66" s="172"/>
      <c r="Q66" s="172"/>
      <c r="R66" s="173"/>
      <c r="S66" s="172"/>
      <c r="T66" s="172"/>
      <c r="U66" s="172"/>
      <c r="V66" s="173"/>
      <c r="W66" s="168"/>
      <c r="X66" s="168"/>
      <c r="Y66" s="173"/>
      <c r="AA66" s="172"/>
      <c r="AB66" s="172"/>
      <c r="AC66" s="172"/>
      <c r="AD66" s="173"/>
      <c r="AE66" s="172"/>
      <c r="AF66" s="172"/>
      <c r="AG66" s="172"/>
      <c r="AH66" s="173"/>
      <c r="AI66" s="168"/>
      <c r="AJ66" s="168"/>
      <c r="AK66" s="173"/>
    </row>
    <row r="67" spans="1:37" ht="21.75" hidden="1" thickBot="1">
      <c r="A67" s="146" t="s">
        <v>292</v>
      </c>
      <c r="B67" s="148"/>
      <c r="C67" s="172"/>
      <c r="D67" s="172"/>
      <c r="E67" s="172"/>
      <c r="F67" s="173"/>
      <c r="G67" s="172"/>
      <c r="H67" s="172"/>
      <c r="I67" s="172"/>
      <c r="J67" s="173"/>
      <c r="K67" s="168"/>
      <c r="L67" s="168"/>
      <c r="M67" s="173"/>
      <c r="O67" s="172"/>
      <c r="P67" s="172"/>
      <c r="Q67" s="172"/>
      <c r="R67" s="173"/>
      <c r="S67" s="172"/>
      <c r="T67" s="172"/>
      <c r="U67" s="172"/>
      <c r="V67" s="173"/>
      <c r="W67" s="168"/>
      <c r="X67" s="168"/>
      <c r="Y67" s="173"/>
      <c r="AA67" s="172"/>
      <c r="AB67" s="172"/>
      <c r="AC67" s="172"/>
      <c r="AD67" s="173"/>
      <c r="AE67" s="172"/>
      <c r="AF67" s="172"/>
      <c r="AG67" s="172"/>
      <c r="AH67" s="173"/>
      <c r="AI67" s="168"/>
      <c r="AJ67" s="168"/>
      <c r="AK67" s="173"/>
    </row>
    <row r="68" spans="1:37" ht="21.75" thickBot="1">
      <c r="A68" s="1171" t="s">
        <v>531</v>
      </c>
      <c r="B68" s="1172"/>
      <c r="C68" s="176"/>
      <c r="D68" s="177"/>
      <c r="E68" s="177"/>
      <c r="F68" s="177"/>
      <c r="G68" s="177"/>
      <c r="H68" s="177"/>
      <c r="I68" s="177"/>
      <c r="J68" s="177"/>
      <c r="K68" s="177"/>
      <c r="L68" s="177"/>
      <c r="M68" s="178"/>
      <c r="O68" s="176"/>
      <c r="P68" s="177"/>
      <c r="Q68" s="177"/>
      <c r="R68" s="177"/>
      <c r="S68" s="177"/>
      <c r="T68" s="177"/>
      <c r="U68" s="177"/>
      <c r="V68" s="177"/>
      <c r="W68" s="177"/>
      <c r="X68" s="177"/>
      <c r="Y68" s="178"/>
      <c r="AA68" s="176"/>
      <c r="AB68" s="177"/>
      <c r="AC68" s="177"/>
      <c r="AD68" s="177"/>
      <c r="AE68" s="177"/>
      <c r="AF68" s="177"/>
      <c r="AG68" s="177"/>
      <c r="AH68" s="177"/>
      <c r="AI68" s="177"/>
      <c r="AJ68" s="177"/>
      <c r="AK68" s="178"/>
    </row>
    <row r="69" spans="1:37" s="161" customFormat="1" ht="21.75" customHeight="1">
      <c r="A69" s="158" t="s">
        <v>532</v>
      </c>
      <c r="B69" s="159"/>
      <c r="C69" s="160"/>
      <c r="D69" s="160"/>
      <c r="E69" s="160"/>
      <c r="F69" s="160"/>
      <c r="G69" s="160"/>
      <c r="H69" s="160"/>
      <c r="I69" s="160"/>
      <c r="J69" s="160"/>
      <c r="K69" s="160"/>
      <c r="L69" s="160"/>
      <c r="M69" s="160"/>
      <c r="O69" s="160"/>
      <c r="P69" s="160"/>
      <c r="Q69" s="160"/>
      <c r="R69" s="160"/>
      <c r="S69" s="160"/>
      <c r="T69" s="160"/>
      <c r="U69" s="160"/>
      <c r="V69" s="160"/>
      <c r="W69" s="160"/>
      <c r="X69" s="160"/>
      <c r="Y69" s="160"/>
      <c r="AA69" s="160"/>
      <c r="AB69" s="160"/>
      <c r="AC69" s="160"/>
      <c r="AD69" s="160"/>
      <c r="AE69" s="160"/>
      <c r="AF69" s="160"/>
      <c r="AG69" s="160"/>
      <c r="AH69" s="160"/>
      <c r="AI69" s="160"/>
      <c r="AJ69" s="160"/>
      <c r="AK69" s="160"/>
    </row>
    <row r="70" spans="1:37" s="121" customFormat="1" ht="21.75" customHeight="1">
      <c r="A70" s="162" t="s">
        <v>93</v>
      </c>
      <c r="B70" s="163"/>
      <c r="C70" s="164"/>
      <c r="D70" s="164"/>
      <c r="E70" s="164"/>
      <c r="F70" s="164"/>
      <c r="G70" s="164"/>
      <c r="H70" s="164"/>
      <c r="I70" s="164"/>
      <c r="J70" s="164"/>
      <c r="K70" s="164"/>
      <c r="L70" s="164"/>
      <c r="M70" s="164"/>
      <c r="O70" s="164"/>
      <c r="P70" s="164"/>
      <c r="Q70" s="164"/>
      <c r="R70" s="164"/>
      <c r="S70" s="164"/>
      <c r="T70" s="164"/>
      <c r="U70" s="164"/>
      <c r="V70" s="164"/>
      <c r="W70" s="164"/>
      <c r="X70" s="164"/>
      <c r="Y70" s="164"/>
      <c r="AA70" s="164"/>
      <c r="AB70" s="164"/>
      <c r="AC70" s="164"/>
      <c r="AD70" s="164"/>
      <c r="AE70" s="164"/>
      <c r="AF70" s="164"/>
      <c r="AG70" s="164"/>
      <c r="AH70" s="164"/>
      <c r="AI70" s="164"/>
      <c r="AJ70" s="164"/>
      <c r="AK70" s="164"/>
    </row>
    <row r="71" spans="1:37" s="121" customFormat="1" ht="21.75" customHeight="1">
      <c r="A71" s="165" t="s">
        <v>94</v>
      </c>
      <c r="B71" s="166"/>
      <c r="C71" s="164">
        <f>SUM(C72:C95)</f>
        <v>0</v>
      </c>
      <c r="D71" s="164">
        <f t="shared" ref="D71" si="85">SUM(D72:D95)</f>
        <v>0</v>
      </c>
      <c r="E71" s="164">
        <f t="shared" ref="E71" si="86">SUM(E72:E95)</f>
        <v>0</v>
      </c>
      <c r="F71" s="164">
        <f t="shared" ref="F71" si="87">SUM(F72:F95)</f>
        <v>0</v>
      </c>
      <c r="G71" s="164">
        <f t="shared" ref="G71" si="88">SUM(G72:G95)</f>
        <v>0</v>
      </c>
      <c r="H71" s="164">
        <f t="shared" ref="H71" si="89">SUM(H72:H95)</f>
        <v>0</v>
      </c>
      <c r="I71" s="164">
        <f t="shared" ref="I71" si="90">SUM(I72:I95)</f>
        <v>0</v>
      </c>
      <c r="J71" s="164">
        <f t="shared" ref="J71" si="91">SUM(J72:J95)</f>
        <v>0</v>
      </c>
      <c r="K71" s="164">
        <f t="shared" ref="K71" si="92">SUM(K72:K95)</f>
        <v>0</v>
      </c>
      <c r="L71" s="164">
        <f t="shared" ref="L71" si="93">SUM(L72:L95)</f>
        <v>0</v>
      </c>
      <c r="M71" s="164">
        <f t="shared" ref="M71" si="94">SUM(M72:M95)</f>
        <v>0</v>
      </c>
      <c r="O71" s="164">
        <f>SUM(O72:O95)</f>
        <v>0</v>
      </c>
      <c r="P71" s="164">
        <f t="shared" ref="P71" si="95">SUM(P72:P95)</f>
        <v>0</v>
      </c>
      <c r="Q71" s="164">
        <f t="shared" ref="Q71" si="96">SUM(Q72:Q95)</f>
        <v>0</v>
      </c>
      <c r="R71" s="164">
        <f t="shared" ref="R71" si="97">SUM(R72:R95)</f>
        <v>0</v>
      </c>
      <c r="S71" s="164">
        <f t="shared" ref="S71" si="98">SUM(S72:S95)</f>
        <v>0</v>
      </c>
      <c r="T71" s="164">
        <f t="shared" ref="T71" si="99">SUM(T72:T95)</f>
        <v>0</v>
      </c>
      <c r="U71" s="164">
        <f t="shared" ref="U71" si="100">SUM(U72:U95)</f>
        <v>0</v>
      </c>
      <c r="V71" s="164">
        <f t="shared" ref="V71" si="101">SUM(V72:V95)</f>
        <v>0</v>
      </c>
      <c r="W71" s="164">
        <f t="shared" ref="W71" si="102">SUM(W72:W95)</f>
        <v>0</v>
      </c>
      <c r="X71" s="164">
        <f t="shared" ref="X71" si="103">SUM(X72:X95)</f>
        <v>0</v>
      </c>
      <c r="Y71" s="164">
        <f t="shared" ref="Y71" si="104">SUM(Y72:Y95)</f>
        <v>0</v>
      </c>
      <c r="AA71" s="164">
        <f>SUM(AA72:AA95)</f>
        <v>0</v>
      </c>
      <c r="AB71" s="164">
        <f t="shared" ref="AB71" si="105">SUM(AB72:AB95)</f>
        <v>0</v>
      </c>
      <c r="AC71" s="164">
        <f t="shared" ref="AC71" si="106">SUM(AC72:AC95)</f>
        <v>0</v>
      </c>
      <c r="AD71" s="164">
        <f t="shared" ref="AD71" si="107">SUM(AD72:AD95)</f>
        <v>0</v>
      </c>
      <c r="AE71" s="164">
        <f t="shared" ref="AE71" si="108">SUM(AE72:AE95)</f>
        <v>0</v>
      </c>
      <c r="AF71" s="164">
        <f t="shared" ref="AF71" si="109">SUM(AF72:AF95)</f>
        <v>0</v>
      </c>
      <c r="AG71" s="164">
        <f t="shared" ref="AG71" si="110">SUM(AG72:AG95)</f>
        <v>0</v>
      </c>
      <c r="AH71" s="164">
        <f t="shared" ref="AH71" si="111">SUM(AH72:AH95)</f>
        <v>0</v>
      </c>
      <c r="AI71" s="164">
        <f t="shared" ref="AI71" si="112">SUM(AI72:AI95)</f>
        <v>0</v>
      </c>
      <c r="AJ71" s="164">
        <f t="shared" ref="AJ71" si="113">SUM(AJ72:AJ95)</f>
        <v>0</v>
      </c>
      <c r="AK71" s="164">
        <f t="shared" ref="AK71" si="114">SUM(AK72:AK95)</f>
        <v>0</v>
      </c>
    </row>
    <row r="72" spans="1:37">
      <c r="A72" s="134">
        <v>1.1000000000000001</v>
      </c>
      <c r="B72" s="135" t="s">
        <v>13</v>
      </c>
      <c r="C72" s="168">
        <f t="shared" ref="C72:C94" si="115">+O72+AA72</f>
        <v>0</v>
      </c>
      <c r="D72" s="168">
        <f t="shared" ref="D72:D94" si="116">+P72+AB72</f>
        <v>0</v>
      </c>
      <c r="E72" s="168">
        <f t="shared" ref="E72:E94" si="117">+Q72+AC72</f>
        <v>0</v>
      </c>
      <c r="F72" s="168">
        <f t="shared" ref="F72:F94" si="118">+R72+AD72</f>
        <v>0</v>
      </c>
      <c r="G72" s="168">
        <f t="shared" ref="G72:G94" si="119">+S72+AE72</f>
        <v>0</v>
      </c>
      <c r="H72" s="168">
        <f t="shared" ref="H72:H94" si="120">+T72+AF72</f>
        <v>0</v>
      </c>
      <c r="I72" s="168">
        <f t="shared" ref="I72:I94" si="121">+U72+AG72</f>
        <v>0</v>
      </c>
      <c r="J72" s="168">
        <f t="shared" ref="J72:J94" si="122">+V72+AH72</f>
        <v>0</v>
      </c>
      <c r="K72" s="168">
        <f t="shared" ref="K72:K94" si="123">+W72+AI72</f>
        <v>0</v>
      </c>
      <c r="L72" s="168">
        <f t="shared" ref="L72:L94" si="124">+X72+AJ72</f>
        <v>0</v>
      </c>
      <c r="M72" s="168">
        <f t="shared" ref="M72:M94" si="125">+Y72+AK72</f>
        <v>0</v>
      </c>
      <c r="O72" s="168"/>
      <c r="P72" s="169"/>
      <c r="Q72" s="169"/>
      <c r="R72" s="170"/>
      <c r="S72" s="169"/>
      <c r="T72" s="169"/>
      <c r="U72" s="169"/>
      <c r="V72" s="171"/>
      <c r="W72" s="172"/>
      <c r="X72" s="172"/>
      <c r="Y72" s="173"/>
      <c r="AA72" s="168"/>
      <c r="AB72" s="169"/>
      <c r="AC72" s="169"/>
      <c r="AD72" s="170"/>
      <c r="AE72" s="169"/>
      <c r="AF72" s="169"/>
      <c r="AG72" s="169"/>
      <c r="AH72" s="171"/>
      <c r="AI72" s="172"/>
      <c r="AJ72" s="172"/>
      <c r="AK72" s="173"/>
    </row>
    <row r="73" spans="1:37">
      <c r="A73" s="136">
        <v>1.2</v>
      </c>
      <c r="B73" s="137" t="s">
        <v>78</v>
      </c>
      <c r="C73" s="168">
        <f t="shared" si="115"/>
        <v>0</v>
      </c>
      <c r="D73" s="168">
        <f t="shared" si="116"/>
        <v>0</v>
      </c>
      <c r="E73" s="168">
        <f t="shared" si="117"/>
        <v>0</v>
      </c>
      <c r="F73" s="168">
        <f t="shared" si="118"/>
        <v>0</v>
      </c>
      <c r="G73" s="168">
        <f t="shared" si="119"/>
        <v>0</v>
      </c>
      <c r="H73" s="168">
        <f t="shared" si="120"/>
        <v>0</v>
      </c>
      <c r="I73" s="168">
        <f t="shared" si="121"/>
        <v>0</v>
      </c>
      <c r="J73" s="168">
        <f t="shared" si="122"/>
        <v>0</v>
      </c>
      <c r="K73" s="168">
        <f t="shared" si="123"/>
        <v>0</v>
      </c>
      <c r="L73" s="168">
        <f t="shared" si="124"/>
        <v>0</v>
      </c>
      <c r="M73" s="168">
        <f t="shared" si="125"/>
        <v>0</v>
      </c>
      <c r="O73" s="168"/>
      <c r="P73" s="169"/>
      <c r="Q73" s="169"/>
      <c r="R73" s="170"/>
      <c r="S73" s="169"/>
      <c r="T73" s="169"/>
      <c r="U73" s="169"/>
      <c r="V73" s="170"/>
      <c r="W73" s="172"/>
      <c r="X73" s="172"/>
      <c r="Y73" s="173"/>
      <c r="AA73" s="168"/>
      <c r="AB73" s="169"/>
      <c r="AC73" s="169"/>
      <c r="AD73" s="170"/>
      <c r="AE73" s="169"/>
      <c r="AF73" s="169"/>
      <c r="AG73" s="169"/>
      <c r="AH73" s="170"/>
      <c r="AI73" s="172"/>
      <c r="AJ73" s="172"/>
      <c r="AK73" s="173"/>
    </row>
    <row r="74" spans="1:37">
      <c r="A74" s="136">
        <v>1.3</v>
      </c>
      <c r="B74" s="137" t="s">
        <v>79</v>
      </c>
      <c r="C74" s="168">
        <f t="shared" si="115"/>
        <v>0</v>
      </c>
      <c r="D74" s="168">
        <f t="shared" si="116"/>
        <v>0</v>
      </c>
      <c r="E74" s="168">
        <f t="shared" si="117"/>
        <v>0</v>
      </c>
      <c r="F74" s="168">
        <f t="shared" si="118"/>
        <v>0</v>
      </c>
      <c r="G74" s="168">
        <f t="shared" si="119"/>
        <v>0</v>
      </c>
      <c r="H74" s="168">
        <f t="shared" si="120"/>
        <v>0</v>
      </c>
      <c r="I74" s="168">
        <f t="shared" si="121"/>
        <v>0</v>
      </c>
      <c r="J74" s="168">
        <f t="shared" si="122"/>
        <v>0</v>
      </c>
      <c r="K74" s="168">
        <f t="shared" si="123"/>
        <v>0</v>
      </c>
      <c r="L74" s="168">
        <f t="shared" si="124"/>
        <v>0</v>
      </c>
      <c r="M74" s="168">
        <f t="shared" si="125"/>
        <v>0</v>
      </c>
      <c r="O74" s="168"/>
      <c r="P74" s="169"/>
      <c r="Q74" s="169"/>
      <c r="R74" s="170"/>
      <c r="S74" s="169"/>
      <c r="T74" s="169"/>
      <c r="U74" s="169"/>
      <c r="V74" s="170"/>
      <c r="W74" s="172"/>
      <c r="X74" s="172"/>
      <c r="Y74" s="173"/>
      <c r="AA74" s="168"/>
      <c r="AB74" s="169"/>
      <c r="AC74" s="169"/>
      <c r="AD74" s="170"/>
      <c r="AE74" s="169"/>
      <c r="AF74" s="169"/>
      <c r="AG74" s="169"/>
      <c r="AH74" s="170"/>
      <c r="AI74" s="172"/>
      <c r="AJ74" s="172"/>
      <c r="AK74" s="173"/>
    </row>
    <row r="75" spans="1:37">
      <c r="A75" s="136">
        <v>1.4</v>
      </c>
      <c r="B75" s="137" t="s">
        <v>80</v>
      </c>
      <c r="C75" s="168">
        <f t="shared" si="115"/>
        <v>0</v>
      </c>
      <c r="D75" s="168">
        <f t="shared" si="116"/>
        <v>0</v>
      </c>
      <c r="E75" s="168">
        <f t="shared" si="117"/>
        <v>0</v>
      </c>
      <c r="F75" s="168">
        <f t="shared" si="118"/>
        <v>0</v>
      </c>
      <c r="G75" s="168">
        <f t="shared" si="119"/>
        <v>0</v>
      </c>
      <c r="H75" s="168">
        <f t="shared" si="120"/>
        <v>0</v>
      </c>
      <c r="I75" s="168">
        <f t="shared" si="121"/>
        <v>0</v>
      </c>
      <c r="J75" s="168">
        <f t="shared" si="122"/>
        <v>0</v>
      </c>
      <c r="K75" s="168">
        <f t="shared" si="123"/>
        <v>0</v>
      </c>
      <c r="L75" s="168">
        <f t="shared" si="124"/>
        <v>0</v>
      </c>
      <c r="M75" s="168">
        <f t="shared" si="125"/>
        <v>0</v>
      </c>
      <c r="O75" s="168"/>
      <c r="P75" s="169"/>
      <c r="Q75" s="169"/>
      <c r="R75" s="170"/>
      <c r="S75" s="169"/>
      <c r="T75" s="169"/>
      <c r="U75" s="169"/>
      <c r="V75" s="170"/>
      <c r="W75" s="172"/>
      <c r="X75" s="172"/>
      <c r="Y75" s="173"/>
      <c r="AA75" s="168"/>
      <c r="AB75" s="169"/>
      <c r="AC75" s="169"/>
      <c r="AD75" s="170"/>
      <c r="AE75" s="169"/>
      <c r="AF75" s="169"/>
      <c r="AG75" s="169"/>
      <c r="AH75" s="170"/>
      <c r="AI75" s="172"/>
      <c r="AJ75" s="172"/>
      <c r="AK75" s="173"/>
    </row>
    <row r="76" spans="1:37">
      <c r="A76" s="136">
        <v>1.5</v>
      </c>
      <c r="B76" s="140" t="s">
        <v>78</v>
      </c>
      <c r="C76" s="168">
        <f t="shared" si="115"/>
        <v>0</v>
      </c>
      <c r="D76" s="168">
        <f t="shared" si="116"/>
        <v>0</v>
      </c>
      <c r="E76" s="168">
        <f t="shared" si="117"/>
        <v>0</v>
      </c>
      <c r="F76" s="168">
        <f t="shared" si="118"/>
        <v>0</v>
      </c>
      <c r="G76" s="168">
        <f t="shared" si="119"/>
        <v>0</v>
      </c>
      <c r="H76" s="168">
        <f t="shared" si="120"/>
        <v>0</v>
      </c>
      <c r="I76" s="168">
        <f t="shared" si="121"/>
        <v>0</v>
      </c>
      <c r="J76" s="168">
        <f t="shared" si="122"/>
        <v>0</v>
      </c>
      <c r="K76" s="168">
        <f t="shared" si="123"/>
        <v>0</v>
      </c>
      <c r="L76" s="168">
        <f t="shared" si="124"/>
        <v>0</v>
      </c>
      <c r="M76" s="168">
        <f t="shared" si="125"/>
        <v>0</v>
      </c>
      <c r="O76" s="168"/>
      <c r="P76" s="169"/>
      <c r="Q76" s="169"/>
      <c r="R76" s="170"/>
      <c r="S76" s="169"/>
      <c r="T76" s="169"/>
      <c r="U76" s="169"/>
      <c r="V76" s="171"/>
      <c r="W76" s="172"/>
      <c r="X76" s="172"/>
      <c r="Y76" s="173"/>
      <c r="AA76" s="168"/>
      <c r="AB76" s="169"/>
      <c r="AC76" s="169"/>
      <c r="AD76" s="170"/>
      <c r="AE76" s="169"/>
      <c r="AF76" s="169"/>
      <c r="AG76" s="169"/>
      <c r="AH76" s="171"/>
      <c r="AI76" s="172"/>
      <c r="AJ76" s="172"/>
      <c r="AK76" s="173"/>
    </row>
    <row r="77" spans="1:37">
      <c r="A77" s="136">
        <v>1.6</v>
      </c>
      <c r="B77" s="143" t="s">
        <v>15</v>
      </c>
      <c r="C77" s="168">
        <f t="shared" si="115"/>
        <v>0</v>
      </c>
      <c r="D77" s="168">
        <f t="shared" si="116"/>
        <v>0</v>
      </c>
      <c r="E77" s="168">
        <f t="shared" si="117"/>
        <v>0</v>
      </c>
      <c r="F77" s="168">
        <f t="shared" si="118"/>
        <v>0</v>
      </c>
      <c r="G77" s="168">
        <f t="shared" si="119"/>
        <v>0</v>
      </c>
      <c r="H77" s="168">
        <f t="shared" si="120"/>
        <v>0</v>
      </c>
      <c r="I77" s="168">
        <f t="shared" si="121"/>
        <v>0</v>
      </c>
      <c r="J77" s="168">
        <f t="shared" si="122"/>
        <v>0</v>
      </c>
      <c r="K77" s="168">
        <f t="shared" si="123"/>
        <v>0</v>
      </c>
      <c r="L77" s="168">
        <f t="shared" si="124"/>
        <v>0</v>
      </c>
      <c r="M77" s="168">
        <f t="shared" si="125"/>
        <v>0</v>
      </c>
      <c r="O77" s="168"/>
      <c r="P77" s="169"/>
      <c r="Q77" s="169"/>
      <c r="R77" s="170"/>
      <c r="S77" s="169"/>
      <c r="T77" s="169"/>
      <c r="U77" s="169"/>
      <c r="V77" s="171"/>
      <c r="W77" s="172"/>
      <c r="X77" s="172"/>
      <c r="Y77" s="173"/>
      <c r="AA77" s="168"/>
      <c r="AB77" s="169"/>
      <c r="AC77" s="169"/>
      <c r="AD77" s="170"/>
      <c r="AE77" s="169"/>
      <c r="AF77" s="169"/>
      <c r="AG77" s="169"/>
      <c r="AH77" s="171"/>
      <c r="AI77" s="172"/>
      <c r="AJ77" s="172"/>
      <c r="AK77" s="173"/>
    </row>
    <row r="78" spans="1:37">
      <c r="A78" s="136">
        <v>1.7</v>
      </c>
      <c r="B78" s="143" t="s">
        <v>14</v>
      </c>
      <c r="C78" s="168">
        <f t="shared" si="115"/>
        <v>0</v>
      </c>
      <c r="D78" s="168">
        <f t="shared" si="116"/>
        <v>0</v>
      </c>
      <c r="E78" s="168">
        <f t="shared" si="117"/>
        <v>0</v>
      </c>
      <c r="F78" s="168">
        <f t="shared" si="118"/>
        <v>0</v>
      </c>
      <c r="G78" s="168">
        <f t="shared" si="119"/>
        <v>0</v>
      </c>
      <c r="H78" s="168">
        <f t="shared" si="120"/>
        <v>0</v>
      </c>
      <c r="I78" s="168">
        <f t="shared" si="121"/>
        <v>0</v>
      </c>
      <c r="J78" s="168">
        <f t="shared" si="122"/>
        <v>0</v>
      </c>
      <c r="K78" s="168">
        <f t="shared" si="123"/>
        <v>0</v>
      </c>
      <c r="L78" s="168">
        <f t="shared" si="124"/>
        <v>0</v>
      </c>
      <c r="M78" s="168">
        <f t="shared" si="125"/>
        <v>0</v>
      </c>
      <c r="O78" s="168"/>
      <c r="P78" s="169"/>
      <c r="Q78" s="169"/>
      <c r="R78" s="170"/>
      <c r="S78" s="169"/>
      <c r="T78" s="169"/>
      <c r="U78" s="169"/>
      <c r="V78" s="171"/>
      <c r="W78" s="172"/>
      <c r="X78" s="172"/>
      <c r="Y78" s="173"/>
      <c r="AA78" s="168"/>
      <c r="AB78" s="169"/>
      <c r="AC78" s="169"/>
      <c r="AD78" s="170"/>
      <c r="AE78" s="169"/>
      <c r="AF78" s="169"/>
      <c r="AG78" s="169"/>
      <c r="AH78" s="171"/>
      <c r="AI78" s="172"/>
      <c r="AJ78" s="172"/>
      <c r="AK78" s="173"/>
    </row>
    <row r="79" spans="1:37">
      <c r="A79" s="136">
        <v>1.8</v>
      </c>
      <c r="B79" s="143" t="s">
        <v>16</v>
      </c>
      <c r="C79" s="168">
        <f t="shared" si="115"/>
        <v>0</v>
      </c>
      <c r="D79" s="168">
        <f t="shared" si="116"/>
        <v>0</v>
      </c>
      <c r="E79" s="168">
        <f t="shared" si="117"/>
        <v>0</v>
      </c>
      <c r="F79" s="168">
        <f t="shared" si="118"/>
        <v>0</v>
      </c>
      <c r="G79" s="168">
        <f t="shared" si="119"/>
        <v>0</v>
      </c>
      <c r="H79" s="168">
        <f t="shared" si="120"/>
        <v>0</v>
      </c>
      <c r="I79" s="168">
        <f t="shared" si="121"/>
        <v>0</v>
      </c>
      <c r="J79" s="168">
        <f t="shared" si="122"/>
        <v>0</v>
      </c>
      <c r="K79" s="168">
        <f t="shared" si="123"/>
        <v>0</v>
      </c>
      <c r="L79" s="168">
        <f t="shared" si="124"/>
        <v>0</v>
      </c>
      <c r="M79" s="168">
        <f t="shared" si="125"/>
        <v>0</v>
      </c>
      <c r="O79" s="172"/>
      <c r="P79" s="123"/>
      <c r="Q79" s="123"/>
      <c r="R79" s="170"/>
      <c r="S79" s="172"/>
      <c r="T79" s="172"/>
      <c r="U79" s="172"/>
      <c r="V79" s="171"/>
      <c r="W79" s="172"/>
      <c r="X79" s="172"/>
      <c r="Y79" s="173"/>
      <c r="AA79" s="172"/>
      <c r="AB79" s="123"/>
      <c r="AC79" s="123"/>
      <c r="AD79" s="170"/>
      <c r="AE79" s="172"/>
      <c r="AF79" s="172"/>
      <c r="AG79" s="172"/>
      <c r="AH79" s="171"/>
      <c r="AI79" s="172"/>
      <c r="AJ79" s="172"/>
      <c r="AK79" s="173"/>
    </row>
    <row r="80" spans="1:37">
      <c r="A80" s="136">
        <v>1.9</v>
      </c>
      <c r="B80" s="143" t="s">
        <v>17</v>
      </c>
      <c r="C80" s="168">
        <f t="shared" si="115"/>
        <v>0</v>
      </c>
      <c r="D80" s="168">
        <f t="shared" si="116"/>
        <v>0</v>
      </c>
      <c r="E80" s="168">
        <f t="shared" si="117"/>
        <v>0</v>
      </c>
      <c r="F80" s="168">
        <f t="shared" si="118"/>
        <v>0</v>
      </c>
      <c r="G80" s="168">
        <f t="shared" si="119"/>
        <v>0</v>
      </c>
      <c r="H80" s="168">
        <f t="shared" si="120"/>
        <v>0</v>
      </c>
      <c r="I80" s="168">
        <f t="shared" si="121"/>
        <v>0</v>
      </c>
      <c r="J80" s="168">
        <f t="shared" si="122"/>
        <v>0</v>
      </c>
      <c r="K80" s="168">
        <f t="shared" si="123"/>
        <v>0</v>
      </c>
      <c r="L80" s="168">
        <f t="shared" si="124"/>
        <v>0</v>
      </c>
      <c r="M80" s="168">
        <f t="shared" si="125"/>
        <v>0</v>
      </c>
      <c r="O80" s="172"/>
      <c r="P80" s="172"/>
      <c r="Q80" s="172"/>
      <c r="R80" s="173"/>
      <c r="S80" s="172"/>
      <c r="T80" s="172"/>
      <c r="U80" s="172"/>
      <c r="V80" s="173"/>
      <c r="W80" s="172"/>
      <c r="X80" s="172"/>
      <c r="Y80" s="173"/>
      <c r="AA80" s="172"/>
      <c r="AB80" s="172"/>
      <c r="AC80" s="172"/>
      <c r="AD80" s="173"/>
      <c r="AE80" s="172"/>
      <c r="AF80" s="172"/>
      <c r="AG80" s="172"/>
      <c r="AH80" s="173"/>
      <c r="AI80" s="172"/>
      <c r="AJ80" s="172"/>
      <c r="AK80" s="173"/>
    </row>
    <row r="81" spans="1:37">
      <c r="A81" s="141">
        <v>1.1000000000000001</v>
      </c>
      <c r="B81" s="143" t="s">
        <v>18</v>
      </c>
      <c r="C81" s="168">
        <f t="shared" si="115"/>
        <v>0</v>
      </c>
      <c r="D81" s="168">
        <f t="shared" si="116"/>
        <v>0</v>
      </c>
      <c r="E81" s="168">
        <f t="shared" si="117"/>
        <v>0</v>
      </c>
      <c r="F81" s="168">
        <f t="shared" si="118"/>
        <v>0</v>
      </c>
      <c r="G81" s="168">
        <f t="shared" si="119"/>
        <v>0</v>
      </c>
      <c r="H81" s="168">
        <f t="shared" si="120"/>
        <v>0</v>
      </c>
      <c r="I81" s="168">
        <f t="shared" si="121"/>
        <v>0</v>
      </c>
      <c r="J81" s="168">
        <f t="shared" si="122"/>
        <v>0</v>
      </c>
      <c r="K81" s="168">
        <f t="shared" si="123"/>
        <v>0</v>
      </c>
      <c r="L81" s="168">
        <f t="shared" si="124"/>
        <v>0</v>
      </c>
      <c r="M81" s="168">
        <f t="shared" si="125"/>
        <v>0</v>
      </c>
      <c r="O81" s="172"/>
      <c r="P81" s="172"/>
      <c r="Q81" s="172"/>
      <c r="R81" s="173"/>
      <c r="S81" s="172"/>
      <c r="T81" s="172"/>
      <c r="U81" s="172"/>
      <c r="V81" s="173"/>
      <c r="W81" s="168"/>
      <c r="X81" s="168"/>
      <c r="Y81" s="173"/>
      <c r="AA81" s="172"/>
      <c r="AB81" s="172"/>
      <c r="AC81" s="172"/>
      <c r="AD81" s="173"/>
      <c r="AE81" s="172"/>
      <c r="AF81" s="172"/>
      <c r="AG81" s="172"/>
      <c r="AH81" s="173"/>
      <c r="AI81" s="168"/>
      <c r="AJ81" s="168"/>
      <c r="AK81" s="173"/>
    </row>
    <row r="82" spans="1:37">
      <c r="A82" s="141">
        <v>1.1100000000000001</v>
      </c>
      <c r="B82" s="143" t="s">
        <v>19</v>
      </c>
      <c r="C82" s="168">
        <f t="shared" si="115"/>
        <v>0</v>
      </c>
      <c r="D82" s="168">
        <f t="shared" si="116"/>
        <v>0</v>
      </c>
      <c r="E82" s="168">
        <f t="shared" si="117"/>
        <v>0</v>
      </c>
      <c r="F82" s="168">
        <f t="shared" si="118"/>
        <v>0</v>
      </c>
      <c r="G82" s="168">
        <f t="shared" si="119"/>
        <v>0</v>
      </c>
      <c r="H82" s="168">
        <f t="shared" si="120"/>
        <v>0</v>
      </c>
      <c r="I82" s="168">
        <f t="shared" si="121"/>
        <v>0</v>
      </c>
      <c r="J82" s="168">
        <f t="shared" si="122"/>
        <v>0</v>
      </c>
      <c r="K82" s="168">
        <f t="shared" si="123"/>
        <v>0</v>
      </c>
      <c r="L82" s="168">
        <f t="shared" si="124"/>
        <v>0</v>
      </c>
      <c r="M82" s="168">
        <f t="shared" si="125"/>
        <v>0</v>
      </c>
      <c r="O82" s="172"/>
      <c r="P82" s="172"/>
      <c r="Q82" s="172"/>
      <c r="R82" s="173"/>
      <c r="S82" s="172"/>
      <c r="T82" s="172"/>
      <c r="U82" s="172"/>
      <c r="V82" s="173"/>
      <c r="W82" s="168"/>
      <c r="X82" s="168"/>
      <c r="Y82" s="173"/>
      <c r="AA82" s="172"/>
      <c r="AB82" s="172"/>
      <c r="AC82" s="172"/>
      <c r="AD82" s="173"/>
      <c r="AE82" s="172"/>
      <c r="AF82" s="172"/>
      <c r="AG82" s="172"/>
      <c r="AH82" s="173"/>
      <c r="AI82" s="168"/>
      <c r="AJ82" s="168"/>
      <c r="AK82" s="173"/>
    </row>
    <row r="83" spans="1:37" s="121" customFormat="1">
      <c r="A83" s="141">
        <v>1.1200000000000001</v>
      </c>
      <c r="B83" s="143" t="s">
        <v>20</v>
      </c>
      <c r="C83" s="168">
        <f t="shared" si="115"/>
        <v>0</v>
      </c>
      <c r="D83" s="168">
        <f t="shared" si="116"/>
        <v>0</v>
      </c>
      <c r="E83" s="168">
        <f t="shared" si="117"/>
        <v>0</v>
      </c>
      <c r="F83" s="168">
        <f t="shared" si="118"/>
        <v>0</v>
      </c>
      <c r="G83" s="168">
        <f t="shared" si="119"/>
        <v>0</v>
      </c>
      <c r="H83" s="168">
        <f t="shared" si="120"/>
        <v>0</v>
      </c>
      <c r="I83" s="168">
        <f t="shared" si="121"/>
        <v>0</v>
      </c>
      <c r="J83" s="168">
        <f t="shared" si="122"/>
        <v>0</v>
      </c>
      <c r="K83" s="168">
        <f t="shared" si="123"/>
        <v>0</v>
      </c>
      <c r="L83" s="168">
        <f t="shared" si="124"/>
        <v>0</v>
      </c>
      <c r="M83" s="168">
        <f t="shared" si="125"/>
        <v>0</v>
      </c>
      <c r="O83" s="174"/>
      <c r="P83" s="174"/>
      <c r="Q83" s="174"/>
      <c r="R83" s="174"/>
      <c r="S83" s="174"/>
      <c r="T83" s="174"/>
      <c r="U83" s="174"/>
      <c r="V83" s="174"/>
      <c r="W83" s="174"/>
      <c r="X83" s="174"/>
      <c r="Y83" s="174"/>
      <c r="AA83" s="174"/>
      <c r="AB83" s="174"/>
      <c r="AC83" s="174"/>
      <c r="AD83" s="174"/>
      <c r="AE83" s="174"/>
      <c r="AF83" s="174"/>
      <c r="AG83" s="174"/>
      <c r="AH83" s="174"/>
      <c r="AI83" s="174"/>
      <c r="AJ83" s="174"/>
      <c r="AK83" s="174"/>
    </row>
    <row r="84" spans="1:37" s="121" customFormat="1" ht="21.75" customHeight="1">
      <c r="A84" s="141">
        <v>1.1299999999999999</v>
      </c>
      <c r="B84" s="144" t="s">
        <v>21</v>
      </c>
      <c r="C84" s="168">
        <f t="shared" si="115"/>
        <v>0</v>
      </c>
      <c r="D84" s="168">
        <f t="shared" si="116"/>
        <v>0</v>
      </c>
      <c r="E84" s="168">
        <f t="shared" si="117"/>
        <v>0</v>
      </c>
      <c r="F84" s="168">
        <f t="shared" si="118"/>
        <v>0</v>
      </c>
      <c r="G84" s="168">
        <f t="shared" si="119"/>
        <v>0</v>
      </c>
      <c r="H84" s="168">
        <f t="shared" si="120"/>
        <v>0</v>
      </c>
      <c r="I84" s="168">
        <f t="shared" si="121"/>
        <v>0</v>
      </c>
      <c r="J84" s="168">
        <f t="shared" si="122"/>
        <v>0</v>
      </c>
      <c r="K84" s="168">
        <f t="shared" si="123"/>
        <v>0</v>
      </c>
      <c r="L84" s="168">
        <f t="shared" si="124"/>
        <v>0</v>
      </c>
      <c r="M84" s="168">
        <f t="shared" si="125"/>
        <v>0</v>
      </c>
      <c r="O84" s="175"/>
      <c r="P84" s="175"/>
      <c r="Q84" s="175"/>
      <c r="R84" s="175"/>
      <c r="S84" s="175"/>
      <c r="T84" s="175"/>
      <c r="U84" s="175"/>
      <c r="V84" s="175"/>
      <c r="W84" s="175"/>
      <c r="X84" s="175"/>
      <c r="Y84" s="175"/>
      <c r="AA84" s="175"/>
      <c r="AB84" s="175"/>
      <c r="AC84" s="175"/>
      <c r="AD84" s="175"/>
      <c r="AE84" s="175"/>
      <c r="AF84" s="175"/>
      <c r="AG84" s="175"/>
      <c r="AH84" s="175"/>
      <c r="AI84" s="175"/>
      <c r="AJ84" s="175"/>
      <c r="AK84" s="175"/>
    </row>
    <row r="85" spans="1:37" s="121" customFormat="1" ht="21.75" customHeight="1">
      <c r="A85" s="141">
        <v>1.1399999999999999</v>
      </c>
      <c r="B85" s="143" t="s">
        <v>22</v>
      </c>
      <c r="C85" s="168">
        <f t="shared" si="115"/>
        <v>0</v>
      </c>
      <c r="D85" s="168">
        <f t="shared" si="116"/>
        <v>0</v>
      </c>
      <c r="E85" s="168">
        <f t="shared" si="117"/>
        <v>0</v>
      </c>
      <c r="F85" s="168">
        <f t="shared" si="118"/>
        <v>0</v>
      </c>
      <c r="G85" s="168">
        <f t="shared" si="119"/>
        <v>0</v>
      </c>
      <c r="H85" s="168">
        <f t="shared" si="120"/>
        <v>0</v>
      </c>
      <c r="I85" s="168">
        <f t="shared" si="121"/>
        <v>0</v>
      </c>
      <c r="J85" s="168">
        <f t="shared" si="122"/>
        <v>0</v>
      </c>
      <c r="K85" s="168">
        <f t="shared" si="123"/>
        <v>0</v>
      </c>
      <c r="L85" s="168">
        <f t="shared" si="124"/>
        <v>0</v>
      </c>
      <c r="M85" s="168">
        <f t="shared" si="125"/>
        <v>0</v>
      </c>
      <c r="O85" s="175"/>
      <c r="P85" s="175"/>
      <c r="Q85" s="175"/>
      <c r="R85" s="175"/>
      <c r="S85" s="175"/>
      <c r="T85" s="175"/>
      <c r="U85" s="175"/>
      <c r="V85" s="175"/>
      <c r="W85" s="175"/>
      <c r="X85" s="175"/>
      <c r="Y85" s="175"/>
      <c r="AA85" s="175"/>
      <c r="AB85" s="175"/>
      <c r="AC85" s="175"/>
      <c r="AD85" s="175"/>
      <c r="AE85" s="175"/>
      <c r="AF85" s="175"/>
      <c r="AG85" s="175"/>
      <c r="AH85" s="175"/>
      <c r="AI85" s="175"/>
      <c r="AJ85" s="175"/>
      <c r="AK85" s="175"/>
    </row>
    <row r="86" spans="1:37" s="121" customFormat="1" ht="21.75" customHeight="1">
      <c r="A86" s="141">
        <v>1.1499999999999999</v>
      </c>
      <c r="B86" s="143" t="s">
        <v>23</v>
      </c>
      <c r="C86" s="168">
        <f t="shared" si="115"/>
        <v>0</v>
      </c>
      <c r="D86" s="168">
        <f t="shared" si="116"/>
        <v>0</v>
      </c>
      <c r="E86" s="168">
        <f t="shared" si="117"/>
        <v>0</v>
      </c>
      <c r="F86" s="168">
        <f t="shared" si="118"/>
        <v>0</v>
      </c>
      <c r="G86" s="168">
        <f t="shared" si="119"/>
        <v>0</v>
      </c>
      <c r="H86" s="168">
        <f t="shared" si="120"/>
        <v>0</v>
      </c>
      <c r="I86" s="168">
        <f t="shared" si="121"/>
        <v>0</v>
      </c>
      <c r="J86" s="168">
        <f t="shared" si="122"/>
        <v>0</v>
      </c>
      <c r="K86" s="168">
        <f t="shared" si="123"/>
        <v>0</v>
      </c>
      <c r="L86" s="168">
        <f t="shared" si="124"/>
        <v>0</v>
      </c>
      <c r="M86" s="168">
        <f t="shared" si="125"/>
        <v>0</v>
      </c>
      <c r="O86" s="175"/>
      <c r="P86" s="175"/>
      <c r="Q86" s="175"/>
      <c r="R86" s="175"/>
      <c r="S86" s="175"/>
      <c r="T86" s="175"/>
      <c r="U86" s="175"/>
      <c r="V86" s="175"/>
      <c r="W86" s="168"/>
      <c r="X86" s="168"/>
      <c r="Y86" s="175"/>
      <c r="AA86" s="175"/>
      <c r="AB86" s="175"/>
      <c r="AC86" s="175"/>
      <c r="AD86" s="175"/>
      <c r="AE86" s="175"/>
      <c r="AF86" s="175"/>
      <c r="AG86" s="175"/>
      <c r="AH86" s="175"/>
      <c r="AI86" s="168"/>
      <c r="AJ86" s="168"/>
      <c r="AK86" s="175"/>
    </row>
    <row r="87" spans="1:37">
      <c r="A87" s="141">
        <v>1.1599999999999999</v>
      </c>
      <c r="B87" s="143" t="s">
        <v>24</v>
      </c>
      <c r="C87" s="168">
        <f t="shared" si="115"/>
        <v>0</v>
      </c>
      <c r="D87" s="168">
        <f t="shared" si="116"/>
        <v>0</v>
      </c>
      <c r="E87" s="168">
        <f t="shared" si="117"/>
        <v>0</v>
      </c>
      <c r="F87" s="168">
        <f t="shared" si="118"/>
        <v>0</v>
      </c>
      <c r="G87" s="168">
        <f t="shared" si="119"/>
        <v>0</v>
      </c>
      <c r="H87" s="168">
        <f t="shared" si="120"/>
        <v>0</v>
      </c>
      <c r="I87" s="168">
        <f t="shared" si="121"/>
        <v>0</v>
      </c>
      <c r="J87" s="168">
        <f t="shared" si="122"/>
        <v>0</v>
      </c>
      <c r="K87" s="168">
        <f t="shared" si="123"/>
        <v>0</v>
      </c>
      <c r="L87" s="168">
        <f t="shared" si="124"/>
        <v>0</v>
      </c>
      <c r="M87" s="168">
        <f t="shared" si="125"/>
        <v>0</v>
      </c>
      <c r="O87" s="168"/>
      <c r="P87" s="168"/>
      <c r="Q87" s="168"/>
      <c r="R87" s="173"/>
      <c r="S87" s="168"/>
      <c r="T87" s="168"/>
      <c r="U87" s="168"/>
      <c r="V87" s="173"/>
      <c r="W87" s="168"/>
      <c r="X87" s="168"/>
      <c r="Y87" s="173"/>
      <c r="AA87" s="168"/>
      <c r="AB87" s="168"/>
      <c r="AC87" s="168"/>
      <c r="AD87" s="173"/>
      <c r="AE87" s="168"/>
      <c r="AF87" s="168"/>
      <c r="AG87" s="168"/>
      <c r="AH87" s="173"/>
      <c r="AI87" s="168"/>
      <c r="AJ87" s="168"/>
      <c r="AK87" s="173"/>
    </row>
    <row r="88" spans="1:37">
      <c r="A88" s="141">
        <v>1.17</v>
      </c>
      <c r="B88" s="143" t="s">
        <v>25</v>
      </c>
      <c r="C88" s="168">
        <f t="shared" si="115"/>
        <v>0</v>
      </c>
      <c r="D88" s="168">
        <f t="shared" si="116"/>
        <v>0</v>
      </c>
      <c r="E88" s="168">
        <f t="shared" si="117"/>
        <v>0</v>
      </c>
      <c r="F88" s="168">
        <f t="shared" si="118"/>
        <v>0</v>
      </c>
      <c r="G88" s="168">
        <f t="shared" si="119"/>
        <v>0</v>
      </c>
      <c r="H88" s="168">
        <f t="shared" si="120"/>
        <v>0</v>
      </c>
      <c r="I88" s="168">
        <f t="shared" si="121"/>
        <v>0</v>
      </c>
      <c r="J88" s="168">
        <f t="shared" si="122"/>
        <v>0</v>
      </c>
      <c r="K88" s="168">
        <f t="shared" si="123"/>
        <v>0</v>
      </c>
      <c r="L88" s="168">
        <f t="shared" si="124"/>
        <v>0</v>
      </c>
      <c r="M88" s="168">
        <f t="shared" si="125"/>
        <v>0</v>
      </c>
      <c r="O88" s="168"/>
      <c r="P88" s="168"/>
      <c r="Q88" s="168"/>
      <c r="R88" s="173"/>
      <c r="S88" s="168"/>
      <c r="T88" s="168"/>
      <c r="U88" s="168"/>
      <c r="V88" s="173"/>
      <c r="W88" s="168"/>
      <c r="X88" s="168"/>
      <c r="Y88" s="173"/>
      <c r="AA88" s="168"/>
      <c r="AB88" s="168"/>
      <c r="AC88" s="168"/>
      <c r="AD88" s="173"/>
      <c r="AE88" s="168"/>
      <c r="AF88" s="168"/>
      <c r="AG88" s="168"/>
      <c r="AH88" s="173"/>
      <c r="AI88" s="168"/>
      <c r="AJ88" s="168"/>
      <c r="AK88" s="173"/>
    </row>
    <row r="89" spans="1:37">
      <c r="A89" s="141">
        <v>1.18</v>
      </c>
      <c r="B89" s="143" t="s">
        <v>26</v>
      </c>
      <c r="C89" s="168">
        <f t="shared" si="115"/>
        <v>0</v>
      </c>
      <c r="D89" s="168">
        <f t="shared" si="116"/>
        <v>0</v>
      </c>
      <c r="E89" s="168">
        <f t="shared" si="117"/>
        <v>0</v>
      </c>
      <c r="F89" s="168">
        <f t="shared" si="118"/>
        <v>0</v>
      </c>
      <c r="G89" s="168">
        <f t="shared" si="119"/>
        <v>0</v>
      </c>
      <c r="H89" s="168">
        <f t="shared" si="120"/>
        <v>0</v>
      </c>
      <c r="I89" s="168">
        <f t="shared" si="121"/>
        <v>0</v>
      </c>
      <c r="J89" s="168">
        <f t="shared" si="122"/>
        <v>0</v>
      </c>
      <c r="K89" s="168">
        <f t="shared" si="123"/>
        <v>0</v>
      </c>
      <c r="L89" s="168">
        <f t="shared" si="124"/>
        <v>0</v>
      </c>
      <c r="M89" s="168">
        <f t="shared" si="125"/>
        <v>0</v>
      </c>
      <c r="O89" s="168"/>
      <c r="P89" s="168"/>
      <c r="Q89" s="168"/>
      <c r="R89" s="173"/>
      <c r="S89" s="168"/>
      <c r="T89" s="168"/>
      <c r="U89" s="168"/>
      <c r="V89" s="173"/>
      <c r="W89" s="168"/>
      <c r="X89" s="168"/>
      <c r="Y89" s="173"/>
      <c r="AA89" s="168"/>
      <c r="AB89" s="168"/>
      <c r="AC89" s="168"/>
      <c r="AD89" s="173"/>
      <c r="AE89" s="168"/>
      <c r="AF89" s="168"/>
      <c r="AG89" s="168"/>
      <c r="AH89" s="173"/>
      <c r="AI89" s="168"/>
      <c r="AJ89" s="168"/>
      <c r="AK89" s="173"/>
    </row>
    <row r="90" spans="1:37">
      <c r="A90" s="141">
        <v>1.19</v>
      </c>
      <c r="B90" s="143" t="s">
        <v>27</v>
      </c>
      <c r="C90" s="168">
        <f t="shared" si="115"/>
        <v>0</v>
      </c>
      <c r="D90" s="168">
        <f t="shared" si="116"/>
        <v>0</v>
      </c>
      <c r="E90" s="168">
        <f t="shared" si="117"/>
        <v>0</v>
      </c>
      <c r="F90" s="168">
        <f t="shared" si="118"/>
        <v>0</v>
      </c>
      <c r="G90" s="168">
        <f t="shared" si="119"/>
        <v>0</v>
      </c>
      <c r="H90" s="168">
        <f t="shared" si="120"/>
        <v>0</v>
      </c>
      <c r="I90" s="168">
        <f t="shared" si="121"/>
        <v>0</v>
      </c>
      <c r="J90" s="168">
        <f t="shared" si="122"/>
        <v>0</v>
      </c>
      <c r="K90" s="168">
        <f t="shared" si="123"/>
        <v>0</v>
      </c>
      <c r="L90" s="168">
        <f t="shared" si="124"/>
        <v>0</v>
      </c>
      <c r="M90" s="168">
        <f t="shared" si="125"/>
        <v>0</v>
      </c>
      <c r="O90" s="168"/>
      <c r="P90" s="168"/>
      <c r="Q90" s="168"/>
      <c r="R90" s="173"/>
      <c r="S90" s="168"/>
      <c r="T90" s="168"/>
      <c r="U90" s="168"/>
      <c r="V90" s="173"/>
      <c r="W90" s="168"/>
      <c r="X90" s="168"/>
      <c r="Y90" s="173"/>
      <c r="AA90" s="168"/>
      <c r="AB90" s="168"/>
      <c r="AC90" s="168"/>
      <c r="AD90" s="173"/>
      <c r="AE90" s="168"/>
      <c r="AF90" s="168"/>
      <c r="AG90" s="168"/>
      <c r="AH90" s="173"/>
      <c r="AI90" s="168"/>
      <c r="AJ90" s="168"/>
      <c r="AK90" s="173"/>
    </row>
    <row r="91" spans="1:37" s="61" customFormat="1">
      <c r="A91" s="141">
        <v>1.2</v>
      </c>
      <c r="B91" s="143"/>
      <c r="C91" s="168">
        <f t="shared" si="115"/>
        <v>0</v>
      </c>
      <c r="D91" s="168">
        <f t="shared" si="116"/>
        <v>0</v>
      </c>
      <c r="E91" s="168">
        <f t="shared" si="117"/>
        <v>0</v>
      </c>
      <c r="F91" s="168">
        <f t="shared" si="118"/>
        <v>0</v>
      </c>
      <c r="G91" s="168">
        <f t="shared" si="119"/>
        <v>0</v>
      </c>
      <c r="H91" s="168">
        <f t="shared" si="120"/>
        <v>0</v>
      </c>
      <c r="I91" s="168">
        <f t="shared" si="121"/>
        <v>0</v>
      </c>
      <c r="J91" s="168">
        <f t="shared" si="122"/>
        <v>0</v>
      </c>
      <c r="K91" s="168">
        <f t="shared" si="123"/>
        <v>0</v>
      </c>
      <c r="L91" s="168">
        <f t="shared" si="124"/>
        <v>0</v>
      </c>
      <c r="M91" s="168">
        <f t="shared" si="125"/>
        <v>0</v>
      </c>
      <c r="O91" s="168"/>
      <c r="P91" s="168"/>
      <c r="Q91" s="168"/>
      <c r="R91" s="168"/>
      <c r="S91" s="168"/>
      <c r="T91" s="168"/>
      <c r="U91" s="168"/>
      <c r="V91" s="168"/>
      <c r="W91" s="168"/>
      <c r="X91" s="168"/>
      <c r="Y91" s="168"/>
      <c r="AA91" s="168"/>
      <c r="AB91" s="168"/>
      <c r="AC91" s="168"/>
      <c r="AD91" s="168"/>
      <c r="AE91" s="168"/>
      <c r="AF91" s="168"/>
      <c r="AG91" s="168"/>
      <c r="AH91" s="168"/>
      <c r="AI91" s="168"/>
      <c r="AJ91" s="168"/>
      <c r="AK91" s="168"/>
    </row>
    <row r="92" spans="1:37">
      <c r="A92" s="141">
        <v>1.21</v>
      </c>
      <c r="B92" s="137" t="s">
        <v>81</v>
      </c>
      <c r="C92" s="168">
        <f t="shared" si="115"/>
        <v>0</v>
      </c>
      <c r="D92" s="168">
        <f t="shared" si="116"/>
        <v>0</v>
      </c>
      <c r="E92" s="168">
        <f t="shared" si="117"/>
        <v>0</v>
      </c>
      <c r="F92" s="168">
        <f t="shared" si="118"/>
        <v>0</v>
      </c>
      <c r="G92" s="168">
        <f t="shared" si="119"/>
        <v>0</v>
      </c>
      <c r="H92" s="168">
        <f t="shared" si="120"/>
        <v>0</v>
      </c>
      <c r="I92" s="168">
        <f t="shared" si="121"/>
        <v>0</v>
      </c>
      <c r="J92" s="168">
        <f t="shared" si="122"/>
        <v>0</v>
      </c>
      <c r="K92" s="168">
        <f t="shared" si="123"/>
        <v>0</v>
      </c>
      <c r="L92" s="168">
        <f t="shared" si="124"/>
        <v>0</v>
      </c>
      <c r="M92" s="168">
        <f t="shared" si="125"/>
        <v>0</v>
      </c>
      <c r="O92" s="168"/>
      <c r="P92" s="168"/>
      <c r="Q92" s="168"/>
      <c r="R92" s="173"/>
      <c r="S92" s="168"/>
      <c r="T92" s="168"/>
      <c r="U92" s="168"/>
      <c r="V92" s="173"/>
      <c r="W92" s="168"/>
      <c r="X92" s="168"/>
      <c r="Y92" s="173"/>
      <c r="AA92" s="168"/>
      <c r="AB92" s="168"/>
      <c r="AC92" s="168"/>
      <c r="AD92" s="173"/>
      <c r="AE92" s="168"/>
      <c r="AF92" s="168"/>
      <c r="AG92" s="168"/>
      <c r="AH92" s="173"/>
      <c r="AI92" s="168"/>
      <c r="AJ92" s="168"/>
      <c r="AK92" s="173"/>
    </row>
    <row r="93" spans="1:37" ht="21.75" thickBot="1">
      <c r="A93" s="141">
        <v>1.22</v>
      </c>
      <c r="B93" s="137"/>
      <c r="C93" s="168">
        <f t="shared" si="115"/>
        <v>0</v>
      </c>
      <c r="D93" s="168">
        <f t="shared" si="116"/>
        <v>0</v>
      </c>
      <c r="E93" s="168">
        <f t="shared" si="117"/>
        <v>0</v>
      </c>
      <c r="F93" s="168">
        <f t="shared" si="118"/>
        <v>0</v>
      </c>
      <c r="G93" s="168">
        <f t="shared" si="119"/>
        <v>0</v>
      </c>
      <c r="H93" s="168">
        <f t="shared" si="120"/>
        <v>0</v>
      </c>
      <c r="I93" s="168">
        <f t="shared" si="121"/>
        <v>0</v>
      </c>
      <c r="J93" s="168">
        <f t="shared" si="122"/>
        <v>0</v>
      </c>
      <c r="K93" s="168">
        <f t="shared" si="123"/>
        <v>0</v>
      </c>
      <c r="L93" s="168">
        <f t="shared" si="124"/>
        <v>0</v>
      </c>
      <c r="M93" s="168">
        <f t="shared" si="125"/>
        <v>0</v>
      </c>
      <c r="O93" s="168"/>
      <c r="P93" s="168"/>
      <c r="Q93" s="168"/>
      <c r="R93" s="173"/>
      <c r="S93" s="168"/>
      <c r="T93" s="168"/>
      <c r="U93" s="168"/>
      <c r="V93" s="173"/>
      <c r="W93" s="168"/>
      <c r="X93" s="168"/>
      <c r="Y93" s="173"/>
      <c r="AA93" s="168"/>
      <c r="AB93" s="168"/>
      <c r="AC93" s="168"/>
      <c r="AD93" s="173"/>
      <c r="AE93" s="168"/>
      <c r="AF93" s="168"/>
      <c r="AG93" s="168"/>
      <c r="AH93" s="173"/>
      <c r="AI93" s="168"/>
      <c r="AJ93" s="168"/>
      <c r="AK93" s="173"/>
    </row>
    <row r="94" spans="1:37" hidden="1">
      <c r="A94" s="139" t="s">
        <v>291</v>
      </c>
      <c r="B94" s="140"/>
      <c r="C94" s="168">
        <f t="shared" si="115"/>
        <v>0</v>
      </c>
      <c r="D94" s="168">
        <f t="shared" si="116"/>
        <v>0</v>
      </c>
      <c r="E94" s="168">
        <f t="shared" si="117"/>
        <v>0</v>
      </c>
      <c r="F94" s="168">
        <f t="shared" si="118"/>
        <v>0</v>
      </c>
      <c r="G94" s="168">
        <f t="shared" si="119"/>
        <v>0</v>
      </c>
      <c r="H94" s="168">
        <f t="shared" si="120"/>
        <v>0</v>
      </c>
      <c r="I94" s="168">
        <f t="shared" si="121"/>
        <v>0</v>
      </c>
      <c r="J94" s="168">
        <f t="shared" si="122"/>
        <v>0</v>
      </c>
      <c r="K94" s="168">
        <f t="shared" si="123"/>
        <v>0</v>
      </c>
      <c r="L94" s="168">
        <f t="shared" si="124"/>
        <v>0</v>
      </c>
      <c r="M94" s="168">
        <f t="shared" si="125"/>
        <v>0</v>
      </c>
      <c r="O94" s="172"/>
      <c r="P94" s="172"/>
      <c r="Q94" s="172"/>
      <c r="R94" s="173"/>
      <c r="S94" s="172"/>
      <c r="T94" s="172"/>
      <c r="U94" s="172"/>
      <c r="V94" s="173"/>
      <c r="W94" s="168"/>
      <c r="X94" s="168"/>
      <c r="Y94" s="173"/>
      <c r="AA94" s="172"/>
      <c r="AB94" s="172"/>
      <c r="AC94" s="172"/>
      <c r="AD94" s="173"/>
      <c r="AE94" s="172"/>
      <c r="AF94" s="172"/>
      <c r="AG94" s="172"/>
      <c r="AH94" s="173"/>
      <c r="AI94" s="168"/>
      <c r="AJ94" s="168"/>
      <c r="AK94" s="173"/>
    </row>
    <row r="95" spans="1:37" ht="21.75" hidden="1" thickBot="1">
      <c r="A95" s="146" t="s">
        <v>292</v>
      </c>
      <c r="B95" s="148"/>
      <c r="C95" s="168">
        <f t="shared" ref="C95" si="126">+O95+AA95</f>
        <v>0</v>
      </c>
      <c r="D95" s="168">
        <f t="shared" ref="D95" si="127">+P95+AB95</f>
        <v>0</v>
      </c>
      <c r="E95" s="168">
        <f t="shared" ref="E95" si="128">+Q95+AC95</f>
        <v>0</v>
      </c>
      <c r="F95" s="168">
        <f t="shared" ref="F95" si="129">+R95+AD95</f>
        <v>0</v>
      </c>
      <c r="G95" s="168">
        <f t="shared" ref="G95" si="130">+S95+AE95</f>
        <v>0</v>
      </c>
      <c r="H95" s="168">
        <f t="shared" ref="H95" si="131">+T95+AF95</f>
        <v>0</v>
      </c>
      <c r="I95" s="168">
        <f t="shared" ref="I95" si="132">+U95+AG95</f>
        <v>0</v>
      </c>
      <c r="J95" s="168">
        <f t="shared" ref="J95" si="133">+V95+AH95</f>
        <v>0</v>
      </c>
      <c r="K95" s="168">
        <f t="shared" ref="K95" si="134">+W95+AI95</f>
        <v>0</v>
      </c>
      <c r="L95" s="168">
        <f t="shared" ref="L95" si="135">+X95+AJ95</f>
        <v>0</v>
      </c>
      <c r="M95" s="168">
        <f t="shared" ref="M95" si="136">+Y95+AK95</f>
        <v>0</v>
      </c>
      <c r="O95" s="172"/>
      <c r="P95" s="172"/>
      <c r="Q95" s="172"/>
      <c r="R95" s="173"/>
      <c r="S95" s="172"/>
      <c r="T95" s="172"/>
      <c r="U95" s="172"/>
      <c r="V95" s="173"/>
      <c r="W95" s="168"/>
      <c r="X95" s="168"/>
      <c r="Y95" s="173"/>
      <c r="AA95" s="172"/>
      <c r="AB95" s="172"/>
      <c r="AC95" s="172"/>
      <c r="AD95" s="173"/>
      <c r="AE95" s="172"/>
      <c r="AF95" s="172"/>
      <c r="AG95" s="172"/>
      <c r="AH95" s="173"/>
      <c r="AI95" s="168"/>
      <c r="AJ95" s="168"/>
      <c r="AK95" s="173"/>
    </row>
    <row r="96" spans="1:37" ht="21.75" thickBot="1">
      <c r="A96" s="1171" t="s">
        <v>533</v>
      </c>
      <c r="B96" s="1172"/>
      <c r="C96" s="176"/>
      <c r="D96" s="177"/>
      <c r="E96" s="177"/>
      <c r="F96" s="177"/>
      <c r="G96" s="177"/>
      <c r="H96" s="177"/>
      <c r="I96" s="177"/>
      <c r="J96" s="177"/>
      <c r="K96" s="177"/>
      <c r="L96" s="177"/>
      <c r="M96" s="178"/>
      <c r="O96" s="176"/>
      <c r="P96" s="177"/>
      <c r="Q96" s="177"/>
      <c r="R96" s="177"/>
      <c r="S96" s="177"/>
      <c r="T96" s="177"/>
      <c r="U96" s="177"/>
      <c r="V96" s="177"/>
      <c r="W96" s="177"/>
      <c r="X96" s="177"/>
      <c r="Y96" s="178"/>
      <c r="AA96" s="176"/>
      <c r="AB96" s="177"/>
      <c r="AC96" s="177"/>
      <c r="AD96" s="177"/>
      <c r="AE96" s="177"/>
      <c r="AF96" s="177"/>
      <c r="AG96" s="177"/>
      <c r="AH96" s="177"/>
      <c r="AI96" s="177"/>
      <c r="AJ96" s="177"/>
      <c r="AK96" s="178"/>
    </row>
    <row r="97" spans="1:37" ht="24" thickBot="1">
      <c r="A97" s="1173" t="s">
        <v>41</v>
      </c>
      <c r="B97" s="1174"/>
      <c r="C97" s="179">
        <f>+C40+C68+C96</f>
        <v>0</v>
      </c>
      <c r="D97" s="179">
        <f t="shared" ref="D97:M97" si="137">+D40+D68+D96</f>
        <v>0</v>
      </c>
      <c r="E97" s="179">
        <f t="shared" si="137"/>
        <v>0</v>
      </c>
      <c r="F97" s="179">
        <f t="shared" si="137"/>
        <v>0</v>
      </c>
      <c r="G97" s="179">
        <f t="shared" si="137"/>
        <v>0</v>
      </c>
      <c r="H97" s="179">
        <f t="shared" si="137"/>
        <v>0</v>
      </c>
      <c r="I97" s="179">
        <f t="shared" si="137"/>
        <v>0</v>
      </c>
      <c r="J97" s="179">
        <f t="shared" si="137"/>
        <v>0</v>
      </c>
      <c r="K97" s="179">
        <f t="shared" si="137"/>
        <v>0</v>
      </c>
      <c r="L97" s="179">
        <f t="shared" si="137"/>
        <v>0</v>
      </c>
      <c r="M97" s="179">
        <f t="shared" si="137"/>
        <v>0</v>
      </c>
      <c r="O97" s="179">
        <f>+O40+O68+O96</f>
        <v>0</v>
      </c>
      <c r="P97" s="179">
        <f t="shared" ref="P97" si="138">+P40+P68+P96</f>
        <v>0</v>
      </c>
      <c r="Q97" s="179">
        <f t="shared" ref="Q97" si="139">+Q40+Q68+Q96</f>
        <v>0</v>
      </c>
      <c r="R97" s="179">
        <f t="shared" ref="R97" si="140">+R40+R68+R96</f>
        <v>0</v>
      </c>
      <c r="S97" s="179">
        <f t="shared" ref="S97" si="141">+S40+S68+S96</f>
        <v>0</v>
      </c>
      <c r="T97" s="179">
        <f t="shared" ref="T97" si="142">+T40+T68+T96</f>
        <v>0</v>
      </c>
      <c r="U97" s="179">
        <f t="shared" ref="U97" si="143">+U40+U68+U96</f>
        <v>0</v>
      </c>
      <c r="V97" s="179">
        <f t="shared" ref="V97" si="144">+V40+V68+V96</f>
        <v>0</v>
      </c>
      <c r="W97" s="179">
        <f t="shared" ref="W97" si="145">+W40+W68+W96</f>
        <v>0</v>
      </c>
      <c r="X97" s="179">
        <f t="shared" ref="X97" si="146">+X40+X68+X96</f>
        <v>0</v>
      </c>
      <c r="Y97" s="179">
        <f t="shared" ref="Y97" si="147">+Y40+Y68+Y96</f>
        <v>0</v>
      </c>
      <c r="AA97" s="179">
        <f>+AA40+AA68+AA96</f>
        <v>0</v>
      </c>
      <c r="AB97" s="179">
        <f t="shared" ref="AB97" si="148">+AB40+AB68+AB96</f>
        <v>0</v>
      </c>
      <c r="AC97" s="179">
        <f t="shared" ref="AC97" si="149">+AC40+AC68+AC96</f>
        <v>0</v>
      </c>
      <c r="AD97" s="179">
        <f t="shared" ref="AD97" si="150">+AD40+AD68+AD96</f>
        <v>0</v>
      </c>
      <c r="AE97" s="179">
        <f t="shared" ref="AE97" si="151">+AE40+AE68+AE96</f>
        <v>0</v>
      </c>
      <c r="AF97" s="179">
        <f t="shared" ref="AF97" si="152">+AF40+AF68+AF96</f>
        <v>0</v>
      </c>
      <c r="AG97" s="179">
        <f t="shared" ref="AG97" si="153">+AG40+AG68+AG96</f>
        <v>0</v>
      </c>
      <c r="AH97" s="179">
        <f t="shared" ref="AH97" si="154">+AH40+AH68+AH96</f>
        <v>0</v>
      </c>
      <c r="AI97" s="179">
        <f t="shared" ref="AI97" si="155">+AI40+AI68+AI96</f>
        <v>0</v>
      </c>
      <c r="AJ97" s="179">
        <f t="shared" ref="AJ97" si="156">+AJ40+AJ68+AJ96</f>
        <v>0</v>
      </c>
      <c r="AK97" s="179">
        <f t="shared" ref="AK97" si="157">+AK40+AK68+AK96</f>
        <v>0</v>
      </c>
    </row>
  </sheetData>
  <mergeCells count="26">
    <mergeCell ref="C9:M9"/>
    <mergeCell ref="A9:B12"/>
    <mergeCell ref="O9:Y9"/>
    <mergeCell ref="AA9:AK9"/>
    <mergeCell ref="AA10:AD10"/>
    <mergeCell ref="AE10:AH10"/>
    <mergeCell ref="AI10:AK10"/>
    <mergeCell ref="AA11:AB11"/>
    <mergeCell ref="AE11:AF11"/>
    <mergeCell ref="AI11:AJ11"/>
    <mergeCell ref="O10:R10"/>
    <mergeCell ref="S10:V10"/>
    <mergeCell ref="W10:Y10"/>
    <mergeCell ref="O11:P11"/>
    <mergeCell ref="S11:T11"/>
    <mergeCell ref="W11:X11"/>
    <mergeCell ref="G10:J10"/>
    <mergeCell ref="K10:M10"/>
    <mergeCell ref="C11:D11"/>
    <mergeCell ref="G11:H11"/>
    <mergeCell ref="K11:L11"/>
    <mergeCell ref="A40:B40"/>
    <mergeCell ref="A68:B68"/>
    <mergeCell ref="A97:B97"/>
    <mergeCell ref="A96:B96"/>
    <mergeCell ref="C10:F10"/>
  </mergeCells>
  <pageMargins left="0.43307086614173201" right="0.31496062992126" top="0.25" bottom="0.196850393700787" header="0.511811023622047" footer="0.23622047244094499"/>
  <pageSetup paperSize="9" scale="30" orientation="landscape" horizontalDpi="1200" verticalDpi="1200" r:id="rId1"/>
  <headerFooter alignWithMargins="0">
    <oddFooter>&amp;R&amp;9&amp;A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00B050"/>
    <pageSetUpPr fitToPage="1"/>
  </sheetPr>
  <dimension ref="A1:BA56"/>
  <sheetViews>
    <sheetView showGridLines="0" zoomScale="110" zoomScaleNormal="110" zoomScaleSheetLayoutView="20" workbookViewId="0">
      <selection activeCell="G2" sqref="G2"/>
    </sheetView>
  </sheetViews>
  <sheetFormatPr defaultRowHeight="18.75"/>
  <cols>
    <col min="1" max="1" width="6" style="191" customWidth="1"/>
    <col min="2" max="2" width="17.42578125" style="182" customWidth="1"/>
    <col min="3" max="3" width="9.28515625" style="182" customWidth="1"/>
    <col min="4" max="4" width="7.42578125" style="307" customWidth="1"/>
    <col min="5" max="5" width="7.7109375" style="307" customWidth="1"/>
    <col min="6" max="6" width="10.5703125" style="182" customWidth="1"/>
    <col min="7" max="7" width="9" style="182" customWidth="1"/>
    <col min="8" max="9" width="8.85546875" style="182" customWidth="1"/>
    <col min="10" max="10" width="10.7109375" style="182" customWidth="1"/>
    <col min="11" max="11" width="8.7109375" style="182" customWidth="1"/>
    <col min="12" max="12" width="15.42578125" style="182" customWidth="1"/>
    <col min="13" max="13" width="8.42578125" style="182" customWidth="1"/>
    <col min="14" max="14" width="7.140625" style="182" customWidth="1"/>
    <col min="15" max="15" width="8.140625" style="182" customWidth="1"/>
    <col min="16" max="16" width="8" style="182" customWidth="1"/>
    <col min="17" max="17" width="12.7109375" style="182" customWidth="1"/>
    <col min="18" max="18" width="9.5703125" style="182" customWidth="1"/>
    <col min="19" max="19" width="10.85546875" style="182" customWidth="1"/>
    <col min="20" max="20" width="10.140625" style="182" customWidth="1"/>
    <col min="21" max="21" width="9.5703125" style="182" customWidth="1"/>
    <col min="22" max="22" width="9.140625" style="182"/>
    <col min="23" max="23" width="7.85546875" style="182" customWidth="1"/>
    <col min="24" max="256" width="9.140625" style="182"/>
    <col min="257" max="257" width="6" style="182" customWidth="1"/>
    <col min="258" max="258" width="17.42578125" style="182" customWidth="1"/>
    <col min="259" max="259" width="9.28515625" style="182" customWidth="1"/>
    <col min="260" max="260" width="7.42578125" style="182" customWidth="1"/>
    <col min="261" max="261" width="7.7109375" style="182" customWidth="1"/>
    <col min="262" max="262" width="10.5703125" style="182" customWidth="1"/>
    <col min="263" max="263" width="9" style="182" customWidth="1"/>
    <col min="264" max="265" width="8.85546875" style="182" customWidth="1"/>
    <col min="266" max="266" width="10.7109375" style="182" customWidth="1"/>
    <col min="267" max="267" width="8.7109375" style="182" customWidth="1"/>
    <col min="268" max="268" width="15.42578125" style="182" customWidth="1"/>
    <col min="269" max="269" width="8.42578125" style="182" customWidth="1"/>
    <col min="270" max="270" width="7.140625" style="182" customWidth="1"/>
    <col min="271" max="271" width="8.140625" style="182" customWidth="1"/>
    <col min="272" max="272" width="8" style="182" customWidth="1"/>
    <col min="273" max="273" width="12.7109375" style="182" customWidth="1"/>
    <col min="274" max="274" width="9.85546875" style="182" customWidth="1"/>
    <col min="275" max="275" width="10.85546875" style="182" customWidth="1"/>
    <col min="276" max="276" width="10.140625" style="182" customWidth="1"/>
    <col min="277" max="277" width="9.5703125" style="182" customWidth="1"/>
    <col min="278" max="278" width="9.140625" style="182"/>
    <col min="279" max="279" width="7.85546875" style="182" customWidth="1"/>
    <col min="280" max="512" width="9.140625" style="182"/>
    <col min="513" max="513" width="6" style="182" customWidth="1"/>
    <col min="514" max="514" width="17.42578125" style="182" customWidth="1"/>
    <col min="515" max="515" width="9.28515625" style="182" customWidth="1"/>
    <col min="516" max="516" width="7.42578125" style="182" customWidth="1"/>
    <col min="517" max="517" width="7.7109375" style="182" customWidth="1"/>
    <col min="518" max="518" width="10.5703125" style="182" customWidth="1"/>
    <col min="519" max="519" width="9" style="182" customWidth="1"/>
    <col min="520" max="521" width="8.85546875" style="182" customWidth="1"/>
    <col min="522" max="522" width="10.7109375" style="182" customWidth="1"/>
    <col min="523" max="523" width="8.7109375" style="182" customWidth="1"/>
    <col min="524" max="524" width="15.42578125" style="182" customWidth="1"/>
    <col min="525" max="525" width="8.42578125" style="182" customWidth="1"/>
    <col min="526" max="526" width="7.140625" style="182" customWidth="1"/>
    <col min="527" max="527" width="8.140625" style="182" customWidth="1"/>
    <col min="528" max="528" width="8" style="182" customWidth="1"/>
    <col min="529" max="529" width="12.7109375" style="182" customWidth="1"/>
    <col min="530" max="530" width="9.85546875" style="182" customWidth="1"/>
    <col min="531" max="531" width="10.85546875" style="182" customWidth="1"/>
    <col min="532" max="532" width="10.140625" style="182" customWidth="1"/>
    <col min="533" max="533" width="9.5703125" style="182" customWidth="1"/>
    <col min="534" max="534" width="9.140625" style="182"/>
    <col min="535" max="535" width="7.85546875" style="182" customWidth="1"/>
    <col min="536" max="768" width="9.140625" style="182"/>
    <col min="769" max="769" width="6" style="182" customWidth="1"/>
    <col min="770" max="770" width="17.42578125" style="182" customWidth="1"/>
    <col min="771" max="771" width="9.28515625" style="182" customWidth="1"/>
    <col min="772" max="772" width="7.42578125" style="182" customWidth="1"/>
    <col min="773" max="773" width="7.7109375" style="182" customWidth="1"/>
    <col min="774" max="774" width="10.5703125" style="182" customWidth="1"/>
    <col min="775" max="775" width="9" style="182" customWidth="1"/>
    <col min="776" max="777" width="8.85546875" style="182" customWidth="1"/>
    <col min="778" max="778" width="10.7109375" style="182" customWidth="1"/>
    <col min="779" max="779" width="8.7109375" style="182" customWidth="1"/>
    <col min="780" max="780" width="15.42578125" style="182" customWidth="1"/>
    <col min="781" max="781" width="8.42578125" style="182" customWidth="1"/>
    <col min="782" max="782" width="7.140625" style="182" customWidth="1"/>
    <col min="783" max="783" width="8.140625" style="182" customWidth="1"/>
    <col min="784" max="784" width="8" style="182" customWidth="1"/>
    <col min="785" max="785" width="12.7109375" style="182" customWidth="1"/>
    <col min="786" max="786" width="9.85546875" style="182" customWidth="1"/>
    <col min="787" max="787" width="10.85546875" style="182" customWidth="1"/>
    <col min="788" max="788" width="10.140625" style="182" customWidth="1"/>
    <col min="789" max="789" width="9.5703125" style="182" customWidth="1"/>
    <col min="790" max="790" width="9.140625" style="182"/>
    <col min="791" max="791" width="7.85546875" style="182" customWidth="1"/>
    <col min="792" max="1024" width="9.140625" style="182"/>
    <col min="1025" max="1025" width="6" style="182" customWidth="1"/>
    <col min="1026" max="1026" width="17.42578125" style="182" customWidth="1"/>
    <col min="1027" max="1027" width="9.28515625" style="182" customWidth="1"/>
    <col min="1028" max="1028" width="7.42578125" style="182" customWidth="1"/>
    <col min="1029" max="1029" width="7.7109375" style="182" customWidth="1"/>
    <col min="1030" max="1030" width="10.5703125" style="182" customWidth="1"/>
    <col min="1031" max="1031" width="9" style="182" customWidth="1"/>
    <col min="1032" max="1033" width="8.85546875" style="182" customWidth="1"/>
    <col min="1034" max="1034" width="10.7109375" style="182" customWidth="1"/>
    <col min="1035" max="1035" width="8.7109375" style="182" customWidth="1"/>
    <col min="1036" max="1036" width="15.42578125" style="182" customWidth="1"/>
    <col min="1037" max="1037" width="8.42578125" style="182" customWidth="1"/>
    <col min="1038" max="1038" width="7.140625" style="182" customWidth="1"/>
    <col min="1039" max="1039" width="8.140625" style="182" customWidth="1"/>
    <col min="1040" max="1040" width="8" style="182" customWidth="1"/>
    <col min="1041" max="1041" width="12.7109375" style="182" customWidth="1"/>
    <col min="1042" max="1042" width="9.85546875" style="182" customWidth="1"/>
    <col min="1043" max="1043" width="10.85546875" style="182" customWidth="1"/>
    <col min="1044" max="1044" width="10.140625" style="182" customWidth="1"/>
    <col min="1045" max="1045" width="9.5703125" style="182" customWidth="1"/>
    <col min="1046" max="1046" width="9.140625" style="182"/>
    <col min="1047" max="1047" width="7.85546875" style="182" customWidth="1"/>
    <col min="1048" max="1280" width="9.140625" style="182"/>
    <col min="1281" max="1281" width="6" style="182" customWidth="1"/>
    <col min="1282" max="1282" width="17.42578125" style="182" customWidth="1"/>
    <col min="1283" max="1283" width="9.28515625" style="182" customWidth="1"/>
    <col min="1284" max="1284" width="7.42578125" style="182" customWidth="1"/>
    <col min="1285" max="1285" width="7.7109375" style="182" customWidth="1"/>
    <col min="1286" max="1286" width="10.5703125" style="182" customWidth="1"/>
    <col min="1287" max="1287" width="9" style="182" customWidth="1"/>
    <col min="1288" max="1289" width="8.85546875" style="182" customWidth="1"/>
    <col min="1290" max="1290" width="10.7109375" style="182" customWidth="1"/>
    <col min="1291" max="1291" width="8.7109375" style="182" customWidth="1"/>
    <col min="1292" max="1292" width="15.42578125" style="182" customWidth="1"/>
    <col min="1293" max="1293" width="8.42578125" style="182" customWidth="1"/>
    <col min="1294" max="1294" width="7.140625" style="182" customWidth="1"/>
    <col min="1295" max="1295" width="8.140625" style="182" customWidth="1"/>
    <col min="1296" max="1296" width="8" style="182" customWidth="1"/>
    <col min="1297" max="1297" width="12.7109375" style="182" customWidth="1"/>
    <col min="1298" max="1298" width="9.85546875" style="182" customWidth="1"/>
    <col min="1299" max="1299" width="10.85546875" style="182" customWidth="1"/>
    <col min="1300" max="1300" width="10.140625" style="182" customWidth="1"/>
    <col min="1301" max="1301" width="9.5703125" style="182" customWidth="1"/>
    <col min="1302" max="1302" width="9.140625" style="182"/>
    <col min="1303" max="1303" width="7.85546875" style="182" customWidth="1"/>
    <col min="1304" max="1536" width="9.140625" style="182"/>
    <col min="1537" max="1537" width="6" style="182" customWidth="1"/>
    <col min="1538" max="1538" width="17.42578125" style="182" customWidth="1"/>
    <col min="1539" max="1539" width="9.28515625" style="182" customWidth="1"/>
    <col min="1540" max="1540" width="7.42578125" style="182" customWidth="1"/>
    <col min="1541" max="1541" width="7.7109375" style="182" customWidth="1"/>
    <col min="1542" max="1542" width="10.5703125" style="182" customWidth="1"/>
    <col min="1543" max="1543" width="9" style="182" customWidth="1"/>
    <col min="1544" max="1545" width="8.85546875" style="182" customWidth="1"/>
    <col min="1546" max="1546" width="10.7109375" style="182" customWidth="1"/>
    <col min="1547" max="1547" width="8.7109375" style="182" customWidth="1"/>
    <col min="1548" max="1548" width="15.42578125" style="182" customWidth="1"/>
    <col min="1549" max="1549" width="8.42578125" style="182" customWidth="1"/>
    <col min="1550" max="1550" width="7.140625" style="182" customWidth="1"/>
    <col min="1551" max="1551" width="8.140625" style="182" customWidth="1"/>
    <col min="1552" max="1552" width="8" style="182" customWidth="1"/>
    <col min="1553" max="1553" width="12.7109375" style="182" customWidth="1"/>
    <col min="1554" max="1554" width="9.85546875" style="182" customWidth="1"/>
    <col min="1555" max="1555" width="10.85546875" style="182" customWidth="1"/>
    <col min="1556" max="1556" width="10.140625" style="182" customWidth="1"/>
    <col min="1557" max="1557" width="9.5703125" style="182" customWidth="1"/>
    <col min="1558" max="1558" width="9.140625" style="182"/>
    <col min="1559" max="1559" width="7.85546875" style="182" customWidth="1"/>
    <col min="1560" max="1792" width="9.140625" style="182"/>
    <col min="1793" max="1793" width="6" style="182" customWidth="1"/>
    <col min="1794" max="1794" width="17.42578125" style="182" customWidth="1"/>
    <col min="1795" max="1795" width="9.28515625" style="182" customWidth="1"/>
    <col min="1796" max="1796" width="7.42578125" style="182" customWidth="1"/>
    <col min="1797" max="1797" width="7.7109375" style="182" customWidth="1"/>
    <col min="1798" max="1798" width="10.5703125" style="182" customWidth="1"/>
    <col min="1799" max="1799" width="9" style="182" customWidth="1"/>
    <col min="1800" max="1801" width="8.85546875" style="182" customWidth="1"/>
    <col min="1802" max="1802" width="10.7109375" style="182" customWidth="1"/>
    <col min="1803" max="1803" width="8.7109375" style="182" customWidth="1"/>
    <col min="1804" max="1804" width="15.42578125" style="182" customWidth="1"/>
    <col min="1805" max="1805" width="8.42578125" style="182" customWidth="1"/>
    <col min="1806" max="1806" width="7.140625" style="182" customWidth="1"/>
    <col min="1807" max="1807" width="8.140625" style="182" customWidth="1"/>
    <col min="1808" max="1808" width="8" style="182" customWidth="1"/>
    <col min="1809" max="1809" width="12.7109375" style="182" customWidth="1"/>
    <col min="1810" max="1810" width="9.85546875" style="182" customWidth="1"/>
    <col min="1811" max="1811" width="10.85546875" style="182" customWidth="1"/>
    <col min="1812" max="1812" width="10.140625" style="182" customWidth="1"/>
    <col min="1813" max="1813" width="9.5703125" style="182" customWidth="1"/>
    <col min="1814" max="1814" width="9.140625" style="182"/>
    <col min="1815" max="1815" width="7.85546875" style="182" customWidth="1"/>
    <col min="1816" max="2048" width="9.140625" style="182"/>
    <col min="2049" max="2049" width="6" style="182" customWidth="1"/>
    <col min="2050" max="2050" width="17.42578125" style="182" customWidth="1"/>
    <col min="2051" max="2051" width="9.28515625" style="182" customWidth="1"/>
    <col min="2052" max="2052" width="7.42578125" style="182" customWidth="1"/>
    <col min="2053" max="2053" width="7.7109375" style="182" customWidth="1"/>
    <col min="2054" max="2054" width="10.5703125" style="182" customWidth="1"/>
    <col min="2055" max="2055" width="9" style="182" customWidth="1"/>
    <col min="2056" max="2057" width="8.85546875" style="182" customWidth="1"/>
    <col min="2058" max="2058" width="10.7109375" style="182" customWidth="1"/>
    <col min="2059" max="2059" width="8.7109375" style="182" customWidth="1"/>
    <col min="2060" max="2060" width="15.42578125" style="182" customWidth="1"/>
    <col min="2061" max="2061" width="8.42578125" style="182" customWidth="1"/>
    <col min="2062" max="2062" width="7.140625" style="182" customWidth="1"/>
    <col min="2063" max="2063" width="8.140625" style="182" customWidth="1"/>
    <col min="2064" max="2064" width="8" style="182" customWidth="1"/>
    <col min="2065" max="2065" width="12.7109375" style="182" customWidth="1"/>
    <col min="2066" max="2066" width="9.85546875" style="182" customWidth="1"/>
    <col min="2067" max="2067" width="10.85546875" style="182" customWidth="1"/>
    <col min="2068" max="2068" width="10.140625" style="182" customWidth="1"/>
    <col min="2069" max="2069" width="9.5703125" style="182" customWidth="1"/>
    <col min="2070" max="2070" width="9.140625" style="182"/>
    <col min="2071" max="2071" width="7.85546875" style="182" customWidth="1"/>
    <col min="2072" max="2304" width="9.140625" style="182"/>
    <col min="2305" max="2305" width="6" style="182" customWidth="1"/>
    <col min="2306" max="2306" width="17.42578125" style="182" customWidth="1"/>
    <col min="2307" max="2307" width="9.28515625" style="182" customWidth="1"/>
    <col min="2308" max="2308" width="7.42578125" style="182" customWidth="1"/>
    <col min="2309" max="2309" width="7.7109375" style="182" customWidth="1"/>
    <col min="2310" max="2310" width="10.5703125" style="182" customWidth="1"/>
    <col min="2311" max="2311" width="9" style="182" customWidth="1"/>
    <col min="2312" max="2313" width="8.85546875" style="182" customWidth="1"/>
    <col min="2314" max="2314" width="10.7109375" style="182" customWidth="1"/>
    <col min="2315" max="2315" width="8.7109375" style="182" customWidth="1"/>
    <col min="2316" max="2316" width="15.42578125" style="182" customWidth="1"/>
    <col min="2317" max="2317" width="8.42578125" style="182" customWidth="1"/>
    <col min="2318" max="2318" width="7.140625" style="182" customWidth="1"/>
    <col min="2319" max="2319" width="8.140625" style="182" customWidth="1"/>
    <col min="2320" max="2320" width="8" style="182" customWidth="1"/>
    <col min="2321" max="2321" width="12.7109375" style="182" customWidth="1"/>
    <col min="2322" max="2322" width="9.85546875" style="182" customWidth="1"/>
    <col min="2323" max="2323" width="10.85546875" style="182" customWidth="1"/>
    <col min="2324" max="2324" width="10.140625" style="182" customWidth="1"/>
    <col min="2325" max="2325" width="9.5703125" style="182" customWidth="1"/>
    <col min="2326" max="2326" width="9.140625" style="182"/>
    <col min="2327" max="2327" width="7.85546875" style="182" customWidth="1"/>
    <col min="2328" max="2560" width="9.140625" style="182"/>
    <col min="2561" max="2561" width="6" style="182" customWidth="1"/>
    <col min="2562" max="2562" width="17.42578125" style="182" customWidth="1"/>
    <col min="2563" max="2563" width="9.28515625" style="182" customWidth="1"/>
    <col min="2564" max="2564" width="7.42578125" style="182" customWidth="1"/>
    <col min="2565" max="2565" width="7.7109375" style="182" customWidth="1"/>
    <col min="2566" max="2566" width="10.5703125" style="182" customWidth="1"/>
    <col min="2567" max="2567" width="9" style="182" customWidth="1"/>
    <col min="2568" max="2569" width="8.85546875" style="182" customWidth="1"/>
    <col min="2570" max="2570" width="10.7109375" style="182" customWidth="1"/>
    <col min="2571" max="2571" width="8.7109375" style="182" customWidth="1"/>
    <col min="2572" max="2572" width="15.42578125" style="182" customWidth="1"/>
    <col min="2573" max="2573" width="8.42578125" style="182" customWidth="1"/>
    <col min="2574" max="2574" width="7.140625" style="182" customWidth="1"/>
    <col min="2575" max="2575" width="8.140625" style="182" customWidth="1"/>
    <col min="2576" max="2576" width="8" style="182" customWidth="1"/>
    <col min="2577" max="2577" width="12.7109375" style="182" customWidth="1"/>
    <col min="2578" max="2578" width="9.85546875" style="182" customWidth="1"/>
    <col min="2579" max="2579" width="10.85546875" style="182" customWidth="1"/>
    <col min="2580" max="2580" width="10.140625" style="182" customWidth="1"/>
    <col min="2581" max="2581" width="9.5703125" style="182" customWidth="1"/>
    <col min="2582" max="2582" width="9.140625" style="182"/>
    <col min="2583" max="2583" width="7.85546875" style="182" customWidth="1"/>
    <col min="2584" max="2816" width="9.140625" style="182"/>
    <col min="2817" max="2817" width="6" style="182" customWidth="1"/>
    <col min="2818" max="2818" width="17.42578125" style="182" customWidth="1"/>
    <col min="2819" max="2819" width="9.28515625" style="182" customWidth="1"/>
    <col min="2820" max="2820" width="7.42578125" style="182" customWidth="1"/>
    <col min="2821" max="2821" width="7.7109375" style="182" customWidth="1"/>
    <col min="2822" max="2822" width="10.5703125" style="182" customWidth="1"/>
    <col min="2823" max="2823" width="9" style="182" customWidth="1"/>
    <col min="2824" max="2825" width="8.85546875" style="182" customWidth="1"/>
    <col min="2826" max="2826" width="10.7109375" style="182" customWidth="1"/>
    <col min="2827" max="2827" width="8.7109375" style="182" customWidth="1"/>
    <col min="2828" max="2828" width="15.42578125" style="182" customWidth="1"/>
    <col min="2829" max="2829" width="8.42578125" style="182" customWidth="1"/>
    <col min="2830" max="2830" width="7.140625" style="182" customWidth="1"/>
    <col min="2831" max="2831" width="8.140625" style="182" customWidth="1"/>
    <col min="2832" max="2832" width="8" style="182" customWidth="1"/>
    <col min="2833" max="2833" width="12.7109375" style="182" customWidth="1"/>
    <col min="2834" max="2834" width="9.85546875" style="182" customWidth="1"/>
    <col min="2835" max="2835" width="10.85546875" style="182" customWidth="1"/>
    <col min="2836" max="2836" width="10.140625" style="182" customWidth="1"/>
    <col min="2837" max="2837" width="9.5703125" style="182" customWidth="1"/>
    <col min="2838" max="2838" width="9.140625" style="182"/>
    <col min="2839" max="2839" width="7.85546875" style="182" customWidth="1"/>
    <col min="2840" max="3072" width="9.140625" style="182"/>
    <col min="3073" max="3073" width="6" style="182" customWidth="1"/>
    <col min="3074" max="3074" width="17.42578125" style="182" customWidth="1"/>
    <col min="3075" max="3075" width="9.28515625" style="182" customWidth="1"/>
    <col min="3076" max="3076" width="7.42578125" style="182" customWidth="1"/>
    <col min="3077" max="3077" width="7.7109375" style="182" customWidth="1"/>
    <col min="3078" max="3078" width="10.5703125" style="182" customWidth="1"/>
    <col min="3079" max="3079" width="9" style="182" customWidth="1"/>
    <col min="3080" max="3081" width="8.85546875" style="182" customWidth="1"/>
    <col min="3082" max="3082" width="10.7109375" style="182" customWidth="1"/>
    <col min="3083" max="3083" width="8.7109375" style="182" customWidth="1"/>
    <col min="3084" max="3084" width="15.42578125" style="182" customWidth="1"/>
    <col min="3085" max="3085" width="8.42578125" style="182" customWidth="1"/>
    <col min="3086" max="3086" width="7.140625" style="182" customWidth="1"/>
    <col min="3087" max="3087" width="8.140625" style="182" customWidth="1"/>
    <col min="3088" max="3088" width="8" style="182" customWidth="1"/>
    <col min="3089" max="3089" width="12.7109375" style="182" customWidth="1"/>
    <col min="3090" max="3090" width="9.85546875" style="182" customWidth="1"/>
    <col min="3091" max="3091" width="10.85546875" style="182" customWidth="1"/>
    <col min="3092" max="3092" width="10.140625" style="182" customWidth="1"/>
    <col min="3093" max="3093" width="9.5703125" style="182" customWidth="1"/>
    <col min="3094" max="3094" width="9.140625" style="182"/>
    <col min="3095" max="3095" width="7.85546875" style="182" customWidth="1"/>
    <col min="3096" max="3328" width="9.140625" style="182"/>
    <col min="3329" max="3329" width="6" style="182" customWidth="1"/>
    <col min="3330" max="3330" width="17.42578125" style="182" customWidth="1"/>
    <col min="3331" max="3331" width="9.28515625" style="182" customWidth="1"/>
    <col min="3332" max="3332" width="7.42578125" style="182" customWidth="1"/>
    <col min="3333" max="3333" width="7.7109375" style="182" customWidth="1"/>
    <col min="3334" max="3334" width="10.5703125" style="182" customWidth="1"/>
    <col min="3335" max="3335" width="9" style="182" customWidth="1"/>
    <col min="3336" max="3337" width="8.85546875" style="182" customWidth="1"/>
    <col min="3338" max="3338" width="10.7109375" style="182" customWidth="1"/>
    <col min="3339" max="3339" width="8.7109375" style="182" customWidth="1"/>
    <col min="3340" max="3340" width="15.42578125" style="182" customWidth="1"/>
    <col min="3341" max="3341" width="8.42578125" style="182" customWidth="1"/>
    <col min="3342" max="3342" width="7.140625" style="182" customWidth="1"/>
    <col min="3343" max="3343" width="8.140625" style="182" customWidth="1"/>
    <col min="3344" max="3344" width="8" style="182" customWidth="1"/>
    <col min="3345" max="3345" width="12.7109375" style="182" customWidth="1"/>
    <col min="3346" max="3346" width="9.85546875" style="182" customWidth="1"/>
    <col min="3347" max="3347" width="10.85546875" style="182" customWidth="1"/>
    <col min="3348" max="3348" width="10.140625" style="182" customWidth="1"/>
    <col min="3349" max="3349" width="9.5703125" style="182" customWidth="1"/>
    <col min="3350" max="3350" width="9.140625" style="182"/>
    <col min="3351" max="3351" width="7.85546875" style="182" customWidth="1"/>
    <col min="3352" max="3584" width="9.140625" style="182"/>
    <col min="3585" max="3585" width="6" style="182" customWidth="1"/>
    <col min="3586" max="3586" width="17.42578125" style="182" customWidth="1"/>
    <col min="3587" max="3587" width="9.28515625" style="182" customWidth="1"/>
    <col min="3588" max="3588" width="7.42578125" style="182" customWidth="1"/>
    <col min="3589" max="3589" width="7.7109375" style="182" customWidth="1"/>
    <col min="3590" max="3590" width="10.5703125" style="182" customWidth="1"/>
    <col min="3591" max="3591" width="9" style="182" customWidth="1"/>
    <col min="3592" max="3593" width="8.85546875" style="182" customWidth="1"/>
    <col min="3594" max="3594" width="10.7109375" style="182" customWidth="1"/>
    <col min="3595" max="3595" width="8.7109375" style="182" customWidth="1"/>
    <col min="3596" max="3596" width="15.42578125" style="182" customWidth="1"/>
    <col min="3597" max="3597" width="8.42578125" style="182" customWidth="1"/>
    <col min="3598" max="3598" width="7.140625" style="182" customWidth="1"/>
    <col min="3599" max="3599" width="8.140625" style="182" customWidth="1"/>
    <col min="3600" max="3600" width="8" style="182" customWidth="1"/>
    <col min="3601" max="3601" width="12.7109375" style="182" customWidth="1"/>
    <col min="3602" max="3602" width="9.85546875" style="182" customWidth="1"/>
    <col min="3603" max="3603" width="10.85546875" style="182" customWidth="1"/>
    <col min="3604" max="3604" width="10.140625" style="182" customWidth="1"/>
    <col min="3605" max="3605" width="9.5703125" style="182" customWidth="1"/>
    <col min="3606" max="3606" width="9.140625" style="182"/>
    <col min="3607" max="3607" width="7.85546875" style="182" customWidth="1"/>
    <col min="3608" max="3840" width="9.140625" style="182"/>
    <col min="3841" max="3841" width="6" style="182" customWidth="1"/>
    <col min="3842" max="3842" width="17.42578125" style="182" customWidth="1"/>
    <col min="3843" max="3843" width="9.28515625" style="182" customWidth="1"/>
    <col min="3844" max="3844" width="7.42578125" style="182" customWidth="1"/>
    <col min="3845" max="3845" width="7.7109375" style="182" customWidth="1"/>
    <col min="3846" max="3846" width="10.5703125" style="182" customWidth="1"/>
    <col min="3847" max="3847" width="9" style="182" customWidth="1"/>
    <col min="3848" max="3849" width="8.85546875" style="182" customWidth="1"/>
    <col min="3850" max="3850" width="10.7109375" style="182" customWidth="1"/>
    <col min="3851" max="3851" width="8.7109375" style="182" customWidth="1"/>
    <col min="3852" max="3852" width="15.42578125" style="182" customWidth="1"/>
    <col min="3853" max="3853" width="8.42578125" style="182" customWidth="1"/>
    <col min="3854" max="3854" width="7.140625" style="182" customWidth="1"/>
    <col min="3855" max="3855" width="8.140625" style="182" customWidth="1"/>
    <col min="3856" max="3856" width="8" style="182" customWidth="1"/>
    <col min="3857" max="3857" width="12.7109375" style="182" customWidth="1"/>
    <col min="3858" max="3858" width="9.85546875" style="182" customWidth="1"/>
    <col min="3859" max="3859" width="10.85546875" style="182" customWidth="1"/>
    <col min="3860" max="3860" width="10.140625" style="182" customWidth="1"/>
    <col min="3861" max="3861" width="9.5703125" style="182" customWidth="1"/>
    <col min="3862" max="3862" width="9.140625" style="182"/>
    <col min="3863" max="3863" width="7.85546875" style="182" customWidth="1"/>
    <col min="3864" max="4096" width="9.140625" style="182"/>
    <col min="4097" max="4097" width="6" style="182" customWidth="1"/>
    <col min="4098" max="4098" width="17.42578125" style="182" customWidth="1"/>
    <col min="4099" max="4099" width="9.28515625" style="182" customWidth="1"/>
    <col min="4100" max="4100" width="7.42578125" style="182" customWidth="1"/>
    <col min="4101" max="4101" width="7.7109375" style="182" customWidth="1"/>
    <col min="4102" max="4102" width="10.5703125" style="182" customWidth="1"/>
    <col min="4103" max="4103" width="9" style="182" customWidth="1"/>
    <col min="4104" max="4105" width="8.85546875" style="182" customWidth="1"/>
    <col min="4106" max="4106" width="10.7109375" style="182" customWidth="1"/>
    <col min="4107" max="4107" width="8.7109375" style="182" customWidth="1"/>
    <col min="4108" max="4108" width="15.42578125" style="182" customWidth="1"/>
    <col min="4109" max="4109" width="8.42578125" style="182" customWidth="1"/>
    <col min="4110" max="4110" width="7.140625" style="182" customWidth="1"/>
    <col min="4111" max="4111" width="8.140625" style="182" customWidth="1"/>
    <col min="4112" max="4112" width="8" style="182" customWidth="1"/>
    <col min="4113" max="4113" width="12.7109375" style="182" customWidth="1"/>
    <col min="4114" max="4114" width="9.85546875" style="182" customWidth="1"/>
    <col min="4115" max="4115" width="10.85546875" style="182" customWidth="1"/>
    <col min="4116" max="4116" width="10.140625" style="182" customWidth="1"/>
    <col min="4117" max="4117" width="9.5703125" style="182" customWidth="1"/>
    <col min="4118" max="4118" width="9.140625" style="182"/>
    <col min="4119" max="4119" width="7.85546875" style="182" customWidth="1"/>
    <col min="4120" max="4352" width="9.140625" style="182"/>
    <col min="4353" max="4353" width="6" style="182" customWidth="1"/>
    <col min="4354" max="4354" width="17.42578125" style="182" customWidth="1"/>
    <col min="4355" max="4355" width="9.28515625" style="182" customWidth="1"/>
    <col min="4356" max="4356" width="7.42578125" style="182" customWidth="1"/>
    <col min="4357" max="4357" width="7.7109375" style="182" customWidth="1"/>
    <col min="4358" max="4358" width="10.5703125" style="182" customWidth="1"/>
    <col min="4359" max="4359" width="9" style="182" customWidth="1"/>
    <col min="4360" max="4361" width="8.85546875" style="182" customWidth="1"/>
    <col min="4362" max="4362" width="10.7109375" style="182" customWidth="1"/>
    <col min="4363" max="4363" width="8.7109375" style="182" customWidth="1"/>
    <col min="4364" max="4364" width="15.42578125" style="182" customWidth="1"/>
    <col min="4365" max="4365" width="8.42578125" style="182" customWidth="1"/>
    <col min="4366" max="4366" width="7.140625" style="182" customWidth="1"/>
    <col min="4367" max="4367" width="8.140625" style="182" customWidth="1"/>
    <col min="4368" max="4368" width="8" style="182" customWidth="1"/>
    <col min="4369" max="4369" width="12.7109375" style="182" customWidth="1"/>
    <col min="4370" max="4370" width="9.85546875" style="182" customWidth="1"/>
    <col min="4371" max="4371" width="10.85546875" style="182" customWidth="1"/>
    <col min="4372" max="4372" width="10.140625" style="182" customWidth="1"/>
    <col min="4373" max="4373" width="9.5703125" style="182" customWidth="1"/>
    <col min="4374" max="4374" width="9.140625" style="182"/>
    <col min="4375" max="4375" width="7.85546875" style="182" customWidth="1"/>
    <col min="4376" max="4608" width="9.140625" style="182"/>
    <col min="4609" max="4609" width="6" style="182" customWidth="1"/>
    <col min="4610" max="4610" width="17.42578125" style="182" customWidth="1"/>
    <col min="4611" max="4611" width="9.28515625" style="182" customWidth="1"/>
    <col min="4612" max="4612" width="7.42578125" style="182" customWidth="1"/>
    <col min="4613" max="4613" width="7.7109375" style="182" customWidth="1"/>
    <col min="4614" max="4614" width="10.5703125" style="182" customWidth="1"/>
    <col min="4615" max="4615" width="9" style="182" customWidth="1"/>
    <col min="4616" max="4617" width="8.85546875" style="182" customWidth="1"/>
    <col min="4618" max="4618" width="10.7109375" style="182" customWidth="1"/>
    <col min="4619" max="4619" width="8.7109375" style="182" customWidth="1"/>
    <col min="4620" max="4620" width="15.42578125" style="182" customWidth="1"/>
    <col min="4621" max="4621" width="8.42578125" style="182" customWidth="1"/>
    <col min="4622" max="4622" width="7.140625" style="182" customWidth="1"/>
    <col min="4623" max="4623" width="8.140625" style="182" customWidth="1"/>
    <col min="4624" max="4624" width="8" style="182" customWidth="1"/>
    <col min="4625" max="4625" width="12.7109375" style="182" customWidth="1"/>
    <col min="4626" max="4626" width="9.85546875" style="182" customWidth="1"/>
    <col min="4627" max="4627" width="10.85546875" style="182" customWidth="1"/>
    <col min="4628" max="4628" width="10.140625" style="182" customWidth="1"/>
    <col min="4629" max="4629" width="9.5703125" style="182" customWidth="1"/>
    <col min="4630" max="4630" width="9.140625" style="182"/>
    <col min="4631" max="4631" width="7.85546875" style="182" customWidth="1"/>
    <col min="4632" max="4864" width="9.140625" style="182"/>
    <col min="4865" max="4865" width="6" style="182" customWidth="1"/>
    <col min="4866" max="4866" width="17.42578125" style="182" customWidth="1"/>
    <col min="4867" max="4867" width="9.28515625" style="182" customWidth="1"/>
    <col min="4868" max="4868" width="7.42578125" style="182" customWidth="1"/>
    <col min="4869" max="4869" width="7.7109375" style="182" customWidth="1"/>
    <col min="4870" max="4870" width="10.5703125" style="182" customWidth="1"/>
    <col min="4871" max="4871" width="9" style="182" customWidth="1"/>
    <col min="4872" max="4873" width="8.85546875" style="182" customWidth="1"/>
    <col min="4874" max="4874" width="10.7109375" style="182" customWidth="1"/>
    <col min="4875" max="4875" width="8.7109375" style="182" customWidth="1"/>
    <col min="4876" max="4876" width="15.42578125" style="182" customWidth="1"/>
    <col min="4877" max="4877" width="8.42578125" style="182" customWidth="1"/>
    <col min="4878" max="4878" width="7.140625" style="182" customWidth="1"/>
    <col min="4879" max="4879" width="8.140625" style="182" customWidth="1"/>
    <col min="4880" max="4880" width="8" style="182" customWidth="1"/>
    <col min="4881" max="4881" width="12.7109375" style="182" customWidth="1"/>
    <col min="4882" max="4882" width="9.85546875" style="182" customWidth="1"/>
    <col min="4883" max="4883" width="10.85546875" style="182" customWidth="1"/>
    <col min="4884" max="4884" width="10.140625" style="182" customWidth="1"/>
    <col min="4885" max="4885" width="9.5703125" style="182" customWidth="1"/>
    <col min="4886" max="4886" width="9.140625" style="182"/>
    <col min="4887" max="4887" width="7.85546875" style="182" customWidth="1"/>
    <col min="4888" max="5120" width="9.140625" style="182"/>
    <col min="5121" max="5121" width="6" style="182" customWidth="1"/>
    <col min="5122" max="5122" width="17.42578125" style="182" customWidth="1"/>
    <col min="5123" max="5123" width="9.28515625" style="182" customWidth="1"/>
    <col min="5124" max="5124" width="7.42578125" style="182" customWidth="1"/>
    <col min="5125" max="5125" width="7.7109375" style="182" customWidth="1"/>
    <col min="5126" max="5126" width="10.5703125" style="182" customWidth="1"/>
    <col min="5127" max="5127" width="9" style="182" customWidth="1"/>
    <col min="5128" max="5129" width="8.85546875" style="182" customWidth="1"/>
    <col min="5130" max="5130" width="10.7109375" style="182" customWidth="1"/>
    <col min="5131" max="5131" width="8.7109375" style="182" customWidth="1"/>
    <col min="5132" max="5132" width="15.42578125" style="182" customWidth="1"/>
    <col min="5133" max="5133" width="8.42578125" style="182" customWidth="1"/>
    <col min="5134" max="5134" width="7.140625" style="182" customWidth="1"/>
    <col min="5135" max="5135" width="8.140625" style="182" customWidth="1"/>
    <col min="5136" max="5136" width="8" style="182" customWidth="1"/>
    <col min="5137" max="5137" width="12.7109375" style="182" customWidth="1"/>
    <col min="5138" max="5138" width="9.85546875" style="182" customWidth="1"/>
    <col min="5139" max="5139" width="10.85546875" style="182" customWidth="1"/>
    <col min="5140" max="5140" width="10.140625" style="182" customWidth="1"/>
    <col min="5141" max="5141" width="9.5703125" style="182" customWidth="1"/>
    <col min="5142" max="5142" width="9.140625" style="182"/>
    <col min="5143" max="5143" width="7.85546875" style="182" customWidth="1"/>
    <col min="5144" max="5376" width="9.140625" style="182"/>
    <col min="5377" max="5377" width="6" style="182" customWidth="1"/>
    <col min="5378" max="5378" width="17.42578125" style="182" customWidth="1"/>
    <col min="5379" max="5379" width="9.28515625" style="182" customWidth="1"/>
    <col min="5380" max="5380" width="7.42578125" style="182" customWidth="1"/>
    <col min="5381" max="5381" width="7.7109375" style="182" customWidth="1"/>
    <col min="5382" max="5382" width="10.5703125" style="182" customWidth="1"/>
    <col min="5383" max="5383" width="9" style="182" customWidth="1"/>
    <col min="5384" max="5385" width="8.85546875" style="182" customWidth="1"/>
    <col min="5386" max="5386" width="10.7109375" style="182" customWidth="1"/>
    <col min="5387" max="5387" width="8.7109375" style="182" customWidth="1"/>
    <col min="5388" max="5388" width="15.42578125" style="182" customWidth="1"/>
    <col min="5389" max="5389" width="8.42578125" style="182" customWidth="1"/>
    <col min="5390" max="5390" width="7.140625" style="182" customWidth="1"/>
    <col min="5391" max="5391" width="8.140625" style="182" customWidth="1"/>
    <col min="5392" max="5392" width="8" style="182" customWidth="1"/>
    <col min="5393" max="5393" width="12.7109375" style="182" customWidth="1"/>
    <col min="5394" max="5394" width="9.85546875" style="182" customWidth="1"/>
    <col min="5395" max="5395" width="10.85546875" style="182" customWidth="1"/>
    <col min="5396" max="5396" width="10.140625" style="182" customWidth="1"/>
    <col min="5397" max="5397" width="9.5703125" style="182" customWidth="1"/>
    <col min="5398" max="5398" width="9.140625" style="182"/>
    <col min="5399" max="5399" width="7.85546875" style="182" customWidth="1"/>
    <col min="5400" max="5632" width="9.140625" style="182"/>
    <col min="5633" max="5633" width="6" style="182" customWidth="1"/>
    <col min="5634" max="5634" width="17.42578125" style="182" customWidth="1"/>
    <col min="5635" max="5635" width="9.28515625" style="182" customWidth="1"/>
    <col min="5636" max="5636" width="7.42578125" style="182" customWidth="1"/>
    <col min="5637" max="5637" width="7.7109375" style="182" customWidth="1"/>
    <col min="5638" max="5638" width="10.5703125" style="182" customWidth="1"/>
    <col min="5639" max="5639" width="9" style="182" customWidth="1"/>
    <col min="5640" max="5641" width="8.85546875" style="182" customWidth="1"/>
    <col min="5642" max="5642" width="10.7109375" style="182" customWidth="1"/>
    <col min="5643" max="5643" width="8.7109375" style="182" customWidth="1"/>
    <col min="5644" max="5644" width="15.42578125" style="182" customWidth="1"/>
    <col min="5645" max="5645" width="8.42578125" style="182" customWidth="1"/>
    <col min="5646" max="5646" width="7.140625" style="182" customWidth="1"/>
    <col min="5647" max="5647" width="8.140625" style="182" customWidth="1"/>
    <col min="5648" max="5648" width="8" style="182" customWidth="1"/>
    <col min="5649" max="5649" width="12.7109375" style="182" customWidth="1"/>
    <col min="5650" max="5650" width="9.85546875" style="182" customWidth="1"/>
    <col min="5651" max="5651" width="10.85546875" style="182" customWidth="1"/>
    <col min="5652" max="5652" width="10.140625" style="182" customWidth="1"/>
    <col min="5653" max="5653" width="9.5703125" style="182" customWidth="1"/>
    <col min="5654" max="5654" width="9.140625" style="182"/>
    <col min="5655" max="5655" width="7.85546875" style="182" customWidth="1"/>
    <col min="5656" max="5888" width="9.140625" style="182"/>
    <col min="5889" max="5889" width="6" style="182" customWidth="1"/>
    <col min="5890" max="5890" width="17.42578125" style="182" customWidth="1"/>
    <col min="5891" max="5891" width="9.28515625" style="182" customWidth="1"/>
    <col min="5892" max="5892" width="7.42578125" style="182" customWidth="1"/>
    <col min="5893" max="5893" width="7.7109375" style="182" customWidth="1"/>
    <col min="5894" max="5894" width="10.5703125" style="182" customWidth="1"/>
    <col min="5895" max="5895" width="9" style="182" customWidth="1"/>
    <col min="5896" max="5897" width="8.85546875" style="182" customWidth="1"/>
    <col min="5898" max="5898" width="10.7109375" style="182" customWidth="1"/>
    <col min="5899" max="5899" width="8.7109375" style="182" customWidth="1"/>
    <col min="5900" max="5900" width="15.42578125" style="182" customWidth="1"/>
    <col min="5901" max="5901" width="8.42578125" style="182" customWidth="1"/>
    <col min="5902" max="5902" width="7.140625" style="182" customWidth="1"/>
    <col min="5903" max="5903" width="8.140625" style="182" customWidth="1"/>
    <col min="5904" max="5904" width="8" style="182" customWidth="1"/>
    <col min="5905" max="5905" width="12.7109375" style="182" customWidth="1"/>
    <col min="5906" max="5906" width="9.85546875" style="182" customWidth="1"/>
    <col min="5907" max="5907" width="10.85546875" style="182" customWidth="1"/>
    <col min="5908" max="5908" width="10.140625" style="182" customWidth="1"/>
    <col min="5909" max="5909" width="9.5703125" style="182" customWidth="1"/>
    <col min="5910" max="5910" width="9.140625" style="182"/>
    <col min="5911" max="5911" width="7.85546875" style="182" customWidth="1"/>
    <col min="5912" max="6144" width="9.140625" style="182"/>
    <col min="6145" max="6145" width="6" style="182" customWidth="1"/>
    <col min="6146" max="6146" width="17.42578125" style="182" customWidth="1"/>
    <col min="6147" max="6147" width="9.28515625" style="182" customWidth="1"/>
    <col min="6148" max="6148" width="7.42578125" style="182" customWidth="1"/>
    <col min="6149" max="6149" width="7.7109375" style="182" customWidth="1"/>
    <col min="6150" max="6150" width="10.5703125" style="182" customWidth="1"/>
    <col min="6151" max="6151" width="9" style="182" customWidth="1"/>
    <col min="6152" max="6153" width="8.85546875" style="182" customWidth="1"/>
    <col min="6154" max="6154" width="10.7109375" style="182" customWidth="1"/>
    <col min="6155" max="6155" width="8.7109375" style="182" customWidth="1"/>
    <col min="6156" max="6156" width="15.42578125" style="182" customWidth="1"/>
    <col min="6157" max="6157" width="8.42578125" style="182" customWidth="1"/>
    <col min="6158" max="6158" width="7.140625" style="182" customWidth="1"/>
    <col min="6159" max="6159" width="8.140625" style="182" customWidth="1"/>
    <col min="6160" max="6160" width="8" style="182" customWidth="1"/>
    <col min="6161" max="6161" width="12.7109375" style="182" customWidth="1"/>
    <col min="6162" max="6162" width="9.85546875" style="182" customWidth="1"/>
    <col min="6163" max="6163" width="10.85546875" style="182" customWidth="1"/>
    <col min="6164" max="6164" width="10.140625" style="182" customWidth="1"/>
    <col min="6165" max="6165" width="9.5703125" style="182" customWidth="1"/>
    <col min="6166" max="6166" width="9.140625" style="182"/>
    <col min="6167" max="6167" width="7.85546875" style="182" customWidth="1"/>
    <col min="6168" max="6400" width="9.140625" style="182"/>
    <col min="6401" max="6401" width="6" style="182" customWidth="1"/>
    <col min="6402" max="6402" width="17.42578125" style="182" customWidth="1"/>
    <col min="6403" max="6403" width="9.28515625" style="182" customWidth="1"/>
    <col min="6404" max="6404" width="7.42578125" style="182" customWidth="1"/>
    <col min="6405" max="6405" width="7.7109375" style="182" customWidth="1"/>
    <col min="6406" max="6406" width="10.5703125" style="182" customWidth="1"/>
    <col min="6407" max="6407" width="9" style="182" customWidth="1"/>
    <col min="6408" max="6409" width="8.85546875" style="182" customWidth="1"/>
    <col min="6410" max="6410" width="10.7109375" style="182" customWidth="1"/>
    <col min="6411" max="6411" width="8.7109375" style="182" customWidth="1"/>
    <col min="6412" max="6412" width="15.42578125" style="182" customWidth="1"/>
    <col min="6413" max="6413" width="8.42578125" style="182" customWidth="1"/>
    <col min="6414" max="6414" width="7.140625" style="182" customWidth="1"/>
    <col min="6415" max="6415" width="8.140625" style="182" customWidth="1"/>
    <col min="6416" max="6416" width="8" style="182" customWidth="1"/>
    <col min="6417" max="6417" width="12.7109375" style="182" customWidth="1"/>
    <col min="6418" max="6418" width="9.85546875" style="182" customWidth="1"/>
    <col min="6419" max="6419" width="10.85546875" style="182" customWidth="1"/>
    <col min="6420" max="6420" width="10.140625" style="182" customWidth="1"/>
    <col min="6421" max="6421" width="9.5703125" style="182" customWidth="1"/>
    <col min="6422" max="6422" width="9.140625" style="182"/>
    <col min="6423" max="6423" width="7.85546875" style="182" customWidth="1"/>
    <col min="6424" max="6656" width="9.140625" style="182"/>
    <col min="6657" max="6657" width="6" style="182" customWidth="1"/>
    <col min="6658" max="6658" width="17.42578125" style="182" customWidth="1"/>
    <col min="6659" max="6659" width="9.28515625" style="182" customWidth="1"/>
    <col min="6660" max="6660" width="7.42578125" style="182" customWidth="1"/>
    <col min="6661" max="6661" width="7.7109375" style="182" customWidth="1"/>
    <col min="6662" max="6662" width="10.5703125" style="182" customWidth="1"/>
    <col min="6663" max="6663" width="9" style="182" customWidth="1"/>
    <col min="6664" max="6665" width="8.85546875" style="182" customWidth="1"/>
    <col min="6666" max="6666" width="10.7109375" style="182" customWidth="1"/>
    <col min="6667" max="6667" width="8.7109375" style="182" customWidth="1"/>
    <col min="6668" max="6668" width="15.42578125" style="182" customWidth="1"/>
    <col min="6669" max="6669" width="8.42578125" style="182" customWidth="1"/>
    <col min="6670" max="6670" width="7.140625" style="182" customWidth="1"/>
    <col min="6671" max="6671" width="8.140625" style="182" customWidth="1"/>
    <col min="6672" max="6672" width="8" style="182" customWidth="1"/>
    <col min="6673" max="6673" width="12.7109375" style="182" customWidth="1"/>
    <col min="6674" max="6674" width="9.85546875" style="182" customWidth="1"/>
    <col min="6675" max="6675" width="10.85546875" style="182" customWidth="1"/>
    <col min="6676" max="6676" width="10.140625" style="182" customWidth="1"/>
    <col min="6677" max="6677" width="9.5703125" style="182" customWidth="1"/>
    <col min="6678" max="6678" width="9.140625" style="182"/>
    <col min="6679" max="6679" width="7.85546875" style="182" customWidth="1"/>
    <col min="6680" max="6912" width="9.140625" style="182"/>
    <col min="6913" max="6913" width="6" style="182" customWidth="1"/>
    <col min="6914" max="6914" width="17.42578125" style="182" customWidth="1"/>
    <col min="6915" max="6915" width="9.28515625" style="182" customWidth="1"/>
    <col min="6916" max="6916" width="7.42578125" style="182" customWidth="1"/>
    <col min="6917" max="6917" width="7.7109375" style="182" customWidth="1"/>
    <col min="6918" max="6918" width="10.5703125" style="182" customWidth="1"/>
    <col min="6919" max="6919" width="9" style="182" customWidth="1"/>
    <col min="6920" max="6921" width="8.85546875" style="182" customWidth="1"/>
    <col min="6922" max="6922" width="10.7109375" style="182" customWidth="1"/>
    <col min="6923" max="6923" width="8.7109375" style="182" customWidth="1"/>
    <col min="6924" max="6924" width="15.42578125" style="182" customWidth="1"/>
    <col min="6925" max="6925" width="8.42578125" style="182" customWidth="1"/>
    <col min="6926" max="6926" width="7.140625" style="182" customWidth="1"/>
    <col min="6927" max="6927" width="8.140625" style="182" customWidth="1"/>
    <col min="6928" max="6928" width="8" style="182" customWidth="1"/>
    <col min="6929" max="6929" width="12.7109375" style="182" customWidth="1"/>
    <col min="6930" max="6930" width="9.85546875" style="182" customWidth="1"/>
    <col min="6931" max="6931" width="10.85546875" style="182" customWidth="1"/>
    <col min="6932" max="6932" width="10.140625" style="182" customWidth="1"/>
    <col min="6933" max="6933" width="9.5703125" style="182" customWidth="1"/>
    <col min="6934" max="6934" width="9.140625" style="182"/>
    <col min="6935" max="6935" width="7.85546875" style="182" customWidth="1"/>
    <col min="6936" max="7168" width="9.140625" style="182"/>
    <col min="7169" max="7169" width="6" style="182" customWidth="1"/>
    <col min="7170" max="7170" width="17.42578125" style="182" customWidth="1"/>
    <col min="7171" max="7171" width="9.28515625" style="182" customWidth="1"/>
    <col min="7172" max="7172" width="7.42578125" style="182" customWidth="1"/>
    <col min="7173" max="7173" width="7.7109375" style="182" customWidth="1"/>
    <col min="7174" max="7174" width="10.5703125" style="182" customWidth="1"/>
    <col min="7175" max="7175" width="9" style="182" customWidth="1"/>
    <col min="7176" max="7177" width="8.85546875" style="182" customWidth="1"/>
    <col min="7178" max="7178" width="10.7109375" style="182" customWidth="1"/>
    <col min="7179" max="7179" width="8.7109375" style="182" customWidth="1"/>
    <col min="7180" max="7180" width="15.42578125" style="182" customWidth="1"/>
    <col min="7181" max="7181" width="8.42578125" style="182" customWidth="1"/>
    <col min="7182" max="7182" width="7.140625" style="182" customWidth="1"/>
    <col min="7183" max="7183" width="8.140625" style="182" customWidth="1"/>
    <col min="7184" max="7184" width="8" style="182" customWidth="1"/>
    <col min="7185" max="7185" width="12.7109375" style="182" customWidth="1"/>
    <col min="7186" max="7186" width="9.85546875" style="182" customWidth="1"/>
    <col min="7187" max="7187" width="10.85546875" style="182" customWidth="1"/>
    <col min="7188" max="7188" width="10.140625" style="182" customWidth="1"/>
    <col min="7189" max="7189" width="9.5703125" style="182" customWidth="1"/>
    <col min="7190" max="7190" width="9.140625" style="182"/>
    <col min="7191" max="7191" width="7.85546875" style="182" customWidth="1"/>
    <col min="7192" max="7424" width="9.140625" style="182"/>
    <col min="7425" max="7425" width="6" style="182" customWidth="1"/>
    <col min="7426" max="7426" width="17.42578125" style="182" customWidth="1"/>
    <col min="7427" max="7427" width="9.28515625" style="182" customWidth="1"/>
    <col min="7428" max="7428" width="7.42578125" style="182" customWidth="1"/>
    <col min="7429" max="7429" width="7.7109375" style="182" customWidth="1"/>
    <col min="7430" max="7430" width="10.5703125" style="182" customWidth="1"/>
    <col min="7431" max="7431" width="9" style="182" customWidth="1"/>
    <col min="7432" max="7433" width="8.85546875" style="182" customWidth="1"/>
    <col min="7434" max="7434" width="10.7109375" style="182" customWidth="1"/>
    <col min="7435" max="7435" width="8.7109375" style="182" customWidth="1"/>
    <col min="7436" max="7436" width="15.42578125" style="182" customWidth="1"/>
    <col min="7437" max="7437" width="8.42578125" style="182" customWidth="1"/>
    <col min="7438" max="7438" width="7.140625" style="182" customWidth="1"/>
    <col min="7439" max="7439" width="8.140625" style="182" customWidth="1"/>
    <col min="7440" max="7440" width="8" style="182" customWidth="1"/>
    <col min="7441" max="7441" width="12.7109375" style="182" customWidth="1"/>
    <col min="7442" max="7442" width="9.85546875" style="182" customWidth="1"/>
    <col min="7443" max="7443" width="10.85546875" style="182" customWidth="1"/>
    <col min="7444" max="7444" width="10.140625" style="182" customWidth="1"/>
    <col min="7445" max="7445" width="9.5703125" style="182" customWidth="1"/>
    <col min="7446" max="7446" width="9.140625" style="182"/>
    <col min="7447" max="7447" width="7.85546875" style="182" customWidth="1"/>
    <col min="7448" max="7680" width="9.140625" style="182"/>
    <col min="7681" max="7681" width="6" style="182" customWidth="1"/>
    <col min="7682" max="7682" width="17.42578125" style="182" customWidth="1"/>
    <col min="7683" max="7683" width="9.28515625" style="182" customWidth="1"/>
    <col min="7684" max="7684" width="7.42578125" style="182" customWidth="1"/>
    <col min="7685" max="7685" width="7.7109375" style="182" customWidth="1"/>
    <col min="7686" max="7686" width="10.5703125" style="182" customWidth="1"/>
    <col min="7687" max="7687" width="9" style="182" customWidth="1"/>
    <col min="7688" max="7689" width="8.85546875" style="182" customWidth="1"/>
    <col min="7690" max="7690" width="10.7109375" style="182" customWidth="1"/>
    <col min="7691" max="7691" width="8.7109375" style="182" customWidth="1"/>
    <col min="7692" max="7692" width="15.42578125" style="182" customWidth="1"/>
    <col min="7693" max="7693" width="8.42578125" style="182" customWidth="1"/>
    <col min="7694" max="7694" width="7.140625" style="182" customWidth="1"/>
    <col min="7695" max="7695" width="8.140625" style="182" customWidth="1"/>
    <col min="7696" max="7696" width="8" style="182" customWidth="1"/>
    <col min="7697" max="7697" width="12.7109375" style="182" customWidth="1"/>
    <col min="7698" max="7698" width="9.85546875" style="182" customWidth="1"/>
    <col min="7699" max="7699" width="10.85546875" style="182" customWidth="1"/>
    <col min="7700" max="7700" width="10.140625" style="182" customWidth="1"/>
    <col min="7701" max="7701" width="9.5703125" style="182" customWidth="1"/>
    <col min="7702" max="7702" width="9.140625" style="182"/>
    <col min="7703" max="7703" width="7.85546875" style="182" customWidth="1"/>
    <col min="7704" max="7936" width="9.140625" style="182"/>
    <col min="7937" max="7937" width="6" style="182" customWidth="1"/>
    <col min="7938" max="7938" width="17.42578125" style="182" customWidth="1"/>
    <col min="7939" max="7939" width="9.28515625" style="182" customWidth="1"/>
    <col min="7940" max="7940" width="7.42578125" style="182" customWidth="1"/>
    <col min="7941" max="7941" width="7.7109375" style="182" customWidth="1"/>
    <col min="7942" max="7942" width="10.5703125" style="182" customWidth="1"/>
    <col min="7943" max="7943" width="9" style="182" customWidth="1"/>
    <col min="7944" max="7945" width="8.85546875" style="182" customWidth="1"/>
    <col min="7946" max="7946" width="10.7109375" style="182" customWidth="1"/>
    <col min="7947" max="7947" width="8.7109375" style="182" customWidth="1"/>
    <col min="7948" max="7948" width="15.42578125" style="182" customWidth="1"/>
    <col min="7949" max="7949" width="8.42578125" style="182" customWidth="1"/>
    <col min="7950" max="7950" width="7.140625" style="182" customWidth="1"/>
    <col min="7951" max="7951" width="8.140625" style="182" customWidth="1"/>
    <col min="7952" max="7952" width="8" style="182" customWidth="1"/>
    <col min="7953" max="7953" width="12.7109375" style="182" customWidth="1"/>
    <col min="7954" max="7954" width="9.85546875" style="182" customWidth="1"/>
    <col min="7955" max="7955" width="10.85546875" style="182" customWidth="1"/>
    <col min="7956" max="7956" width="10.140625" style="182" customWidth="1"/>
    <col min="7957" max="7957" width="9.5703125" style="182" customWidth="1"/>
    <col min="7958" max="7958" width="9.140625" style="182"/>
    <col min="7959" max="7959" width="7.85546875" style="182" customWidth="1"/>
    <col min="7960" max="8192" width="9.140625" style="182"/>
    <col min="8193" max="8193" width="6" style="182" customWidth="1"/>
    <col min="8194" max="8194" width="17.42578125" style="182" customWidth="1"/>
    <col min="8195" max="8195" width="9.28515625" style="182" customWidth="1"/>
    <col min="8196" max="8196" width="7.42578125" style="182" customWidth="1"/>
    <col min="8197" max="8197" width="7.7109375" style="182" customWidth="1"/>
    <col min="8198" max="8198" width="10.5703125" style="182" customWidth="1"/>
    <col min="8199" max="8199" width="9" style="182" customWidth="1"/>
    <col min="8200" max="8201" width="8.85546875" style="182" customWidth="1"/>
    <col min="8202" max="8202" width="10.7109375" style="182" customWidth="1"/>
    <col min="8203" max="8203" width="8.7109375" style="182" customWidth="1"/>
    <col min="8204" max="8204" width="15.42578125" style="182" customWidth="1"/>
    <col min="8205" max="8205" width="8.42578125" style="182" customWidth="1"/>
    <col min="8206" max="8206" width="7.140625" style="182" customWidth="1"/>
    <col min="8207" max="8207" width="8.140625" style="182" customWidth="1"/>
    <col min="8208" max="8208" width="8" style="182" customWidth="1"/>
    <col min="8209" max="8209" width="12.7109375" style="182" customWidth="1"/>
    <col min="8210" max="8210" width="9.85546875" style="182" customWidth="1"/>
    <col min="8211" max="8211" width="10.85546875" style="182" customWidth="1"/>
    <col min="8212" max="8212" width="10.140625" style="182" customWidth="1"/>
    <col min="8213" max="8213" width="9.5703125" style="182" customWidth="1"/>
    <col min="8214" max="8214" width="9.140625" style="182"/>
    <col min="8215" max="8215" width="7.85546875" style="182" customWidth="1"/>
    <col min="8216" max="8448" width="9.140625" style="182"/>
    <col min="8449" max="8449" width="6" style="182" customWidth="1"/>
    <col min="8450" max="8450" width="17.42578125" style="182" customWidth="1"/>
    <col min="8451" max="8451" width="9.28515625" style="182" customWidth="1"/>
    <col min="8452" max="8452" width="7.42578125" style="182" customWidth="1"/>
    <col min="8453" max="8453" width="7.7109375" style="182" customWidth="1"/>
    <col min="8454" max="8454" width="10.5703125" style="182" customWidth="1"/>
    <col min="8455" max="8455" width="9" style="182" customWidth="1"/>
    <col min="8456" max="8457" width="8.85546875" style="182" customWidth="1"/>
    <col min="8458" max="8458" width="10.7109375" style="182" customWidth="1"/>
    <col min="8459" max="8459" width="8.7109375" style="182" customWidth="1"/>
    <col min="8460" max="8460" width="15.42578125" style="182" customWidth="1"/>
    <col min="8461" max="8461" width="8.42578125" style="182" customWidth="1"/>
    <col min="8462" max="8462" width="7.140625" style="182" customWidth="1"/>
    <col min="8463" max="8463" width="8.140625" style="182" customWidth="1"/>
    <col min="8464" max="8464" width="8" style="182" customWidth="1"/>
    <col min="8465" max="8465" width="12.7109375" style="182" customWidth="1"/>
    <col min="8466" max="8466" width="9.85546875" style="182" customWidth="1"/>
    <col min="8467" max="8467" width="10.85546875" style="182" customWidth="1"/>
    <col min="8468" max="8468" width="10.140625" style="182" customWidth="1"/>
    <col min="8469" max="8469" width="9.5703125" style="182" customWidth="1"/>
    <col min="8470" max="8470" width="9.140625" style="182"/>
    <col min="8471" max="8471" width="7.85546875" style="182" customWidth="1"/>
    <col min="8472" max="8704" width="9.140625" style="182"/>
    <col min="8705" max="8705" width="6" style="182" customWidth="1"/>
    <col min="8706" max="8706" width="17.42578125" style="182" customWidth="1"/>
    <col min="8707" max="8707" width="9.28515625" style="182" customWidth="1"/>
    <col min="8708" max="8708" width="7.42578125" style="182" customWidth="1"/>
    <col min="8709" max="8709" width="7.7109375" style="182" customWidth="1"/>
    <col min="8710" max="8710" width="10.5703125" style="182" customWidth="1"/>
    <col min="8711" max="8711" width="9" style="182" customWidth="1"/>
    <col min="8712" max="8713" width="8.85546875" style="182" customWidth="1"/>
    <col min="8714" max="8714" width="10.7109375" style="182" customWidth="1"/>
    <col min="8715" max="8715" width="8.7109375" style="182" customWidth="1"/>
    <col min="8716" max="8716" width="15.42578125" style="182" customWidth="1"/>
    <col min="8717" max="8717" width="8.42578125" style="182" customWidth="1"/>
    <col min="8718" max="8718" width="7.140625" style="182" customWidth="1"/>
    <col min="8719" max="8719" width="8.140625" style="182" customWidth="1"/>
    <col min="8720" max="8720" width="8" style="182" customWidth="1"/>
    <col min="8721" max="8721" width="12.7109375" style="182" customWidth="1"/>
    <col min="8722" max="8722" width="9.85546875" style="182" customWidth="1"/>
    <col min="8723" max="8723" width="10.85546875" style="182" customWidth="1"/>
    <col min="8724" max="8724" width="10.140625" style="182" customWidth="1"/>
    <col min="8725" max="8725" width="9.5703125" style="182" customWidth="1"/>
    <col min="8726" max="8726" width="9.140625" style="182"/>
    <col min="8727" max="8727" width="7.85546875" style="182" customWidth="1"/>
    <col min="8728" max="8960" width="9.140625" style="182"/>
    <col min="8961" max="8961" width="6" style="182" customWidth="1"/>
    <col min="8962" max="8962" width="17.42578125" style="182" customWidth="1"/>
    <col min="8963" max="8963" width="9.28515625" style="182" customWidth="1"/>
    <col min="8964" max="8964" width="7.42578125" style="182" customWidth="1"/>
    <col min="8965" max="8965" width="7.7109375" style="182" customWidth="1"/>
    <col min="8966" max="8966" width="10.5703125" style="182" customWidth="1"/>
    <col min="8967" max="8967" width="9" style="182" customWidth="1"/>
    <col min="8968" max="8969" width="8.85546875" style="182" customWidth="1"/>
    <col min="8970" max="8970" width="10.7109375" style="182" customWidth="1"/>
    <col min="8971" max="8971" width="8.7109375" style="182" customWidth="1"/>
    <col min="8972" max="8972" width="15.42578125" style="182" customWidth="1"/>
    <col min="8973" max="8973" width="8.42578125" style="182" customWidth="1"/>
    <col min="8974" max="8974" width="7.140625" style="182" customWidth="1"/>
    <col min="8975" max="8975" width="8.140625" style="182" customWidth="1"/>
    <col min="8976" max="8976" width="8" style="182" customWidth="1"/>
    <col min="8977" max="8977" width="12.7109375" style="182" customWidth="1"/>
    <col min="8978" max="8978" width="9.85546875" style="182" customWidth="1"/>
    <col min="8979" max="8979" width="10.85546875" style="182" customWidth="1"/>
    <col min="8980" max="8980" width="10.140625" style="182" customWidth="1"/>
    <col min="8981" max="8981" width="9.5703125" style="182" customWidth="1"/>
    <col min="8982" max="8982" width="9.140625" style="182"/>
    <col min="8983" max="8983" width="7.85546875" style="182" customWidth="1"/>
    <col min="8984" max="9216" width="9.140625" style="182"/>
    <col min="9217" max="9217" width="6" style="182" customWidth="1"/>
    <col min="9218" max="9218" width="17.42578125" style="182" customWidth="1"/>
    <col min="9219" max="9219" width="9.28515625" style="182" customWidth="1"/>
    <col min="9220" max="9220" width="7.42578125" style="182" customWidth="1"/>
    <col min="9221" max="9221" width="7.7109375" style="182" customWidth="1"/>
    <col min="9222" max="9222" width="10.5703125" style="182" customWidth="1"/>
    <col min="9223" max="9223" width="9" style="182" customWidth="1"/>
    <col min="9224" max="9225" width="8.85546875" style="182" customWidth="1"/>
    <col min="9226" max="9226" width="10.7109375" style="182" customWidth="1"/>
    <col min="9227" max="9227" width="8.7109375" style="182" customWidth="1"/>
    <col min="9228" max="9228" width="15.42578125" style="182" customWidth="1"/>
    <col min="9229" max="9229" width="8.42578125" style="182" customWidth="1"/>
    <col min="9230" max="9230" width="7.140625" style="182" customWidth="1"/>
    <col min="9231" max="9231" width="8.140625" style="182" customWidth="1"/>
    <col min="9232" max="9232" width="8" style="182" customWidth="1"/>
    <col min="9233" max="9233" width="12.7109375" style="182" customWidth="1"/>
    <col min="9234" max="9234" width="9.85546875" style="182" customWidth="1"/>
    <col min="9235" max="9235" width="10.85546875" style="182" customWidth="1"/>
    <col min="9236" max="9236" width="10.140625" style="182" customWidth="1"/>
    <col min="9237" max="9237" width="9.5703125" style="182" customWidth="1"/>
    <col min="9238" max="9238" width="9.140625" style="182"/>
    <col min="9239" max="9239" width="7.85546875" style="182" customWidth="1"/>
    <col min="9240" max="9472" width="9.140625" style="182"/>
    <col min="9473" max="9473" width="6" style="182" customWidth="1"/>
    <col min="9474" max="9474" width="17.42578125" style="182" customWidth="1"/>
    <col min="9475" max="9475" width="9.28515625" style="182" customWidth="1"/>
    <col min="9476" max="9476" width="7.42578125" style="182" customWidth="1"/>
    <col min="9477" max="9477" width="7.7109375" style="182" customWidth="1"/>
    <col min="9478" max="9478" width="10.5703125" style="182" customWidth="1"/>
    <col min="9479" max="9479" width="9" style="182" customWidth="1"/>
    <col min="9480" max="9481" width="8.85546875" style="182" customWidth="1"/>
    <col min="9482" max="9482" width="10.7109375" style="182" customWidth="1"/>
    <col min="9483" max="9483" width="8.7109375" style="182" customWidth="1"/>
    <col min="9484" max="9484" width="15.42578125" style="182" customWidth="1"/>
    <col min="9485" max="9485" width="8.42578125" style="182" customWidth="1"/>
    <col min="9486" max="9486" width="7.140625" style="182" customWidth="1"/>
    <col min="9487" max="9487" width="8.140625" style="182" customWidth="1"/>
    <col min="9488" max="9488" width="8" style="182" customWidth="1"/>
    <col min="9489" max="9489" width="12.7109375" style="182" customWidth="1"/>
    <col min="9490" max="9490" width="9.85546875" style="182" customWidth="1"/>
    <col min="9491" max="9491" width="10.85546875" style="182" customWidth="1"/>
    <col min="9492" max="9492" width="10.140625" style="182" customWidth="1"/>
    <col min="9493" max="9493" width="9.5703125" style="182" customWidth="1"/>
    <col min="9494" max="9494" width="9.140625" style="182"/>
    <col min="9495" max="9495" width="7.85546875" style="182" customWidth="1"/>
    <col min="9496" max="9728" width="9.140625" style="182"/>
    <col min="9729" max="9729" width="6" style="182" customWidth="1"/>
    <col min="9730" max="9730" width="17.42578125" style="182" customWidth="1"/>
    <col min="9731" max="9731" width="9.28515625" style="182" customWidth="1"/>
    <col min="9732" max="9732" width="7.42578125" style="182" customWidth="1"/>
    <col min="9733" max="9733" width="7.7109375" style="182" customWidth="1"/>
    <col min="9734" max="9734" width="10.5703125" style="182" customWidth="1"/>
    <col min="9735" max="9735" width="9" style="182" customWidth="1"/>
    <col min="9736" max="9737" width="8.85546875" style="182" customWidth="1"/>
    <col min="9738" max="9738" width="10.7109375" style="182" customWidth="1"/>
    <col min="9739" max="9739" width="8.7109375" style="182" customWidth="1"/>
    <col min="9740" max="9740" width="15.42578125" style="182" customWidth="1"/>
    <col min="9741" max="9741" width="8.42578125" style="182" customWidth="1"/>
    <col min="9742" max="9742" width="7.140625" style="182" customWidth="1"/>
    <col min="9743" max="9743" width="8.140625" style="182" customWidth="1"/>
    <col min="9744" max="9744" width="8" style="182" customWidth="1"/>
    <col min="9745" max="9745" width="12.7109375" style="182" customWidth="1"/>
    <col min="9746" max="9746" width="9.85546875" style="182" customWidth="1"/>
    <col min="9747" max="9747" width="10.85546875" style="182" customWidth="1"/>
    <col min="9748" max="9748" width="10.140625" style="182" customWidth="1"/>
    <col min="9749" max="9749" width="9.5703125" style="182" customWidth="1"/>
    <col min="9750" max="9750" width="9.140625" style="182"/>
    <col min="9751" max="9751" width="7.85546875" style="182" customWidth="1"/>
    <col min="9752" max="9984" width="9.140625" style="182"/>
    <col min="9985" max="9985" width="6" style="182" customWidth="1"/>
    <col min="9986" max="9986" width="17.42578125" style="182" customWidth="1"/>
    <col min="9987" max="9987" width="9.28515625" style="182" customWidth="1"/>
    <col min="9988" max="9988" width="7.42578125" style="182" customWidth="1"/>
    <col min="9989" max="9989" width="7.7109375" style="182" customWidth="1"/>
    <col min="9990" max="9990" width="10.5703125" style="182" customWidth="1"/>
    <col min="9991" max="9991" width="9" style="182" customWidth="1"/>
    <col min="9992" max="9993" width="8.85546875" style="182" customWidth="1"/>
    <col min="9994" max="9994" width="10.7109375" style="182" customWidth="1"/>
    <col min="9995" max="9995" width="8.7109375" style="182" customWidth="1"/>
    <col min="9996" max="9996" width="15.42578125" style="182" customWidth="1"/>
    <col min="9997" max="9997" width="8.42578125" style="182" customWidth="1"/>
    <col min="9998" max="9998" width="7.140625" style="182" customWidth="1"/>
    <col min="9999" max="9999" width="8.140625" style="182" customWidth="1"/>
    <col min="10000" max="10000" width="8" style="182" customWidth="1"/>
    <col min="10001" max="10001" width="12.7109375" style="182" customWidth="1"/>
    <col min="10002" max="10002" width="9.85546875" style="182" customWidth="1"/>
    <col min="10003" max="10003" width="10.85546875" style="182" customWidth="1"/>
    <col min="10004" max="10004" width="10.140625" style="182" customWidth="1"/>
    <col min="10005" max="10005" width="9.5703125" style="182" customWidth="1"/>
    <col min="10006" max="10006" width="9.140625" style="182"/>
    <col min="10007" max="10007" width="7.85546875" style="182" customWidth="1"/>
    <col min="10008" max="10240" width="9.140625" style="182"/>
    <col min="10241" max="10241" width="6" style="182" customWidth="1"/>
    <col min="10242" max="10242" width="17.42578125" style="182" customWidth="1"/>
    <col min="10243" max="10243" width="9.28515625" style="182" customWidth="1"/>
    <col min="10244" max="10244" width="7.42578125" style="182" customWidth="1"/>
    <col min="10245" max="10245" width="7.7109375" style="182" customWidth="1"/>
    <col min="10246" max="10246" width="10.5703125" style="182" customWidth="1"/>
    <col min="10247" max="10247" width="9" style="182" customWidth="1"/>
    <col min="10248" max="10249" width="8.85546875" style="182" customWidth="1"/>
    <col min="10250" max="10250" width="10.7109375" style="182" customWidth="1"/>
    <col min="10251" max="10251" width="8.7109375" style="182" customWidth="1"/>
    <col min="10252" max="10252" width="15.42578125" style="182" customWidth="1"/>
    <col min="10253" max="10253" width="8.42578125" style="182" customWidth="1"/>
    <col min="10254" max="10254" width="7.140625" style="182" customWidth="1"/>
    <col min="10255" max="10255" width="8.140625" style="182" customWidth="1"/>
    <col min="10256" max="10256" width="8" style="182" customWidth="1"/>
    <col min="10257" max="10257" width="12.7109375" style="182" customWidth="1"/>
    <col min="10258" max="10258" width="9.85546875" style="182" customWidth="1"/>
    <col min="10259" max="10259" width="10.85546875" style="182" customWidth="1"/>
    <col min="10260" max="10260" width="10.140625" style="182" customWidth="1"/>
    <col min="10261" max="10261" width="9.5703125" style="182" customWidth="1"/>
    <col min="10262" max="10262" width="9.140625" style="182"/>
    <col min="10263" max="10263" width="7.85546875" style="182" customWidth="1"/>
    <col min="10264" max="10496" width="9.140625" style="182"/>
    <col min="10497" max="10497" width="6" style="182" customWidth="1"/>
    <col min="10498" max="10498" width="17.42578125" style="182" customWidth="1"/>
    <col min="10499" max="10499" width="9.28515625" style="182" customWidth="1"/>
    <col min="10500" max="10500" width="7.42578125" style="182" customWidth="1"/>
    <col min="10501" max="10501" width="7.7109375" style="182" customWidth="1"/>
    <col min="10502" max="10502" width="10.5703125" style="182" customWidth="1"/>
    <col min="10503" max="10503" width="9" style="182" customWidth="1"/>
    <col min="10504" max="10505" width="8.85546875" style="182" customWidth="1"/>
    <col min="10506" max="10506" width="10.7109375" style="182" customWidth="1"/>
    <col min="10507" max="10507" width="8.7109375" style="182" customWidth="1"/>
    <col min="10508" max="10508" width="15.42578125" style="182" customWidth="1"/>
    <col min="10509" max="10509" width="8.42578125" style="182" customWidth="1"/>
    <col min="10510" max="10510" width="7.140625" style="182" customWidth="1"/>
    <col min="10511" max="10511" width="8.140625" style="182" customWidth="1"/>
    <col min="10512" max="10512" width="8" style="182" customWidth="1"/>
    <col min="10513" max="10513" width="12.7109375" style="182" customWidth="1"/>
    <col min="10514" max="10514" width="9.85546875" style="182" customWidth="1"/>
    <col min="10515" max="10515" width="10.85546875" style="182" customWidth="1"/>
    <col min="10516" max="10516" width="10.140625" style="182" customWidth="1"/>
    <col min="10517" max="10517" width="9.5703125" style="182" customWidth="1"/>
    <col min="10518" max="10518" width="9.140625" style="182"/>
    <col min="10519" max="10519" width="7.85546875" style="182" customWidth="1"/>
    <col min="10520" max="10752" width="9.140625" style="182"/>
    <col min="10753" max="10753" width="6" style="182" customWidth="1"/>
    <col min="10754" max="10754" width="17.42578125" style="182" customWidth="1"/>
    <col min="10755" max="10755" width="9.28515625" style="182" customWidth="1"/>
    <col min="10756" max="10756" width="7.42578125" style="182" customWidth="1"/>
    <col min="10757" max="10757" width="7.7109375" style="182" customWidth="1"/>
    <col min="10758" max="10758" width="10.5703125" style="182" customWidth="1"/>
    <col min="10759" max="10759" width="9" style="182" customWidth="1"/>
    <col min="10760" max="10761" width="8.85546875" style="182" customWidth="1"/>
    <col min="10762" max="10762" width="10.7109375" style="182" customWidth="1"/>
    <col min="10763" max="10763" width="8.7109375" style="182" customWidth="1"/>
    <col min="10764" max="10764" width="15.42578125" style="182" customWidth="1"/>
    <col min="10765" max="10765" width="8.42578125" style="182" customWidth="1"/>
    <col min="10766" max="10766" width="7.140625" style="182" customWidth="1"/>
    <col min="10767" max="10767" width="8.140625" style="182" customWidth="1"/>
    <col min="10768" max="10768" width="8" style="182" customWidth="1"/>
    <col min="10769" max="10769" width="12.7109375" style="182" customWidth="1"/>
    <col min="10770" max="10770" width="9.85546875" style="182" customWidth="1"/>
    <col min="10771" max="10771" width="10.85546875" style="182" customWidth="1"/>
    <col min="10772" max="10772" width="10.140625" style="182" customWidth="1"/>
    <col min="10773" max="10773" width="9.5703125" style="182" customWidth="1"/>
    <col min="10774" max="10774" width="9.140625" style="182"/>
    <col min="10775" max="10775" width="7.85546875" style="182" customWidth="1"/>
    <col min="10776" max="11008" width="9.140625" style="182"/>
    <col min="11009" max="11009" width="6" style="182" customWidth="1"/>
    <col min="11010" max="11010" width="17.42578125" style="182" customWidth="1"/>
    <col min="11011" max="11011" width="9.28515625" style="182" customWidth="1"/>
    <col min="11012" max="11012" width="7.42578125" style="182" customWidth="1"/>
    <col min="11013" max="11013" width="7.7109375" style="182" customWidth="1"/>
    <col min="11014" max="11014" width="10.5703125" style="182" customWidth="1"/>
    <col min="11015" max="11015" width="9" style="182" customWidth="1"/>
    <col min="11016" max="11017" width="8.85546875" style="182" customWidth="1"/>
    <col min="11018" max="11018" width="10.7109375" style="182" customWidth="1"/>
    <col min="11019" max="11019" width="8.7109375" style="182" customWidth="1"/>
    <col min="11020" max="11020" width="15.42578125" style="182" customWidth="1"/>
    <col min="11021" max="11021" width="8.42578125" style="182" customWidth="1"/>
    <col min="11022" max="11022" width="7.140625" style="182" customWidth="1"/>
    <col min="11023" max="11023" width="8.140625" style="182" customWidth="1"/>
    <col min="11024" max="11024" width="8" style="182" customWidth="1"/>
    <col min="11025" max="11025" width="12.7109375" style="182" customWidth="1"/>
    <col min="11026" max="11026" width="9.85546875" style="182" customWidth="1"/>
    <col min="11027" max="11027" width="10.85546875" style="182" customWidth="1"/>
    <col min="11028" max="11028" width="10.140625" style="182" customWidth="1"/>
    <col min="11029" max="11029" width="9.5703125" style="182" customWidth="1"/>
    <col min="11030" max="11030" width="9.140625" style="182"/>
    <col min="11031" max="11031" width="7.85546875" style="182" customWidth="1"/>
    <col min="11032" max="11264" width="9.140625" style="182"/>
    <col min="11265" max="11265" width="6" style="182" customWidth="1"/>
    <col min="11266" max="11266" width="17.42578125" style="182" customWidth="1"/>
    <col min="11267" max="11267" width="9.28515625" style="182" customWidth="1"/>
    <col min="11268" max="11268" width="7.42578125" style="182" customWidth="1"/>
    <col min="11269" max="11269" width="7.7109375" style="182" customWidth="1"/>
    <col min="11270" max="11270" width="10.5703125" style="182" customWidth="1"/>
    <col min="11271" max="11271" width="9" style="182" customWidth="1"/>
    <col min="11272" max="11273" width="8.85546875" style="182" customWidth="1"/>
    <col min="11274" max="11274" width="10.7109375" style="182" customWidth="1"/>
    <col min="11275" max="11275" width="8.7109375" style="182" customWidth="1"/>
    <col min="11276" max="11276" width="15.42578125" style="182" customWidth="1"/>
    <col min="11277" max="11277" width="8.42578125" style="182" customWidth="1"/>
    <col min="11278" max="11278" width="7.140625" style="182" customWidth="1"/>
    <col min="11279" max="11279" width="8.140625" style="182" customWidth="1"/>
    <col min="11280" max="11280" width="8" style="182" customWidth="1"/>
    <col min="11281" max="11281" width="12.7109375" style="182" customWidth="1"/>
    <col min="11282" max="11282" width="9.85546875" style="182" customWidth="1"/>
    <col min="11283" max="11283" width="10.85546875" style="182" customWidth="1"/>
    <col min="11284" max="11284" width="10.140625" style="182" customWidth="1"/>
    <col min="11285" max="11285" width="9.5703125" style="182" customWidth="1"/>
    <col min="11286" max="11286" width="9.140625" style="182"/>
    <col min="11287" max="11287" width="7.85546875" style="182" customWidth="1"/>
    <col min="11288" max="11520" width="9.140625" style="182"/>
    <col min="11521" max="11521" width="6" style="182" customWidth="1"/>
    <col min="11522" max="11522" width="17.42578125" style="182" customWidth="1"/>
    <col min="11523" max="11523" width="9.28515625" style="182" customWidth="1"/>
    <col min="11524" max="11524" width="7.42578125" style="182" customWidth="1"/>
    <col min="11525" max="11525" width="7.7109375" style="182" customWidth="1"/>
    <col min="11526" max="11526" width="10.5703125" style="182" customWidth="1"/>
    <col min="11527" max="11527" width="9" style="182" customWidth="1"/>
    <col min="11528" max="11529" width="8.85546875" style="182" customWidth="1"/>
    <col min="11530" max="11530" width="10.7109375" style="182" customWidth="1"/>
    <col min="11531" max="11531" width="8.7109375" style="182" customWidth="1"/>
    <col min="11532" max="11532" width="15.42578125" style="182" customWidth="1"/>
    <col min="11533" max="11533" width="8.42578125" style="182" customWidth="1"/>
    <col min="11534" max="11534" width="7.140625" style="182" customWidth="1"/>
    <col min="11535" max="11535" width="8.140625" style="182" customWidth="1"/>
    <col min="11536" max="11536" width="8" style="182" customWidth="1"/>
    <col min="11537" max="11537" width="12.7109375" style="182" customWidth="1"/>
    <col min="11538" max="11538" width="9.85546875" style="182" customWidth="1"/>
    <col min="11539" max="11539" width="10.85546875" style="182" customWidth="1"/>
    <col min="11540" max="11540" width="10.140625" style="182" customWidth="1"/>
    <col min="11541" max="11541" width="9.5703125" style="182" customWidth="1"/>
    <col min="11542" max="11542" width="9.140625" style="182"/>
    <col min="11543" max="11543" width="7.85546875" style="182" customWidth="1"/>
    <col min="11544" max="11776" width="9.140625" style="182"/>
    <col min="11777" max="11777" width="6" style="182" customWidth="1"/>
    <col min="11778" max="11778" width="17.42578125" style="182" customWidth="1"/>
    <col min="11779" max="11779" width="9.28515625" style="182" customWidth="1"/>
    <col min="11780" max="11780" width="7.42578125" style="182" customWidth="1"/>
    <col min="11781" max="11781" width="7.7109375" style="182" customWidth="1"/>
    <col min="11782" max="11782" width="10.5703125" style="182" customWidth="1"/>
    <col min="11783" max="11783" width="9" style="182" customWidth="1"/>
    <col min="11784" max="11785" width="8.85546875" style="182" customWidth="1"/>
    <col min="11786" max="11786" width="10.7109375" style="182" customWidth="1"/>
    <col min="11787" max="11787" width="8.7109375" style="182" customWidth="1"/>
    <col min="11788" max="11788" width="15.42578125" style="182" customWidth="1"/>
    <col min="11789" max="11789" width="8.42578125" style="182" customWidth="1"/>
    <col min="11790" max="11790" width="7.140625" style="182" customWidth="1"/>
    <col min="11791" max="11791" width="8.140625" style="182" customWidth="1"/>
    <col min="11792" max="11792" width="8" style="182" customWidth="1"/>
    <col min="11793" max="11793" width="12.7109375" style="182" customWidth="1"/>
    <col min="11794" max="11794" width="9.85546875" style="182" customWidth="1"/>
    <col min="11795" max="11795" width="10.85546875" style="182" customWidth="1"/>
    <col min="11796" max="11796" width="10.140625" style="182" customWidth="1"/>
    <col min="11797" max="11797" width="9.5703125" style="182" customWidth="1"/>
    <col min="11798" max="11798" width="9.140625" style="182"/>
    <col min="11799" max="11799" width="7.85546875" style="182" customWidth="1"/>
    <col min="11800" max="12032" width="9.140625" style="182"/>
    <col min="12033" max="12033" width="6" style="182" customWidth="1"/>
    <col min="12034" max="12034" width="17.42578125" style="182" customWidth="1"/>
    <col min="12035" max="12035" width="9.28515625" style="182" customWidth="1"/>
    <col min="12036" max="12036" width="7.42578125" style="182" customWidth="1"/>
    <col min="12037" max="12037" width="7.7109375" style="182" customWidth="1"/>
    <col min="12038" max="12038" width="10.5703125" style="182" customWidth="1"/>
    <col min="12039" max="12039" width="9" style="182" customWidth="1"/>
    <col min="12040" max="12041" width="8.85546875" style="182" customWidth="1"/>
    <col min="12042" max="12042" width="10.7109375" style="182" customWidth="1"/>
    <col min="12043" max="12043" width="8.7109375" style="182" customWidth="1"/>
    <col min="12044" max="12044" width="15.42578125" style="182" customWidth="1"/>
    <col min="12045" max="12045" width="8.42578125" style="182" customWidth="1"/>
    <col min="12046" max="12046" width="7.140625" style="182" customWidth="1"/>
    <col min="12047" max="12047" width="8.140625" style="182" customWidth="1"/>
    <col min="12048" max="12048" width="8" style="182" customWidth="1"/>
    <col min="12049" max="12049" width="12.7109375" style="182" customWidth="1"/>
    <col min="12050" max="12050" width="9.85546875" style="182" customWidth="1"/>
    <col min="12051" max="12051" width="10.85546875" style="182" customWidth="1"/>
    <col min="12052" max="12052" width="10.140625" style="182" customWidth="1"/>
    <col min="12053" max="12053" width="9.5703125" style="182" customWidth="1"/>
    <col min="12054" max="12054" width="9.140625" style="182"/>
    <col min="12055" max="12055" width="7.85546875" style="182" customWidth="1"/>
    <col min="12056" max="12288" width="9.140625" style="182"/>
    <col min="12289" max="12289" width="6" style="182" customWidth="1"/>
    <col min="12290" max="12290" width="17.42578125" style="182" customWidth="1"/>
    <col min="12291" max="12291" width="9.28515625" style="182" customWidth="1"/>
    <col min="12292" max="12292" width="7.42578125" style="182" customWidth="1"/>
    <col min="12293" max="12293" width="7.7109375" style="182" customWidth="1"/>
    <col min="12294" max="12294" width="10.5703125" style="182" customWidth="1"/>
    <col min="12295" max="12295" width="9" style="182" customWidth="1"/>
    <col min="12296" max="12297" width="8.85546875" style="182" customWidth="1"/>
    <col min="12298" max="12298" width="10.7109375" style="182" customWidth="1"/>
    <col min="12299" max="12299" width="8.7109375" style="182" customWidth="1"/>
    <col min="12300" max="12300" width="15.42578125" style="182" customWidth="1"/>
    <col min="12301" max="12301" width="8.42578125" style="182" customWidth="1"/>
    <col min="12302" max="12302" width="7.140625" style="182" customWidth="1"/>
    <col min="12303" max="12303" width="8.140625" style="182" customWidth="1"/>
    <col min="12304" max="12304" width="8" style="182" customWidth="1"/>
    <col min="12305" max="12305" width="12.7109375" style="182" customWidth="1"/>
    <col min="12306" max="12306" width="9.85546875" style="182" customWidth="1"/>
    <col min="12307" max="12307" width="10.85546875" style="182" customWidth="1"/>
    <col min="12308" max="12308" width="10.140625" style="182" customWidth="1"/>
    <col min="12309" max="12309" width="9.5703125" style="182" customWidth="1"/>
    <col min="12310" max="12310" width="9.140625" style="182"/>
    <col min="12311" max="12311" width="7.85546875" style="182" customWidth="1"/>
    <col min="12312" max="12544" width="9.140625" style="182"/>
    <col min="12545" max="12545" width="6" style="182" customWidth="1"/>
    <col min="12546" max="12546" width="17.42578125" style="182" customWidth="1"/>
    <col min="12547" max="12547" width="9.28515625" style="182" customWidth="1"/>
    <col min="12548" max="12548" width="7.42578125" style="182" customWidth="1"/>
    <col min="12549" max="12549" width="7.7109375" style="182" customWidth="1"/>
    <col min="12550" max="12550" width="10.5703125" style="182" customWidth="1"/>
    <col min="12551" max="12551" width="9" style="182" customWidth="1"/>
    <col min="12552" max="12553" width="8.85546875" style="182" customWidth="1"/>
    <col min="12554" max="12554" width="10.7109375" style="182" customWidth="1"/>
    <col min="12555" max="12555" width="8.7109375" style="182" customWidth="1"/>
    <col min="12556" max="12556" width="15.42578125" style="182" customWidth="1"/>
    <col min="12557" max="12557" width="8.42578125" style="182" customWidth="1"/>
    <col min="12558" max="12558" width="7.140625" style="182" customWidth="1"/>
    <col min="12559" max="12559" width="8.140625" style="182" customWidth="1"/>
    <col min="12560" max="12560" width="8" style="182" customWidth="1"/>
    <col min="12561" max="12561" width="12.7109375" style="182" customWidth="1"/>
    <col min="12562" max="12562" width="9.85546875" style="182" customWidth="1"/>
    <col min="12563" max="12563" width="10.85546875" style="182" customWidth="1"/>
    <col min="12564" max="12564" width="10.140625" style="182" customWidth="1"/>
    <col min="12565" max="12565" width="9.5703125" style="182" customWidth="1"/>
    <col min="12566" max="12566" width="9.140625" style="182"/>
    <col min="12567" max="12567" width="7.85546875" style="182" customWidth="1"/>
    <col min="12568" max="12800" width="9.140625" style="182"/>
    <col min="12801" max="12801" width="6" style="182" customWidth="1"/>
    <col min="12802" max="12802" width="17.42578125" style="182" customWidth="1"/>
    <col min="12803" max="12803" width="9.28515625" style="182" customWidth="1"/>
    <col min="12804" max="12804" width="7.42578125" style="182" customWidth="1"/>
    <col min="12805" max="12805" width="7.7109375" style="182" customWidth="1"/>
    <col min="12806" max="12806" width="10.5703125" style="182" customWidth="1"/>
    <col min="12807" max="12807" width="9" style="182" customWidth="1"/>
    <col min="12808" max="12809" width="8.85546875" style="182" customWidth="1"/>
    <col min="12810" max="12810" width="10.7109375" style="182" customWidth="1"/>
    <col min="12811" max="12811" width="8.7109375" style="182" customWidth="1"/>
    <col min="12812" max="12812" width="15.42578125" style="182" customWidth="1"/>
    <col min="12813" max="12813" width="8.42578125" style="182" customWidth="1"/>
    <col min="12814" max="12814" width="7.140625" style="182" customWidth="1"/>
    <col min="12815" max="12815" width="8.140625" style="182" customWidth="1"/>
    <col min="12816" max="12816" width="8" style="182" customWidth="1"/>
    <col min="12817" max="12817" width="12.7109375" style="182" customWidth="1"/>
    <col min="12818" max="12818" width="9.85546875" style="182" customWidth="1"/>
    <col min="12819" max="12819" width="10.85546875" style="182" customWidth="1"/>
    <col min="12820" max="12820" width="10.140625" style="182" customWidth="1"/>
    <col min="12821" max="12821" width="9.5703125" style="182" customWidth="1"/>
    <col min="12822" max="12822" width="9.140625" style="182"/>
    <col min="12823" max="12823" width="7.85546875" style="182" customWidth="1"/>
    <col min="12824" max="13056" width="9.140625" style="182"/>
    <col min="13057" max="13057" width="6" style="182" customWidth="1"/>
    <col min="13058" max="13058" width="17.42578125" style="182" customWidth="1"/>
    <col min="13059" max="13059" width="9.28515625" style="182" customWidth="1"/>
    <col min="13060" max="13060" width="7.42578125" style="182" customWidth="1"/>
    <col min="13061" max="13061" width="7.7109375" style="182" customWidth="1"/>
    <col min="13062" max="13062" width="10.5703125" style="182" customWidth="1"/>
    <col min="13063" max="13063" width="9" style="182" customWidth="1"/>
    <col min="13064" max="13065" width="8.85546875" style="182" customWidth="1"/>
    <col min="13066" max="13066" width="10.7109375" style="182" customWidth="1"/>
    <col min="13067" max="13067" width="8.7109375" style="182" customWidth="1"/>
    <col min="13068" max="13068" width="15.42578125" style="182" customWidth="1"/>
    <col min="13069" max="13069" width="8.42578125" style="182" customWidth="1"/>
    <col min="13070" max="13070" width="7.140625" style="182" customWidth="1"/>
    <col min="13071" max="13071" width="8.140625" style="182" customWidth="1"/>
    <col min="13072" max="13072" width="8" style="182" customWidth="1"/>
    <col min="13073" max="13073" width="12.7109375" style="182" customWidth="1"/>
    <col min="13074" max="13074" width="9.85546875" style="182" customWidth="1"/>
    <col min="13075" max="13075" width="10.85546875" style="182" customWidth="1"/>
    <col min="13076" max="13076" width="10.140625" style="182" customWidth="1"/>
    <col min="13077" max="13077" width="9.5703125" style="182" customWidth="1"/>
    <col min="13078" max="13078" width="9.140625" style="182"/>
    <col min="13079" max="13079" width="7.85546875" style="182" customWidth="1"/>
    <col min="13080" max="13312" width="9.140625" style="182"/>
    <col min="13313" max="13313" width="6" style="182" customWidth="1"/>
    <col min="13314" max="13314" width="17.42578125" style="182" customWidth="1"/>
    <col min="13315" max="13315" width="9.28515625" style="182" customWidth="1"/>
    <col min="13316" max="13316" width="7.42578125" style="182" customWidth="1"/>
    <col min="13317" max="13317" width="7.7109375" style="182" customWidth="1"/>
    <col min="13318" max="13318" width="10.5703125" style="182" customWidth="1"/>
    <col min="13319" max="13319" width="9" style="182" customWidth="1"/>
    <col min="13320" max="13321" width="8.85546875" style="182" customWidth="1"/>
    <col min="13322" max="13322" width="10.7109375" style="182" customWidth="1"/>
    <col min="13323" max="13323" width="8.7109375" style="182" customWidth="1"/>
    <col min="13324" max="13324" width="15.42578125" style="182" customWidth="1"/>
    <col min="13325" max="13325" width="8.42578125" style="182" customWidth="1"/>
    <col min="13326" max="13326" width="7.140625" style="182" customWidth="1"/>
    <col min="13327" max="13327" width="8.140625" style="182" customWidth="1"/>
    <col min="13328" max="13328" width="8" style="182" customWidth="1"/>
    <col min="13329" max="13329" width="12.7109375" style="182" customWidth="1"/>
    <col min="13330" max="13330" width="9.85546875" style="182" customWidth="1"/>
    <col min="13331" max="13331" width="10.85546875" style="182" customWidth="1"/>
    <col min="13332" max="13332" width="10.140625" style="182" customWidth="1"/>
    <col min="13333" max="13333" width="9.5703125" style="182" customWidth="1"/>
    <col min="13334" max="13334" width="9.140625" style="182"/>
    <col min="13335" max="13335" width="7.85546875" style="182" customWidth="1"/>
    <col min="13336" max="13568" width="9.140625" style="182"/>
    <col min="13569" max="13569" width="6" style="182" customWidth="1"/>
    <col min="13570" max="13570" width="17.42578125" style="182" customWidth="1"/>
    <col min="13571" max="13571" width="9.28515625" style="182" customWidth="1"/>
    <col min="13572" max="13572" width="7.42578125" style="182" customWidth="1"/>
    <col min="13573" max="13573" width="7.7109375" style="182" customWidth="1"/>
    <col min="13574" max="13574" width="10.5703125" style="182" customWidth="1"/>
    <col min="13575" max="13575" width="9" style="182" customWidth="1"/>
    <col min="13576" max="13577" width="8.85546875" style="182" customWidth="1"/>
    <col min="13578" max="13578" width="10.7109375" style="182" customWidth="1"/>
    <col min="13579" max="13579" width="8.7109375" style="182" customWidth="1"/>
    <col min="13580" max="13580" width="15.42578125" style="182" customWidth="1"/>
    <col min="13581" max="13581" width="8.42578125" style="182" customWidth="1"/>
    <col min="13582" max="13582" width="7.140625" style="182" customWidth="1"/>
    <col min="13583" max="13583" width="8.140625" style="182" customWidth="1"/>
    <col min="13584" max="13584" width="8" style="182" customWidth="1"/>
    <col min="13585" max="13585" width="12.7109375" style="182" customWidth="1"/>
    <col min="13586" max="13586" width="9.85546875" style="182" customWidth="1"/>
    <col min="13587" max="13587" width="10.85546875" style="182" customWidth="1"/>
    <col min="13588" max="13588" width="10.140625" style="182" customWidth="1"/>
    <col min="13589" max="13589" width="9.5703125" style="182" customWidth="1"/>
    <col min="13590" max="13590" width="9.140625" style="182"/>
    <col min="13591" max="13591" width="7.85546875" style="182" customWidth="1"/>
    <col min="13592" max="13824" width="9.140625" style="182"/>
    <col min="13825" max="13825" width="6" style="182" customWidth="1"/>
    <col min="13826" max="13826" width="17.42578125" style="182" customWidth="1"/>
    <col min="13827" max="13827" width="9.28515625" style="182" customWidth="1"/>
    <col min="13828" max="13828" width="7.42578125" style="182" customWidth="1"/>
    <col min="13829" max="13829" width="7.7109375" style="182" customWidth="1"/>
    <col min="13830" max="13830" width="10.5703125" style="182" customWidth="1"/>
    <col min="13831" max="13831" width="9" style="182" customWidth="1"/>
    <col min="13832" max="13833" width="8.85546875" style="182" customWidth="1"/>
    <col min="13834" max="13834" width="10.7109375" style="182" customWidth="1"/>
    <col min="13835" max="13835" width="8.7109375" style="182" customWidth="1"/>
    <col min="13836" max="13836" width="15.42578125" style="182" customWidth="1"/>
    <col min="13837" max="13837" width="8.42578125" style="182" customWidth="1"/>
    <col min="13838" max="13838" width="7.140625" style="182" customWidth="1"/>
    <col min="13839" max="13839" width="8.140625" style="182" customWidth="1"/>
    <col min="13840" max="13840" width="8" style="182" customWidth="1"/>
    <col min="13841" max="13841" width="12.7109375" style="182" customWidth="1"/>
    <col min="13842" max="13842" width="9.85546875" style="182" customWidth="1"/>
    <col min="13843" max="13843" width="10.85546875" style="182" customWidth="1"/>
    <col min="13844" max="13844" width="10.140625" style="182" customWidth="1"/>
    <col min="13845" max="13845" width="9.5703125" style="182" customWidth="1"/>
    <col min="13846" max="13846" width="9.140625" style="182"/>
    <col min="13847" max="13847" width="7.85546875" style="182" customWidth="1"/>
    <col min="13848" max="14080" width="9.140625" style="182"/>
    <col min="14081" max="14081" width="6" style="182" customWidth="1"/>
    <col min="14082" max="14082" width="17.42578125" style="182" customWidth="1"/>
    <col min="14083" max="14083" width="9.28515625" style="182" customWidth="1"/>
    <col min="14084" max="14084" width="7.42578125" style="182" customWidth="1"/>
    <col min="14085" max="14085" width="7.7109375" style="182" customWidth="1"/>
    <col min="14086" max="14086" width="10.5703125" style="182" customWidth="1"/>
    <col min="14087" max="14087" width="9" style="182" customWidth="1"/>
    <col min="14088" max="14089" width="8.85546875" style="182" customWidth="1"/>
    <col min="14090" max="14090" width="10.7109375" style="182" customWidth="1"/>
    <col min="14091" max="14091" width="8.7109375" style="182" customWidth="1"/>
    <col min="14092" max="14092" width="15.42578125" style="182" customWidth="1"/>
    <col min="14093" max="14093" width="8.42578125" style="182" customWidth="1"/>
    <col min="14094" max="14094" width="7.140625" style="182" customWidth="1"/>
    <col min="14095" max="14095" width="8.140625" style="182" customWidth="1"/>
    <col min="14096" max="14096" width="8" style="182" customWidth="1"/>
    <col min="14097" max="14097" width="12.7109375" style="182" customWidth="1"/>
    <col min="14098" max="14098" width="9.85546875" style="182" customWidth="1"/>
    <col min="14099" max="14099" width="10.85546875" style="182" customWidth="1"/>
    <col min="14100" max="14100" width="10.140625" style="182" customWidth="1"/>
    <col min="14101" max="14101" width="9.5703125" style="182" customWidth="1"/>
    <col min="14102" max="14102" width="9.140625" style="182"/>
    <col min="14103" max="14103" width="7.85546875" style="182" customWidth="1"/>
    <col min="14104" max="14336" width="9.140625" style="182"/>
    <col min="14337" max="14337" width="6" style="182" customWidth="1"/>
    <col min="14338" max="14338" width="17.42578125" style="182" customWidth="1"/>
    <col min="14339" max="14339" width="9.28515625" style="182" customWidth="1"/>
    <col min="14340" max="14340" width="7.42578125" style="182" customWidth="1"/>
    <col min="14341" max="14341" width="7.7109375" style="182" customWidth="1"/>
    <col min="14342" max="14342" width="10.5703125" style="182" customWidth="1"/>
    <col min="14343" max="14343" width="9" style="182" customWidth="1"/>
    <col min="14344" max="14345" width="8.85546875" style="182" customWidth="1"/>
    <col min="14346" max="14346" width="10.7109375" style="182" customWidth="1"/>
    <col min="14347" max="14347" width="8.7109375" style="182" customWidth="1"/>
    <col min="14348" max="14348" width="15.42578125" style="182" customWidth="1"/>
    <col min="14349" max="14349" width="8.42578125" style="182" customWidth="1"/>
    <col min="14350" max="14350" width="7.140625" style="182" customWidth="1"/>
    <col min="14351" max="14351" width="8.140625" style="182" customWidth="1"/>
    <col min="14352" max="14352" width="8" style="182" customWidth="1"/>
    <col min="14353" max="14353" width="12.7109375" style="182" customWidth="1"/>
    <col min="14354" max="14354" width="9.85546875" style="182" customWidth="1"/>
    <col min="14355" max="14355" width="10.85546875" style="182" customWidth="1"/>
    <col min="14356" max="14356" width="10.140625" style="182" customWidth="1"/>
    <col min="14357" max="14357" width="9.5703125" style="182" customWidth="1"/>
    <col min="14358" max="14358" width="9.140625" style="182"/>
    <col min="14359" max="14359" width="7.85546875" style="182" customWidth="1"/>
    <col min="14360" max="14592" width="9.140625" style="182"/>
    <col min="14593" max="14593" width="6" style="182" customWidth="1"/>
    <col min="14594" max="14594" width="17.42578125" style="182" customWidth="1"/>
    <col min="14595" max="14595" width="9.28515625" style="182" customWidth="1"/>
    <col min="14596" max="14596" width="7.42578125" style="182" customWidth="1"/>
    <col min="14597" max="14597" width="7.7109375" style="182" customWidth="1"/>
    <col min="14598" max="14598" width="10.5703125" style="182" customWidth="1"/>
    <col min="14599" max="14599" width="9" style="182" customWidth="1"/>
    <col min="14600" max="14601" width="8.85546875" style="182" customWidth="1"/>
    <col min="14602" max="14602" width="10.7109375" style="182" customWidth="1"/>
    <col min="14603" max="14603" width="8.7109375" style="182" customWidth="1"/>
    <col min="14604" max="14604" width="15.42578125" style="182" customWidth="1"/>
    <col min="14605" max="14605" width="8.42578125" style="182" customWidth="1"/>
    <col min="14606" max="14606" width="7.140625" style="182" customWidth="1"/>
    <col min="14607" max="14607" width="8.140625" style="182" customWidth="1"/>
    <col min="14608" max="14608" width="8" style="182" customWidth="1"/>
    <col min="14609" max="14609" width="12.7109375" style="182" customWidth="1"/>
    <col min="14610" max="14610" width="9.85546875" style="182" customWidth="1"/>
    <col min="14611" max="14611" width="10.85546875" style="182" customWidth="1"/>
    <col min="14612" max="14612" width="10.140625" style="182" customWidth="1"/>
    <col min="14613" max="14613" width="9.5703125" style="182" customWidth="1"/>
    <col min="14614" max="14614" width="9.140625" style="182"/>
    <col min="14615" max="14615" width="7.85546875" style="182" customWidth="1"/>
    <col min="14616" max="14848" width="9.140625" style="182"/>
    <col min="14849" max="14849" width="6" style="182" customWidth="1"/>
    <col min="14850" max="14850" width="17.42578125" style="182" customWidth="1"/>
    <col min="14851" max="14851" width="9.28515625" style="182" customWidth="1"/>
    <col min="14852" max="14852" width="7.42578125" style="182" customWidth="1"/>
    <col min="14853" max="14853" width="7.7109375" style="182" customWidth="1"/>
    <col min="14854" max="14854" width="10.5703125" style="182" customWidth="1"/>
    <col min="14855" max="14855" width="9" style="182" customWidth="1"/>
    <col min="14856" max="14857" width="8.85546875" style="182" customWidth="1"/>
    <col min="14858" max="14858" width="10.7109375" style="182" customWidth="1"/>
    <col min="14859" max="14859" width="8.7109375" style="182" customWidth="1"/>
    <col min="14860" max="14860" width="15.42578125" style="182" customWidth="1"/>
    <col min="14861" max="14861" width="8.42578125" style="182" customWidth="1"/>
    <col min="14862" max="14862" width="7.140625" style="182" customWidth="1"/>
    <col min="14863" max="14863" width="8.140625" style="182" customWidth="1"/>
    <col min="14864" max="14864" width="8" style="182" customWidth="1"/>
    <col min="14865" max="14865" width="12.7109375" style="182" customWidth="1"/>
    <col min="14866" max="14866" width="9.85546875" style="182" customWidth="1"/>
    <col min="14867" max="14867" width="10.85546875" style="182" customWidth="1"/>
    <col min="14868" max="14868" width="10.140625" style="182" customWidth="1"/>
    <col min="14869" max="14869" width="9.5703125" style="182" customWidth="1"/>
    <col min="14870" max="14870" width="9.140625" style="182"/>
    <col min="14871" max="14871" width="7.85546875" style="182" customWidth="1"/>
    <col min="14872" max="15104" width="9.140625" style="182"/>
    <col min="15105" max="15105" width="6" style="182" customWidth="1"/>
    <col min="15106" max="15106" width="17.42578125" style="182" customWidth="1"/>
    <col min="15107" max="15107" width="9.28515625" style="182" customWidth="1"/>
    <col min="15108" max="15108" width="7.42578125" style="182" customWidth="1"/>
    <col min="15109" max="15109" width="7.7109375" style="182" customWidth="1"/>
    <col min="15110" max="15110" width="10.5703125" style="182" customWidth="1"/>
    <col min="15111" max="15111" width="9" style="182" customWidth="1"/>
    <col min="15112" max="15113" width="8.85546875" style="182" customWidth="1"/>
    <col min="15114" max="15114" width="10.7109375" style="182" customWidth="1"/>
    <col min="15115" max="15115" width="8.7109375" style="182" customWidth="1"/>
    <col min="15116" max="15116" width="15.42578125" style="182" customWidth="1"/>
    <col min="15117" max="15117" width="8.42578125" style="182" customWidth="1"/>
    <col min="15118" max="15118" width="7.140625" style="182" customWidth="1"/>
    <col min="15119" max="15119" width="8.140625" style="182" customWidth="1"/>
    <col min="15120" max="15120" width="8" style="182" customWidth="1"/>
    <col min="15121" max="15121" width="12.7109375" style="182" customWidth="1"/>
    <col min="15122" max="15122" width="9.85546875" style="182" customWidth="1"/>
    <col min="15123" max="15123" width="10.85546875" style="182" customWidth="1"/>
    <col min="15124" max="15124" width="10.140625" style="182" customWidth="1"/>
    <col min="15125" max="15125" width="9.5703125" style="182" customWidth="1"/>
    <col min="15126" max="15126" width="9.140625" style="182"/>
    <col min="15127" max="15127" width="7.85546875" style="182" customWidth="1"/>
    <col min="15128" max="15360" width="9.140625" style="182"/>
    <col min="15361" max="15361" width="6" style="182" customWidth="1"/>
    <col min="15362" max="15362" width="17.42578125" style="182" customWidth="1"/>
    <col min="15363" max="15363" width="9.28515625" style="182" customWidth="1"/>
    <col min="15364" max="15364" width="7.42578125" style="182" customWidth="1"/>
    <col min="15365" max="15365" width="7.7109375" style="182" customWidth="1"/>
    <col min="15366" max="15366" width="10.5703125" style="182" customWidth="1"/>
    <col min="15367" max="15367" width="9" style="182" customWidth="1"/>
    <col min="15368" max="15369" width="8.85546875" style="182" customWidth="1"/>
    <col min="15370" max="15370" width="10.7109375" style="182" customWidth="1"/>
    <col min="15371" max="15371" width="8.7109375" style="182" customWidth="1"/>
    <col min="15372" max="15372" width="15.42578125" style="182" customWidth="1"/>
    <col min="15373" max="15373" width="8.42578125" style="182" customWidth="1"/>
    <col min="15374" max="15374" width="7.140625" style="182" customWidth="1"/>
    <col min="15375" max="15375" width="8.140625" style="182" customWidth="1"/>
    <col min="15376" max="15376" width="8" style="182" customWidth="1"/>
    <col min="15377" max="15377" width="12.7109375" style="182" customWidth="1"/>
    <col min="15378" max="15378" width="9.85546875" style="182" customWidth="1"/>
    <col min="15379" max="15379" width="10.85546875" style="182" customWidth="1"/>
    <col min="15380" max="15380" width="10.140625" style="182" customWidth="1"/>
    <col min="15381" max="15381" width="9.5703125" style="182" customWidth="1"/>
    <col min="15382" max="15382" width="9.140625" style="182"/>
    <col min="15383" max="15383" width="7.85546875" style="182" customWidth="1"/>
    <col min="15384" max="15616" width="9.140625" style="182"/>
    <col min="15617" max="15617" width="6" style="182" customWidth="1"/>
    <col min="15618" max="15618" width="17.42578125" style="182" customWidth="1"/>
    <col min="15619" max="15619" width="9.28515625" style="182" customWidth="1"/>
    <col min="15620" max="15620" width="7.42578125" style="182" customWidth="1"/>
    <col min="15621" max="15621" width="7.7109375" style="182" customWidth="1"/>
    <col min="15622" max="15622" width="10.5703125" style="182" customWidth="1"/>
    <col min="15623" max="15623" width="9" style="182" customWidth="1"/>
    <col min="15624" max="15625" width="8.85546875" style="182" customWidth="1"/>
    <col min="15626" max="15626" width="10.7109375" style="182" customWidth="1"/>
    <col min="15627" max="15627" width="8.7109375" style="182" customWidth="1"/>
    <col min="15628" max="15628" width="15.42578125" style="182" customWidth="1"/>
    <col min="15629" max="15629" width="8.42578125" style="182" customWidth="1"/>
    <col min="15630" max="15630" width="7.140625" style="182" customWidth="1"/>
    <col min="15631" max="15631" width="8.140625" style="182" customWidth="1"/>
    <col min="15632" max="15632" width="8" style="182" customWidth="1"/>
    <col min="15633" max="15633" width="12.7109375" style="182" customWidth="1"/>
    <col min="15634" max="15634" width="9.85546875" style="182" customWidth="1"/>
    <col min="15635" max="15635" width="10.85546875" style="182" customWidth="1"/>
    <col min="15636" max="15636" width="10.140625" style="182" customWidth="1"/>
    <col min="15637" max="15637" width="9.5703125" style="182" customWidth="1"/>
    <col min="15638" max="15638" width="9.140625" style="182"/>
    <col min="15639" max="15639" width="7.85546875" style="182" customWidth="1"/>
    <col min="15640" max="15872" width="9.140625" style="182"/>
    <col min="15873" max="15873" width="6" style="182" customWidth="1"/>
    <col min="15874" max="15874" width="17.42578125" style="182" customWidth="1"/>
    <col min="15875" max="15875" width="9.28515625" style="182" customWidth="1"/>
    <col min="15876" max="15876" width="7.42578125" style="182" customWidth="1"/>
    <col min="15877" max="15877" width="7.7109375" style="182" customWidth="1"/>
    <col min="15878" max="15878" width="10.5703125" style="182" customWidth="1"/>
    <col min="15879" max="15879" width="9" style="182" customWidth="1"/>
    <col min="15880" max="15881" width="8.85546875" style="182" customWidth="1"/>
    <col min="15882" max="15882" width="10.7109375" style="182" customWidth="1"/>
    <col min="15883" max="15883" width="8.7109375" style="182" customWidth="1"/>
    <col min="15884" max="15884" width="15.42578125" style="182" customWidth="1"/>
    <col min="15885" max="15885" width="8.42578125" style="182" customWidth="1"/>
    <col min="15886" max="15886" width="7.140625" style="182" customWidth="1"/>
    <col min="15887" max="15887" width="8.140625" style="182" customWidth="1"/>
    <col min="15888" max="15888" width="8" style="182" customWidth="1"/>
    <col min="15889" max="15889" width="12.7109375" style="182" customWidth="1"/>
    <col min="15890" max="15890" width="9.85546875" style="182" customWidth="1"/>
    <col min="15891" max="15891" width="10.85546875" style="182" customWidth="1"/>
    <col min="15892" max="15892" width="10.140625" style="182" customWidth="1"/>
    <col min="15893" max="15893" width="9.5703125" style="182" customWidth="1"/>
    <col min="15894" max="15894" width="9.140625" style="182"/>
    <col min="15895" max="15895" width="7.85546875" style="182" customWidth="1"/>
    <col min="15896" max="16128" width="9.140625" style="182"/>
    <col min="16129" max="16129" width="6" style="182" customWidth="1"/>
    <col min="16130" max="16130" width="17.42578125" style="182" customWidth="1"/>
    <col min="16131" max="16131" width="9.28515625" style="182" customWidth="1"/>
    <col min="16132" max="16132" width="7.42578125" style="182" customWidth="1"/>
    <col min="16133" max="16133" width="7.7109375" style="182" customWidth="1"/>
    <col min="16134" max="16134" width="10.5703125" style="182" customWidth="1"/>
    <col min="16135" max="16135" width="9" style="182" customWidth="1"/>
    <col min="16136" max="16137" width="8.85546875" style="182" customWidth="1"/>
    <col min="16138" max="16138" width="10.7109375" style="182" customWidth="1"/>
    <col min="16139" max="16139" width="8.7109375" style="182" customWidth="1"/>
    <col min="16140" max="16140" width="15.42578125" style="182" customWidth="1"/>
    <col min="16141" max="16141" width="8.42578125" style="182" customWidth="1"/>
    <col min="16142" max="16142" width="7.140625" style="182" customWidth="1"/>
    <col min="16143" max="16143" width="8.140625" style="182" customWidth="1"/>
    <col min="16144" max="16144" width="8" style="182" customWidth="1"/>
    <col min="16145" max="16145" width="12.7109375" style="182" customWidth="1"/>
    <col min="16146" max="16146" width="9.85546875" style="182" customWidth="1"/>
    <col min="16147" max="16147" width="10.85546875" style="182" customWidth="1"/>
    <col min="16148" max="16148" width="10.140625" style="182" customWidth="1"/>
    <col min="16149" max="16149" width="9.5703125" style="182" customWidth="1"/>
    <col min="16150" max="16150" width="9.140625" style="182"/>
    <col min="16151" max="16151" width="7.85546875" style="182" customWidth="1"/>
    <col min="16152" max="16384" width="9.140625" style="182"/>
  </cols>
  <sheetData>
    <row r="1" spans="1:53">
      <c r="A1" s="665" t="s">
        <v>95</v>
      </c>
      <c r="B1" s="666"/>
      <c r="C1" s="666"/>
      <c r="D1" s="667"/>
      <c r="E1" s="667"/>
      <c r="F1" s="666"/>
      <c r="G1" s="666"/>
      <c r="H1" s="666"/>
      <c r="I1" s="666"/>
      <c r="J1" s="666"/>
      <c r="K1" s="666"/>
      <c r="L1" s="666"/>
      <c r="M1" s="666"/>
      <c r="N1" s="666"/>
      <c r="O1" s="666"/>
      <c r="P1" s="666"/>
      <c r="Q1" s="666"/>
      <c r="R1" s="180"/>
      <c r="S1" s="181"/>
      <c r="T1" s="181"/>
      <c r="U1" s="181"/>
      <c r="V1" s="180"/>
      <c r="W1" s="180"/>
      <c r="X1" s="180"/>
      <c r="Y1" s="180"/>
    </row>
    <row r="2" spans="1:53">
      <c r="A2" s="665" t="s">
        <v>96</v>
      </c>
      <c r="B2" s="666"/>
      <c r="C2" s="666"/>
      <c r="D2" s="667"/>
      <c r="E2" s="667"/>
      <c r="F2" s="666"/>
      <c r="G2" s="666"/>
      <c r="H2" s="666"/>
      <c r="I2" s="666"/>
      <c r="J2" s="666"/>
      <c r="K2" s="666"/>
      <c r="L2" s="666"/>
      <c r="M2" s="666"/>
      <c r="N2" s="666"/>
      <c r="O2" s="666"/>
      <c r="P2" s="666"/>
      <c r="Q2" s="666"/>
      <c r="R2" s="180"/>
      <c r="S2" s="183"/>
      <c r="T2" s="183"/>
      <c r="U2" s="184"/>
      <c r="V2" s="180"/>
      <c r="W2" s="180"/>
      <c r="X2" s="180"/>
      <c r="Y2" s="180"/>
    </row>
    <row r="3" spans="1:53">
      <c r="A3" s="665" t="s">
        <v>509</v>
      </c>
      <c r="B3" s="666"/>
      <c r="C3" s="666"/>
      <c r="D3" s="667"/>
      <c r="E3" s="667"/>
      <c r="F3" s="666"/>
      <c r="G3" s="666"/>
      <c r="H3" s="666"/>
      <c r="I3" s="666"/>
      <c r="J3" s="666"/>
      <c r="K3" s="666"/>
      <c r="L3" s="666"/>
      <c r="M3" s="666"/>
      <c r="N3" s="666"/>
      <c r="O3" s="666"/>
      <c r="P3" s="666"/>
      <c r="Q3" s="666"/>
      <c r="R3" s="180"/>
      <c r="S3" s="183"/>
      <c r="T3" s="184"/>
      <c r="U3" s="183"/>
      <c r="V3" s="180"/>
      <c r="W3" s="180"/>
      <c r="X3" s="180"/>
      <c r="Y3" s="180"/>
    </row>
    <row r="4" spans="1:53">
      <c r="A4" s="668" t="s">
        <v>97</v>
      </c>
      <c r="B4" s="669"/>
      <c r="C4" s="666"/>
      <c r="D4" s="667"/>
      <c r="E4" s="667"/>
      <c r="F4" s="666"/>
      <c r="G4" s="666"/>
      <c r="H4" s="666"/>
      <c r="I4" s="666"/>
      <c r="J4" s="666"/>
      <c r="K4" s="668"/>
      <c r="L4" s="666"/>
      <c r="M4" s="666"/>
      <c r="N4" s="666"/>
      <c r="O4" s="666"/>
      <c r="P4" s="666"/>
      <c r="Q4" s="666"/>
      <c r="R4" s="180"/>
      <c r="S4" s="183"/>
      <c r="T4" s="184"/>
      <c r="U4" s="183"/>
      <c r="V4" s="180"/>
      <c r="W4" s="180"/>
      <c r="X4" s="180"/>
      <c r="Y4" s="180"/>
    </row>
    <row r="5" spans="1:53" ht="21">
      <c r="A5" s="1197" t="s">
        <v>0</v>
      </c>
      <c r="B5" s="1197"/>
      <c r="C5" s="1197"/>
      <c r="D5" s="1197"/>
      <c r="E5" s="1197"/>
      <c r="F5" s="1197"/>
      <c r="G5" s="1197"/>
      <c r="H5" s="1197"/>
      <c r="I5" s="1197"/>
      <c r="J5" s="1197"/>
      <c r="K5" s="1197"/>
      <c r="L5" s="1197"/>
      <c r="M5" s="1197"/>
      <c r="N5" s="1197"/>
      <c r="O5" s="1197"/>
      <c r="P5" s="1197"/>
      <c r="Q5" s="1197"/>
      <c r="R5" s="875"/>
      <c r="S5" s="1195" t="s">
        <v>248</v>
      </c>
      <c r="T5" s="1195"/>
      <c r="U5" s="1195"/>
      <c r="V5" s="1195"/>
      <c r="W5" s="1195"/>
      <c r="X5" s="1195"/>
      <c r="Y5" s="1195"/>
      <c r="Z5" s="1195"/>
      <c r="AA5" s="1195"/>
      <c r="AB5" s="1195"/>
      <c r="AC5" s="1195"/>
      <c r="AD5" s="1195"/>
      <c r="AE5" s="1195"/>
      <c r="AF5" s="1195"/>
      <c r="AG5" s="1195"/>
      <c r="AH5" s="1195"/>
      <c r="AI5" s="1195"/>
      <c r="AJ5" s="180"/>
      <c r="AK5" s="1196" t="s">
        <v>249</v>
      </c>
      <c r="AL5" s="1196"/>
      <c r="AM5" s="1196"/>
      <c r="AN5" s="1196"/>
      <c r="AO5" s="1196"/>
      <c r="AP5" s="1196"/>
      <c r="AQ5" s="1196"/>
      <c r="AR5" s="1196"/>
      <c r="AS5" s="1196"/>
      <c r="AT5" s="1196"/>
      <c r="AU5" s="1196"/>
      <c r="AV5" s="1196"/>
      <c r="AW5" s="1196"/>
      <c r="AX5" s="1196"/>
      <c r="AY5" s="1196"/>
      <c r="AZ5" s="1196"/>
      <c r="BA5" s="1196"/>
    </row>
    <row r="6" spans="1:53" ht="18" customHeight="1">
      <c r="A6" s="185"/>
      <c r="B6" s="186" t="s">
        <v>98</v>
      </c>
      <c r="C6" s="186"/>
      <c r="D6" s="187"/>
      <c r="E6" s="187"/>
      <c r="F6" s="186"/>
      <c r="G6" s="186"/>
      <c r="H6" s="186"/>
      <c r="I6" s="188"/>
      <c r="J6" s="189" t="s">
        <v>99</v>
      </c>
      <c r="K6" s="186"/>
      <c r="L6" s="186"/>
      <c r="M6" s="186"/>
      <c r="N6" s="186"/>
      <c r="O6" s="186"/>
      <c r="P6" s="186"/>
      <c r="Q6" s="190"/>
      <c r="R6" s="876"/>
      <c r="S6" s="185"/>
      <c r="T6" s="186" t="s">
        <v>98</v>
      </c>
      <c r="U6" s="186"/>
      <c r="V6" s="187"/>
      <c r="W6" s="187"/>
      <c r="X6" s="186"/>
      <c r="Y6" s="186"/>
      <c r="Z6" s="186"/>
      <c r="AA6" s="188"/>
      <c r="AB6" s="189" t="s">
        <v>99</v>
      </c>
      <c r="AC6" s="186"/>
      <c r="AD6" s="186"/>
      <c r="AE6" s="186"/>
      <c r="AF6" s="186"/>
      <c r="AG6" s="186"/>
      <c r="AH6" s="186"/>
      <c r="AI6" s="190"/>
      <c r="AJ6" s="191"/>
      <c r="AK6" s="185"/>
      <c r="AL6" s="186" t="s">
        <v>98</v>
      </c>
      <c r="AM6" s="186"/>
      <c r="AN6" s="187"/>
      <c r="AO6" s="187"/>
      <c r="AP6" s="186"/>
      <c r="AQ6" s="186"/>
      <c r="AR6" s="186"/>
      <c r="AS6" s="188"/>
      <c r="AT6" s="189" t="s">
        <v>99</v>
      </c>
      <c r="AU6" s="186"/>
      <c r="AV6" s="186"/>
      <c r="AW6" s="186"/>
      <c r="AX6" s="186"/>
      <c r="AY6" s="186"/>
      <c r="AZ6" s="186"/>
      <c r="BA6" s="190"/>
    </row>
    <row r="7" spans="1:53" s="203" customFormat="1">
      <c r="A7" s="192" t="s">
        <v>100</v>
      </c>
      <c r="B7" s="193" t="s">
        <v>101</v>
      </c>
      <c r="C7" s="194"/>
      <c r="D7" s="195"/>
      <c r="E7" s="196"/>
      <c r="F7" s="197" t="s">
        <v>102</v>
      </c>
      <c r="G7" s="197"/>
      <c r="H7" s="197"/>
      <c r="I7" s="198" t="s">
        <v>70</v>
      </c>
      <c r="J7" s="199" t="s">
        <v>101</v>
      </c>
      <c r="K7" s="194"/>
      <c r="L7" s="194"/>
      <c r="M7" s="193" t="s">
        <v>102</v>
      </c>
      <c r="N7" s="194"/>
      <c r="O7" s="200"/>
      <c r="P7" s="201" t="s">
        <v>70</v>
      </c>
      <c r="Q7" s="202" t="s">
        <v>70</v>
      </c>
      <c r="R7" s="877"/>
      <c r="S7" s="192" t="s">
        <v>100</v>
      </c>
      <c r="T7" s="193" t="s">
        <v>101</v>
      </c>
      <c r="U7" s="194"/>
      <c r="V7" s="195"/>
      <c r="W7" s="196"/>
      <c r="X7" s="197" t="s">
        <v>102</v>
      </c>
      <c r="Y7" s="197"/>
      <c r="Z7" s="197"/>
      <c r="AA7" s="198" t="s">
        <v>70</v>
      </c>
      <c r="AB7" s="199" t="s">
        <v>101</v>
      </c>
      <c r="AC7" s="194"/>
      <c r="AD7" s="194"/>
      <c r="AE7" s="193" t="s">
        <v>102</v>
      </c>
      <c r="AF7" s="194"/>
      <c r="AG7" s="200"/>
      <c r="AH7" s="201" t="s">
        <v>70</v>
      </c>
      <c r="AI7" s="202" t="s">
        <v>70</v>
      </c>
      <c r="AK7" s="192" t="s">
        <v>100</v>
      </c>
      <c r="AL7" s="193" t="s">
        <v>101</v>
      </c>
      <c r="AM7" s="194"/>
      <c r="AN7" s="195"/>
      <c r="AO7" s="196"/>
      <c r="AP7" s="197" t="s">
        <v>102</v>
      </c>
      <c r="AQ7" s="197"/>
      <c r="AR7" s="197"/>
      <c r="AS7" s="198" t="s">
        <v>70</v>
      </c>
      <c r="AT7" s="199" t="s">
        <v>101</v>
      </c>
      <c r="AU7" s="194"/>
      <c r="AV7" s="194"/>
      <c r="AW7" s="193" t="s">
        <v>102</v>
      </c>
      <c r="AX7" s="194"/>
      <c r="AY7" s="200"/>
      <c r="AZ7" s="201" t="s">
        <v>70</v>
      </c>
      <c r="BA7" s="202" t="s">
        <v>70</v>
      </c>
    </row>
    <row r="8" spans="1:53" s="203" customFormat="1">
      <c r="A8" s="192" t="s">
        <v>12</v>
      </c>
      <c r="B8" s="192"/>
      <c r="C8" s="204"/>
      <c r="D8" s="205"/>
      <c r="E8" s="206"/>
      <c r="F8" s="207" t="s">
        <v>103</v>
      </c>
      <c r="G8" s="207"/>
      <c r="H8" s="207"/>
      <c r="I8" s="208" t="s">
        <v>104</v>
      </c>
      <c r="J8" s="209"/>
      <c r="K8" s="204"/>
      <c r="L8" s="204"/>
      <c r="M8" s="210" t="s">
        <v>103</v>
      </c>
      <c r="N8" s="211"/>
      <c r="O8" s="212"/>
      <c r="P8" s="213" t="s">
        <v>105</v>
      </c>
      <c r="Q8" s="214" t="s">
        <v>106</v>
      </c>
      <c r="R8" s="214"/>
      <c r="S8" s="192" t="s">
        <v>12</v>
      </c>
      <c r="T8" s="192"/>
      <c r="U8" s="204"/>
      <c r="V8" s="205"/>
      <c r="W8" s="206"/>
      <c r="X8" s="207" t="s">
        <v>103</v>
      </c>
      <c r="Y8" s="207"/>
      <c r="Z8" s="207"/>
      <c r="AA8" s="208" t="s">
        <v>104</v>
      </c>
      <c r="AB8" s="209"/>
      <c r="AC8" s="204"/>
      <c r="AD8" s="204"/>
      <c r="AE8" s="210" t="s">
        <v>103</v>
      </c>
      <c r="AF8" s="211"/>
      <c r="AG8" s="212"/>
      <c r="AH8" s="213" t="s">
        <v>105</v>
      </c>
      <c r="AI8" s="214" t="s">
        <v>106</v>
      </c>
      <c r="AK8" s="192" t="s">
        <v>12</v>
      </c>
      <c r="AL8" s="192"/>
      <c r="AM8" s="204"/>
      <c r="AN8" s="205"/>
      <c r="AO8" s="206"/>
      <c r="AP8" s="207" t="s">
        <v>103</v>
      </c>
      <c r="AQ8" s="207"/>
      <c r="AR8" s="207"/>
      <c r="AS8" s="208" t="s">
        <v>104</v>
      </c>
      <c r="AT8" s="209"/>
      <c r="AU8" s="204"/>
      <c r="AV8" s="204"/>
      <c r="AW8" s="210" t="s">
        <v>103</v>
      </c>
      <c r="AX8" s="211"/>
      <c r="AY8" s="212"/>
      <c r="AZ8" s="213" t="s">
        <v>105</v>
      </c>
      <c r="BA8" s="214" t="s">
        <v>106</v>
      </c>
    </row>
    <row r="9" spans="1:53" s="203" customFormat="1" ht="28.9" customHeight="1" thickBot="1">
      <c r="A9" s="215"/>
      <c r="B9" s="215"/>
      <c r="C9" s="216"/>
      <c r="D9" s="217"/>
      <c r="E9" s="218"/>
      <c r="F9" s="219" t="s">
        <v>89</v>
      </c>
      <c r="G9" s="220" t="s">
        <v>90</v>
      </c>
      <c r="H9" s="219" t="s">
        <v>0</v>
      </c>
      <c r="I9" s="221"/>
      <c r="J9" s="222"/>
      <c r="K9" s="216"/>
      <c r="L9" s="216"/>
      <c r="M9" s="219" t="s">
        <v>89</v>
      </c>
      <c r="N9" s="220" t="s">
        <v>90</v>
      </c>
      <c r="O9" s="219" t="s">
        <v>0</v>
      </c>
      <c r="P9" s="223"/>
      <c r="Q9" s="224"/>
      <c r="R9" s="214"/>
      <c r="S9" s="215"/>
      <c r="T9" s="215"/>
      <c r="U9" s="216"/>
      <c r="V9" s="217"/>
      <c r="W9" s="218"/>
      <c r="X9" s="219" t="s">
        <v>89</v>
      </c>
      <c r="Y9" s="220" t="s">
        <v>90</v>
      </c>
      <c r="Z9" s="219" t="s">
        <v>0</v>
      </c>
      <c r="AA9" s="221"/>
      <c r="AB9" s="222"/>
      <c r="AC9" s="216"/>
      <c r="AD9" s="216"/>
      <c r="AE9" s="219" t="s">
        <v>89</v>
      </c>
      <c r="AF9" s="220" t="s">
        <v>90</v>
      </c>
      <c r="AG9" s="219" t="s">
        <v>0</v>
      </c>
      <c r="AH9" s="223"/>
      <c r="AI9" s="224"/>
      <c r="AK9" s="215"/>
      <c r="AL9" s="215"/>
      <c r="AM9" s="216"/>
      <c r="AN9" s="217"/>
      <c r="AO9" s="218"/>
      <c r="AP9" s="219" t="s">
        <v>89</v>
      </c>
      <c r="AQ9" s="220" t="s">
        <v>90</v>
      </c>
      <c r="AR9" s="219" t="s">
        <v>0</v>
      </c>
      <c r="AS9" s="221"/>
      <c r="AT9" s="222"/>
      <c r="AU9" s="216"/>
      <c r="AV9" s="216"/>
      <c r="AW9" s="219" t="s">
        <v>89</v>
      </c>
      <c r="AX9" s="220" t="s">
        <v>90</v>
      </c>
      <c r="AY9" s="219" t="s">
        <v>0</v>
      </c>
      <c r="AZ9" s="223"/>
      <c r="BA9" s="224"/>
    </row>
    <row r="10" spans="1:53" s="203" customFormat="1" ht="21" customHeight="1">
      <c r="A10" s="225" t="s">
        <v>253</v>
      </c>
      <c r="B10" s="226" t="s">
        <v>94</v>
      </c>
      <c r="C10" s="350"/>
      <c r="D10" s="350"/>
      <c r="E10" s="229"/>
      <c r="F10" s="230"/>
      <c r="G10" s="230"/>
      <c r="H10" s="231"/>
      <c r="I10" s="232"/>
      <c r="J10" s="226" t="s">
        <v>94</v>
      </c>
      <c r="K10" s="227"/>
      <c r="L10" s="228"/>
      <c r="M10" s="230"/>
      <c r="N10" s="230"/>
      <c r="O10" s="231"/>
      <c r="P10" s="231"/>
      <c r="Q10" s="233"/>
      <c r="R10" s="878"/>
      <c r="S10" s="225" t="s">
        <v>94</v>
      </c>
      <c r="T10" s="226"/>
      <c r="U10" s="350"/>
      <c r="V10" s="350"/>
      <c r="W10" s="229"/>
      <c r="X10" s="230">
        <f>+X11+X12+X13</f>
        <v>0</v>
      </c>
      <c r="Y10" s="230">
        <f>+Y11+Y12+Y13</f>
        <v>0</v>
      </c>
      <c r="Z10" s="231">
        <f>+Y10+X10</f>
        <v>0</v>
      </c>
      <c r="AA10" s="232"/>
      <c r="AB10" s="226" t="s">
        <v>94</v>
      </c>
      <c r="AC10" s="227"/>
      <c r="AD10" s="228"/>
      <c r="AE10" s="230"/>
      <c r="AF10" s="230"/>
      <c r="AG10" s="231"/>
      <c r="AH10" s="231"/>
      <c r="AI10" s="233"/>
      <c r="AK10" s="225" t="s">
        <v>253</v>
      </c>
      <c r="AL10" s="226" t="s">
        <v>94</v>
      </c>
      <c r="AM10" s="350"/>
      <c r="AN10" s="350"/>
      <c r="AO10" s="229"/>
      <c r="AP10" s="230"/>
      <c r="AQ10" s="230"/>
      <c r="AR10" s="231"/>
      <c r="AS10" s="232"/>
      <c r="AT10" s="226" t="s">
        <v>94</v>
      </c>
      <c r="AU10" s="227"/>
      <c r="AV10" s="228"/>
      <c r="AW10" s="230"/>
      <c r="AX10" s="230"/>
      <c r="AY10" s="231"/>
      <c r="AZ10" s="231"/>
      <c r="BA10" s="233"/>
    </row>
    <row r="11" spans="1:53" s="203" customFormat="1" ht="21" customHeight="1">
      <c r="A11" s="234"/>
      <c r="B11" s="235" t="s">
        <v>534</v>
      </c>
      <c r="C11" s="227"/>
      <c r="D11" s="227"/>
      <c r="E11" s="236"/>
      <c r="F11" s="230">
        <f>+X11+AE11</f>
        <v>0</v>
      </c>
      <c r="G11" s="230">
        <f t="shared" ref="G11:I11" si="0">+Y11+AF11</f>
        <v>0</v>
      </c>
      <c r="H11" s="230">
        <f t="shared" si="0"/>
        <v>0</v>
      </c>
      <c r="I11" s="230">
        <f t="shared" si="0"/>
        <v>0</v>
      </c>
      <c r="J11" s="235" t="s">
        <v>534</v>
      </c>
      <c r="K11" s="227"/>
      <c r="L11" s="228"/>
      <c r="M11" s="230">
        <f>+AE11+AW11</f>
        <v>0</v>
      </c>
      <c r="N11" s="230">
        <f>+AF11+AM11</f>
        <v>0</v>
      </c>
      <c r="O11" s="230">
        <f t="shared" ref="O11:P11" si="1">+AG11+AN11</f>
        <v>0</v>
      </c>
      <c r="P11" s="230">
        <f t="shared" si="1"/>
        <v>0</v>
      </c>
      <c r="Q11" s="233"/>
      <c r="R11" s="878"/>
      <c r="S11" s="234"/>
      <c r="T11" s="235" t="s">
        <v>534</v>
      </c>
      <c r="U11" s="227"/>
      <c r="V11" s="227"/>
      <c r="W11" s="236"/>
      <c r="X11" s="230"/>
      <c r="Y11" s="230"/>
      <c r="Z11" s="231"/>
      <c r="AA11" s="232"/>
      <c r="AB11" s="235" t="s">
        <v>534</v>
      </c>
      <c r="AC11" s="227"/>
      <c r="AD11" s="228"/>
      <c r="AE11" s="230"/>
      <c r="AF11" s="230"/>
      <c r="AG11" s="231"/>
      <c r="AH11" s="231"/>
      <c r="AI11" s="233"/>
      <c r="AK11" s="234"/>
      <c r="AL11" s="235" t="s">
        <v>472</v>
      </c>
      <c r="AM11" s="227"/>
      <c r="AN11" s="227"/>
      <c r="AO11" s="236"/>
      <c r="AP11" s="230"/>
      <c r="AQ11" s="230"/>
      <c r="AR11" s="231"/>
      <c r="AS11" s="232"/>
      <c r="AT11" s="235" t="s">
        <v>472</v>
      </c>
      <c r="AU11" s="227"/>
      <c r="AV11" s="228"/>
      <c r="AW11" s="230"/>
      <c r="AX11" s="230"/>
      <c r="AY11" s="231"/>
      <c r="AZ11" s="231"/>
      <c r="BA11" s="233"/>
    </row>
    <row r="12" spans="1:53" ht="21">
      <c r="A12" s="237"/>
      <c r="B12" s="235" t="s">
        <v>535</v>
      </c>
      <c r="C12" s="238"/>
      <c r="D12" s="238"/>
      <c r="E12" s="240"/>
      <c r="F12" s="230">
        <f t="shared" ref="F12:F17" si="2">+X12+AE12</f>
        <v>0</v>
      </c>
      <c r="G12" s="230">
        <f t="shared" ref="G12:G17" si="3">+Y12+AF12</f>
        <v>0</v>
      </c>
      <c r="H12" s="230">
        <f t="shared" ref="H12:H17" si="4">+Z12+AG12</f>
        <v>0</v>
      </c>
      <c r="I12" s="230">
        <f t="shared" ref="I12:I17" si="5">+AA12+AH12</f>
        <v>0</v>
      </c>
      <c r="J12" s="235" t="s">
        <v>535</v>
      </c>
      <c r="K12" s="238"/>
      <c r="L12" s="239"/>
      <c r="M12" s="230">
        <f t="shared" ref="M12:M17" si="6">+AE12+AW12</f>
        <v>0</v>
      </c>
      <c r="N12" s="230">
        <f t="shared" ref="N12:N17" si="7">+AF12+AM12</f>
        <v>0</v>
      </c>
      <c r="O12" s="230">
        <f t="shared" ref="O12:O17" si="8">+AG12+AN12</f>
        <v>0</v>
      </c>
      <c r="P12" s="230">
        <f t="shared" ref="P12:P17" si="9">+AH12+AO12</f>
        <v>0</v>
      </c>
      <c r="Q12" s="244"/>
      <c r="R12" s="879"/>
      <c r="S12" s="237"/>
      <c r="T12" s="235" t="s">
        <v>535</v>
      </c>
      <c r="U12" s="238"/>
      <c r="V12" s="238"/>
      <c r="W12" s="240"/>
      <c r="X12" s="241"/>
      <c r="Y12" s="241"/>
      <c r="Z12" s="242"/>
      <c r="AA12" s="243"/>
      <c r="AB12" s="235" t="s">
        <v>535</v>
      </c>
      <c r="AC12" s="238"/>
      <c r="AD12" s="239"/>
      <c r="AE12" s="241"/>
      <c r="AF12" s="241"/>
      <c r="AG12" s="242"/>
      <c r="AH12" s="242"/>
      <c r="AI12" s="244"/>
      <c r="AK12" s="237"/>
      <c r="AL12" s="235" t="s">
        <v>473</v>
      </c>
      <c r="AM12" s="238"/>
      <c r="AN12" s="238"/>
      <c r="AO12" s="240"/>
      <c r="AP12" s="241"/>
      <c r="AQ12" s="241"/>
      <c r="AR12" s="242"/>
      <c r="AS12" s="243"/>
      <c r="AT12" s="235" t="s">
        <v>473</v>
      </c>
      <c r="AU12" s="238"/>
      <c r="AV12" s="239"/>
      <c r="AW12" s="241"/>
      <c r="AX12" s="241"/>
      <c r="AY12" s="242"/>
      <c r="AZ12" s="242"/>
      <c r="BA12" s="244"/>
    </row>
    <row r="13" spans="1:53" ht="21">
      <c r="A13" s="245"/>
      <c r="B13" s="246" t="s">
        <v>536</v>
      </c>
      <c r="C13" s="238"/>
      <c r="D13" s="238"/>
      <c r="E13" s="240"/>
      <c r="F13" s="230">
        <f t="shared" si="2"/>
        <v>0</v>
      </c>
      <c r="G13" s="230">
        <f t="shared" si="3"/>
        <v>0</v>
      </c>
      <c r="H13" s="230">
        <f t="shared" si="4"/>
        <v>0</v>
      </c>
      <c r="I13" s="230">
        <f t="shared" si="5"/>
        <v>0</v>
      </c>
      <c r="J13" s="246" t="s">
        <v>536</v>
      </c>
      <c r="K13" s="238"/>
      <c r="L13" s="239"/>
      <c r="M13" s="230">
        <f t="shared" si="6"/>
        <v>0</v>
      </c>
      <c r="N13" s="230">
        <f t="shared" si="7"/>
        <v>0</v>
      </c>
      <c r="O13" s="230">
        <f t="shared" si="8"/>
        <v>0</v>
      </c>
      <c r="P13" s="230">
        <f t="shared" si="9"/>
        <v>0</v>
      </c>
      <c r="Q13" s="244"/>
      <c r="R13" s="879"/>
      <c r="S13" s="245"/>
      <c r="T13" s="246" t="s">
        <v>536</v>
      </c>
      <c r="U13" s="238"/>
      <c r="V13" s="238"/>
      <c r="W13" s="240"/>
      <c r="X13" s="241"/>
      <c r="Y13" s="241"/>
      <c r="Z13" s="241"/>
      <c r="AA13" s="243"/>
      <c r="AB13" s="246" t="s">
        <v>536</v>
      </c>
      <c r="AC13" s="238"/>
      <c r="AD13" s="239"/>
      <c r="AE13" s="241"/>
      <c r="AF13" s="241"/>
      <c r="AG13" s="241"/>
      <c r="AH13" s="247"/>
      <c r="AI13" s="244"/>
      <c r="AK13" s="245"/>
      <c r="AL13" s="246" t="s">
        <v>474</v>
      </c>
      <c r="AM13" s="238"/>
      <c r="AN13" s="238"/>
      <c r="AO13" s="240"/>
      <c r="AP13" s="241"/>
      <c r="AQ13" s="241"/>
      <c r="AR13" s="241"/>
      <c r="AS13" s="243"/>
      <c r="AT13" s="246" t="s">
        <v>474</v>
      </c>
      <c r="AU13" s="238"/>
      <c r="AV13" s="239"/>
      <c r="AW13" s="241"/>
      <c r="AX13" s="241"/>
      <c r="AY13" s="241"/>
      <c r="AZ13" s="247"/>
      <c r="BA13" s="244"/>
    </row>
    <row r="14" spans="1:53" s="203" customFormat="1">
      <c r="A14" s="234" t="s">
        <v>107</v>
      </c>
      <c r="B14" s="248"/>
      <c r="C14" s="249"/>
      <c r="D14" s="250"/>
      <c r="E14" s="236"/>
      <c r="F14" s="230">
        <f t="shared" si="2"/>
        <v>0</v>
      </c>
      <c r="G14" s="230">
        <f t="shared" si="3"/>
        <v>0</v>
      </c>
      <c r="H14" s="230">
        <f t="shared" si="4"/>
        <v>0</v>
      </c>
      <c r="I14" s="230">
        <f t="shared" si="5"/>
        <v>0</v>
      </c>
      <c r="J14" s="254" t="s">
        <v>107</v>
      </c>
      <c r="K14" s="249"/>
      <c r="L14" s="255"/>
      <c r="M14" s="230">
        <f t="shared" si="6"/>
        <v>0</v>
      </c>
      <c r="N14" s="230">
        <f t="shared" si="7"/>
        <v>0</v>
      </c>
      <c r="O14" s="230">
        <f t="shared" si="8"/>
        <v>0</v>
      </c>
      <c r="P14" s="230">
        <f t="shared" si="9"/>
        <v>0</v>
      </c>
      <c r="Q14" s="256"/>
      <c r="R14" s="878"/>
      <c r="S14" s="234" t="s">
        <v>107</v>
      </c>
      <c r="T14" s="248"/>
      <c r="U14" s="249"/>
      <c r="V14" s="250"/>
      <c r="W14" s="236"/>
      <c r="X14" s="251"/>
      <c r="Y14" s="251"/>
      <c r="Z14" s="252"/>
      <c r="AA14" s="253"/>
      <c r="AB14" s="254" t="s">
        <v>107</v>
      </c>
      <c r="AC14" s="249"/>
      <c r="AD14" s="255"/>
      <c r="AE14" s="251"/>
      <c r="AF14" s="251"/>
      <c r="AG14" s="252"/>
      <c r="AH14" s="252"/>
      <c r="AI14" s="256"/>
      <c r="AK14" s="234" t="s">
        <v>107</v>
      </c>
      <c r="AL14" s="248"/>
      <c r="AM14" s="249"/>
      <c r="AN14" s="250"/>
      <c r="AO14" s="236"/>
      <c r="AP14" s="251"/>
      <c r="AQ14" s="251"/>
      <c r="AR14" s="252"/>
      <c r="AS14" s="253"/>
      <c r="AT14" s="254" t="s">
        <v>107</v>
      </c>
      <c r="AU14" s="249"/>
      <c r="AV14" s="255"/>
      <c r="AW14" s="251"/>
      <c r="AX14" s="251"/>
      <c r="AY14" s="252"/>
      <c r="AZ14" s="252"/>
      <c r="BA14" s="256"/>
    </row>
    <row r="15" spans="1:53" s="203" customFormat="1" ht="21">
      <c r="A15" s="257"/>
      <c r="B15" s="235" t="s">
        <v>534</v>
      </c>
      <c r="C15" s="227"/>
      <c r="D15" s="227"/>
      <c r="E15" s="258"/>
      <c r="F15" s="230">
        <f t="shared" si="2"/>
        <v>0</v>
      </c>
      <c r="G15" s="230">
        <f t="shared" si="3"/>
        <v>0</v>
      </c>
      <c r="H15" s="230">
        <f t="shared" si="4"/>
        <v>0</v>
      </c>
      <c r="I15" s="230">
        <f t="shared" si="5"/>
        <v>0</v>
      </c>
      <c r="J15" s="235" t="s">
        <v>534</v>
      </c>
      <c r="K15" s="227"/>
      <c r="L15" s="228"/>
      <c r="M15" s="230">
        <f t="shared" si="6"/>
        <v>0</v>
      </c>
      <c r="N15" s="230">
        <f t="shared" si="7"/>
        <v>0</v>
      </c>
      <c r="O15" s="230">
        <f t="shared" si="8"/>
        <v>0</v>
      </c>
      <c r="P15" s="230">
        <f t="shared" si="9"/>
        <v>0</v>
      </c>
      <c r="Q15" s="256"/>
      <c r="R15" s="878"/>
      <c r="S15" s="257"/>
      <c r="T15" s="235" t="s">
        <v>534</v>
      </c>
      <c r="U15" s="227"/>
      <c r="V15" s="227"/>
      <c r="W15" s="258"/>
      <c r="X15" s="259"/>
      <c r="Y15" s="259"/>
      <c r="Z15" s="260"/>
      <c r="AA15" s="232"/>
      <c r="AB15" s="235" t="s">
        <v>534</v>
      </c>
      <c r="AC15" s="227"/>
      <c r="AD15" s="228"/>
      <c r="AE15" s="251"/>
      <c r="AF15" s="251"/>
      <c r="AG15" s="252"/>
      <c r="AH15" s="252"/>
      <c r="AI15" s="256"/>
      <c r="AK15" s="257"/>
      <c r="AL15" s="235" t="s">
        <v>472</v>
      </c>
      <c r="AM15" s="227"/>
      <c r="AN15" s="227"/>
      <c r="AO15" s="258"/>
      <c r="AP15" s="259"/>
      <c r="AQ15" s="259"/>
      <c r="AR15" s="260"/>
      <c r="AS15" s="232"/>
      <c r="AT15" s="235" t="s">
        <v>472</v>
      </c>
      <c r="AU15" s="227"/>
      <c r="AV15" s="228"/>
      <c r="AW15" s="251"/>
      <c r="AX15" s="251"/>
      <c r="AY15" s="252"/>
      <c r="AZ15" s="252"/>
      <c r="BA15" s="256"/>
    </row>
    <row r="16" spans="1:53" ht="21">
      <c r="A16" s="245"/>
      <c r="B16" s="235" t="s">
        <v>535</v>
      </c>
      <c r="C16" s="238"/>
      <c r="D16" s="238"/>
      <c r="E16" s="240"/>
      <c r="F16" s="230">
        <f t="shared" si="2"/>
        <v>0</v>
      </c>
      <c r="G16" s="230">
        <f t="shared" si="3"/>
        <v>0</v>
      </c>
      <c r="H16" s="230">
        <f t="shared" si="4"/>
        <v>0</v>
      </c>
      <c r="I16" s="230">
        <f t="shared" si="5"/>
        <v>0</v>
      </c>
      <c r="J16" s="235" t="s">
        <v>535</v>
      </c>
      <c r="K16" s="238"/>
      <c r="L16" s="239"/>
      <c r="M16" s="230">
        <f t="shared" si="6"/>
        <v>0</v>
      </c>
      <c r="N16" s="230">
        <f t="shared" si="7"/>
        <v>0</v>
      </c>
      <c r="O16" s="230">
        <f t="shared" si="8"/>
        <v>0</v>
      </c>
      <c r="P16" s="230">
        <f t="shared" si="9"/>
        <v>0</v>
      </c>
      <c r="Q16" s="244"/>
      <c r="R16" s="879"/>
      <c r="S16" s="245"/>
      <c r="T16" s="235" t="s">
        <v>535</v>
      </c>
      <c r="U16" s="238"/>
      <c r="V16" s="238"/>
      <c r="W16" s="240"/>
      <c r="X16" s="261"/>
      <c r="Y16" s="261"/>
      <c r="Z16" s="244"/>
      <c r="AA16" s="243"/>
      <c r="AB16" s="235" t="s">
        <v>535</v>
      </c>
      <c r="AC16" s="238"/>
      <c r="AD16" s="239"/>
      <c r="AE16" s="261"/>
      <c r="AF16" s="261"/>
      <c r="AG16" s="244"/>
      <c r="AH16" s="252"/>
      <c r="AI16" s="244"/>
      <c r="AK16" s="245"/>
      <c r="AL16" s="235" t="s">
        <v>473</v>
      </c>
      <c r="AM16" s="238"/>
      <c r="AN16" s="238"/>
      <c r="AO16" s="240"/>
      <c r="AP16" s="261"/>
      <c r="AQ16" s="261"/>
      <c r="AR16" s="244"/>
      <c r="AS16" s="243"/>
      <c r="AT16" s="235" t="s">
        <v>473</v>
      </c>
      <c r="AU16" s="238"/>
      <c r="AV16" s="239"/>
      <c r="AW16" s="261"/>
      <c r="AX16" s="261"/>
      <c r="AY16" s="244"/>
      <c r="AZ16" s="252"/>
      <c r="BA16" s="244"/>
    </row>
    <row r="17" spans="1:53" ht="21.75" thickBot="1">
      <c r="A17" s="262"/>
      <c r="B17" s="246" t="s">
        <v>536</v>
      </c>
      <c r="C17" s="238"/>
      <c r="D17" s="238"/>
      <c r="E17" s="263"/>
      <c r="F17" s="230">
        <f t="shared" si="2"/>
        <v>0</v>
      </c>
      <c r="G17" s="230">
        <f t="shared" si="3"/>
        <v>0</v>
      </c>
      <c r="H17" s="230">
        <f t="shared" si="4"/>
        <v>0</v>
      </c>
      <c r="I17" s="230">
        <f t="shared" si="5"/>
        <v>0</v>
      </c>
      <c r="J17" s="246" t="s">
        <v>536</v>
      </c>
      <c r="K17" s="238"/>
      <c r="L17" s="239"/>
      <c r="M17" s="230">
        <f t="shared" si="6"/>
        <v>0</v>
      </c>
      <c r="N17" s="230">
        <f t="shared" si="7"/>
        <v>0</v>
      </c>
      <c r="O17" s="230">
        <f t="shared" si="8"/>
        <v>0</v>
      </c>
      <c r="P17" s="230">
        <f t="shared" si="9"/>
        <v>0</v>
      </c>
      <c r="Q17" s="267"/>
      <c r="R17" s="879"/>
      <c r="S17" s="262"/>
      <c r="T17" s="246" t="s">
        <v>536</v>
      </c>
      <c r="U17" s="238"/>
      <c r="V17" s="238"/>
      <c r="W17" s="263"/>
      <c r="X17" s="264"/>
      <c r="Y17" s="264"/>
      <c r="Z17" s="265"/>
      <c r="AA17" s="266"/>
      <c r="AB17" s="246" t="s">
        <v>536</v>
      </c>
      <c r="AC17" s="238"/>
      <c r="AD17" s="239"/>
      <c r="AE17" s="264"/>
      <c r="AF17" s="264"/>
      <c r="AG17" s="265"/>
      <c r="AH17" s="265"/>
      <c r="AI17" s="267"/>
      <c r="AK17" s="262"/>
      <c r="AL17" s="246" t="s">
        <v>474</v>
      </c>
      <c r="AM17" s="238"/>
      <c r="AN17" s="238"/>
      <c r="AO17" s="263"/>
      <c r="AP17" s="264"/>
      <c r="AQ17" s="264"/>
      <c r="AR17" s="265"/>
      <c r="AS17" s="266"/>
      <c r="AT17" s="246" t="s">
        <v>474</v>
      </c>
      <c r="AU17" s="238"/>
      <c r="AV17" s="239"/>
      <c r="AW17" s="264"/>
      <c r="AX17" s="264"/>
      <c r="AY17" s="265"/>
      <c r="AZ17" s="265"/>
      <c r="BA17" s="267"/>
    </row>
    <row r="18" spans="1:53" s="280" customFormat="1" ht="21.75" thickBot="1">
      <c r="A18" s="268" t="s">
        <v>108</v>
      </c>
      <c r="B18" s="269"/>
      <c r="C18" s="270"/>
      <c r="D18" s="271"/>
      <c r="E18" s="272"/>
      <c r="F18" s="273"/>
      <c r="G18" s="274"/>
      <c r="H18" s="275"/>
      <c r="I18" s="276"/>
      <c r="J18" s="277" t="s">
        <v>108</v>
      </c>
      <c r="K18" s="270"/>
      <c r="L18" s="278"/>
      <c r="M18" s="273"/>
      <c r="N18" s="274"/>
      <c r="O18" s="275"/>
      <c r="P18" s="275"/>
      <c r="Q18" s="279"/>
      <c r="R18" s="287"/>
      <c r="S18" s="268" t="s">
        <v>108</v>
      </c>
      <c r="T18" s="269"/>
      <c r="U18" s="270"/>
      <c r="V18" s="271"/>
      <c r="W18" s="272"/>
      <c r="X18" s="273"/>
      <c r="Y18" s="274"/>
      <c r="Z18" s="275"/>
      <c r="AA18" s="276"/>
      <c r="AB18" s="277" t="s">
        <v>108</v>
      </c>
      <c r="AC18" s="270"/>
      <c r="AD18" s="278"/>
      <c r="AE18" s="273"/>
      <c r="AF18" s="274"/>
      <c r="AG18" s="275"/>
      <c r="AH18" s="275"/>
      <c r="AI18" s="279"/>
      <c r="AK18" s="268" t="s">
        <v>108</v>
      </c>
      <c r="AL18" s="269"/>
      <c r="AM18" s="270"/>
      <c r="AN18" s="271"/>
      <c r="AO18" s="272"/>
      <c r="AP18" s="273"/>
      <c r="AQ18" s="274"/>
      <c r="AR18" s="275"/>
      <c r="AS18" s="276"/>
      <c r="AT18" s="277" t="s">
        <v>108</v>
      </c>
      <c r="AU18" s="270"/>
      <c r="AV18" s="278"/>
      <c r="AW18" s="273"/>
      <c r="AX18" s="274"/>
      <c r="AY18" s="275"/>
      <c r="AZ18" s="275"/>
      <c r="BA18" s="279"/>
    </row>
    <row r="19" spans="1:53" s="280" customFormat="1" ht="21">
      <c r="A19" s="281"/>
      <c r="B19" s="235" t="s">
        <v>534</v>
      </c>
      <c r="C19" s="227"/>
      <c r="D19" s="227"/>
      <c r="E19" s="282"/>
      <c r="F19" s="230">
        <f t="shared" ref="F19:F21" si="10">+X19+AE19</f>
        <v>0</v>
      </c>
      <c r="G19" s="230">
        <f t="shared" ref="G19:G21" si="11">+Y19+AF19</f>
        <v>0</v>
      </c>
      <c r="H19" s="230">
        <f t="shared" ref="H19:H21" si="12">+Z19+AG19</f>
        <v>0</v>
      </c>
      <c r="I19" s="230">
        <f t="shared" ref="I19:I21" si="13">+AA19+AH19</f>
        <v>0</v>
      </c>
      <c r="J19" s="235" t="s">
        <v>534</v>
      </c>
      <c r="K19" s="227"/>
      <c r="L19" s="228"/>
      <c r="M19" s="230">
        <f t="shared" ref="M19:M21" si="14">+AE19+AW19</f>
        <v>0</v>
      </c>
      <c r="N19" s="230">
        <f t="shared" ref="N19:N21" si="15">+AF19+AM19</f>
        <v>0</v>
      </c>
      <c r="O19" s="230">
        <f t="shared" ref="O19:O21" si="16">+AG19+AN19</f>
        <v>0</v>
      </c>
      <c r="P19" s="230">
        <f t="shared" ref="P19:P21" si="17">+AH19+AO19</f>
        <v>0</v>
      </c>
      <c r="Q19" s="287"/>
      <c r="R19" s="287"/>
      <c r="S19" s="281"/>
      <c r="T19" s="235" t="s">
        <v>534</v>
      </c>
      <c r="U19" s="227"/>
      <c r="V19" s="227"/>
      <c r="W19" s="282"/>
      <c r="X19" s="283"/>
      <c r="Y19" s="284"/>
      <c r="Z19" s="285"/>
      <c r="AA19" s="286"/>
      <c r="AB19" s="235" t="s">
        <v>534</v>
      </c>
      <c r="AC19" s="227"/>
      <c r="AD19" s="228"/>
      <c r="AE19" s="283"/>
      <c r="AF19" s="284"/>
      <c r="AG19" s="285"/>
      <c r="AH19" s="285"/>
      <c r="AI19" s="287"/>
      <c r="AK19" s="281"/>
      <c r="AL19" s="235" t="s">
        <v>472</v>
      </c>
      <c r="AM19" s="227"/>
      <c r="AN19" s="227"/>
      <c r="AO19" s="282"/>
      <c r="AP19" s="283"/>
      <c r="AQ19" s="284"/>
      <c r="AR19" s="285"/>
      <c r="AS19" s="286"/>
      <c r="AT19" s="235" t="s">
        <v>472</v>
      </c>
      <c r="AU19" s="227"/>
      <c r="AV19" s="228"/>
      <c r="AW19" s="283"/>
      <c r="AX19" s="284"/>
      <c r="AY19" s="285"/>
      <c r="AZ19" s="285"/>
      <c r="BA19" s="287"/>
    </row>
    <row r="20" spans="1:53" s="292" customFormat="1" ht="21">
      <c r="A20" s="245"/>
      <c r="B20" s="235" t="s">
        <v>535</v>
      </c>
      <c r="C20" s="238"/>
      <c r="D20" s="238"/>
      <c r="E20" s="240"/>
      <c r="F20" s="230">
        <f t="shared" si="10"/>
        <v>0</v>
      </c>
      <c r="G20" s="230">
        <f t="shared" si="11"/>
        <v>0</v>
      </c>
      <c r="H20" s="230">
        <f t="shared" si="12"/>
        <v>0</v>
      </c>
      <c r="I20" s="230">
        <f t="shared" si="13"/>
        <v>0</v>
      </c>
      <c r="J20" s="235" t="s">
        <v>535</v>
      </c>
      <c r="K20" s="238"/>
      <c r="L20" s="239"/>
      <c r="M20" s="230">
        <f t="shared" si="14"/>
        <v>0</v>
      </c>
      <c r="N20" s="230">
        <f t="shared" si="15"/>
        <v>0</v>
      </c>
      <c r="O20" s="230">
        <f t="shared" si="16"/>
        <v>0</v>
      </c>
      <c r="P20" s="230">
        <f t="shared" si="17"/>
        <v>0</v>
      </c>
      <c r="Q20" s="291"/>
      <c r="R20" s="880"/>
      <c r="S20" s="245"/>
      <c r="T20" s="235" t="s">
        <v>535</v>
      </c>
      <c r="U20" s="238"/>
      <c r="V20" s="238"/>
      <c r="W20" s="240"/>
      <c r="X20" s="288"/>
      <c r="Y20" s="288"/>
      <c r="Z20" s="289"/>
      <c r="AA20" s="290"/>
      <c r="AB20" s="235" t="s">
        <v>535</v>
      </c>
      <c r="AC20" s="238"/>
      <c r="AD20" s="239"/>
      <c r="AE20" s="288"/>
      <c r="AF20" s="288"/>
      <c r="AG20" s="289"/>
      <c r="AH20" s="289"/>
      <c r="AI20" s="291"/>
      <c r="AK20" s="245"/>
      <c r="AL20" s="235" t="s">
        <v>473</v>
      </c>
      <c r="AM20" s="238"/>
      <c r="AN20" s="238"/>
      <c r="AO20" s="240"/>
      <c r="AP20" s="288"/>
      <c r="AQ20" s="288"/>
      <c r="AR20" s="289"/>
      <c r="AS20" s="290"/>
      <c r="AT20" s="235" t="s">
        <v>473</v>
      </c>
      <c r="AU20" s="238"/>
      <c r="AV20" s="239"/>
      <c r="AW20" s="288"/>
      <c r="AX20" s="288"/>
      <c r="AY20" s="289"/>
      <c r="AZ20" s="289"/>
      <c r="BA20" s="291"/>
    </row>
    <row r="21" spans="1:53" s="299" customFormat="1" ht="21">
      <c r="A21" s="245"/>
      <c r="B21" s="246" t="s">
        <v>536</v>
      </c>
      <c r="C21" s="238"/>
      <c r="D21" s="238"/>
      <c r="E21" s="293"/>
      <c r="F21" s="230">
        <f t="shared" si="10"/>
        <v>0</v>
      </c>
      <c r="G21" s="230">
        <f t="shared" si="11"/>
        <v>0</v>
      </c>
      <c r="H21" s="230">
        <f t="shared" si="12"/>
        <v>0</v>
      </c>
      <c r="I21" s="230">
        <f t="shared" si="13"/>
        <v>0</v>
      </c>
      <c r="J21" s="246" t="s">
        <v>536</v>
      </c>
      <c r="K21" s="238"/>
      <c r="L21" s="239"/>
      <c r="M21" s="230">
        <f t="shared" si="14"/>
        <v>0</v>
      </c>
      <c r="N21" s="230">
        <f t="shared" si="15"/>
        <v>0</v>
      </c>
      <c r="O21" s="230">
        <f t="shared" si="16"/>
        <v>0</v>
      </c>
      <c r="P21" s="230">
        <f t="shared" si="17"/>
        <v>0</v>
      </c>
      <c r="Q21" s="298"/>
      <c r="R21" s="284"/>
      <c r="S21" s="245"/>
      <c r="T21" s="246" t="s">
        <v>536</v>
      </c>
      <c r="U21" s="238"/>
      <c r="V21" s="238"/>
      <c r="W21" s="293"/>
      <c r="X21" s="288"/>
      <c r="Y21" s="294"/>
      <c r="Z21" s="295"/>
      <c r="AA21" s="296"/>
      <c r="AB21" s="246" t="s">
        <v>536</v>
      </c>
      <c r="AC21" s="238"/>
      <c r="AD21" s="239"/>
      <c r="AE21" s="288"/>
      <c r="AF21" s="294"/>
      <c r="AG21" s="295"/>
      <c r="AH21" s="297"/>
      <c r="AI21" s="298"/>
      <c r="AK21" s="245"/>
      <c r="AL21" s="246" t="s">
        <v>474</v>
      </c>
      <c r="AM21" s="238"/>
      <c r="AN21" s="238"/>
      <c r="AO21" s="293"/>
      <c r="AP21" s="288"/>
      <c r="AQ21" s="294"/>
      <c r="AR21" s="295"/>
      <c r="AS21" s="296"/>
      <c r="AT21" s="246" t="s">
        <v>474</v>
      </c>
      <c r="AU21" s="238"/>
      <c r="AV21" s="239"/>
      <c r="AW21" s="288"/>
      <c r="AX21" s="294"/>
      <c r="AY21" s="295"/>
      <c r="AZ21" s="297"/>
      <c r="BA21" s="298"/>
    </row>
    <row r="22" spans="1:53" ht="21">
      <c r="A22" s="300"/>
      <c r="B22" s="301"/>
      <c r="C22" s="302"/>
      <c r="D22" s="303"/>
      <c r="E22" s="303"/>
      <c r="F22" s="302"/>
      <c r="G22" s="302"/>
      <c r="H22" s="302"/>
      <c r="I22" s="302"/>
      <c r="J22" s="302"/>
      <c r="K22" s="301"/>
      <c r="L22" s="302"/>
      <c r="M22" s="302"/>
      <c r="N22" s="302"/>
      <c r="O22" s="302"/>
      <c r="P22" s="302"/>
      <c r="Q22" s="302"/>
      <c r="R22" s="302"/>
    </row>
    <row r="23" spans="1:53" ht="21">
      <c r="A23" s="304"/>
      <c r="B23" s="301"/>
      <c r="C23" s="302"/>
      <c r="D23" s="303"/>
      <c r="E23" s="303"/>
      <c r="F23" s="302"/>
      <c r="G23" s="302"/>
      <c r="H23" s="302"/>
      <c r="I23" s="302"/>
      <c r="J23" s="302"/>
      <c r="K23" s="301"/>
      <c r="L23" s="302"/>
      <c r="M23" s="302"/>
      <c r="N23" s="302"/>
      <c r="O23" s="302"/>
      <c r="P23" s="302"/>
      <c r="Q23" s="302"/>
      <c r="R23" s="302"/>
    </row>
    <row r="24" spans="1:53" ht="21">
      <c r="A24" s="304"/>
      <c r="B24" s="301"/>
      <c r="C24" s="302"/>
      <c r="D24" s="303"/>
      <c r="E24" s="303"/>
      <c r="F24" s="302"/>
      <c r="G24" s="302"/>
      <c r="H24" s="302"/>
      <c r="I24" s="302"/>
      <c r="J24" s="302"/>
      <c r="K24" s="301"/>
      <c r="L24" s="302"/>
      <c r="M24" s="302"/>
      <c r="N24" s="302"/>
      <c r="O24" s="302"/>
      <c r="P24" s="302"/>
      <c r="Q24" s="302"/>
      <c r="R24" s="302"/>
    </row>
    <row r="25" spans="1:53" ht="21">
      <c r="A25" s="304"/>
      <c r="B25" s="301"/>
      <c r="C25" s="302"/>
      <c r="D25" s="303"/>
      <c r="E25" s="303"/>
      <c r="F25" s="302"/>
      <c r="G25" s="302"/>
      <c r="H25" s="302"/>
      <c r="I25" s="302"/>
      <c r="J25" s="302"/>
      <c r="K25" s="301"/>
      <c r="L25" s="302"/>
      <c r="M25" s="302"/>
      <c r="N25" s="302"/>
      <c r="O25" s="302"/>
      <c r="P25" s="302"/>
      <c r="Q25" s="302"/>
      <c r="R25" s="302"/>
    </row>
    <row r="26" spans="1:53" ht="21">
      <c r="A26" s="304"/>
      <c r="B26" s="301"/>
      <c r="C26" s="302"/>
      <c r="D26" s="303"/>
      <c r="E26" s="303"/>
      <c r="F26" s="302"/>
      <c r="G26" s="302"/>
      <c r="H26" s="302"/>
      <c r="I26" s="302"/>
      <c r="J26" s="302"/>
      <c r="K26" s="301"/>
      <c r="L26" s="302"/>
      <c r="M26" s="302"/>
      <c r="N26" s="302"/>
      <c r="O26" s="302"/>
      <c r="P26" s="302"/>
      <c r="Q26" s="302"/>
      <c r="R26" s="302"/>
    </row>
    <row r="27" spans="1:53" ht="21.75" thickBot="1">
      <c r="A27" s="304"/>
      <c r="B27" s="301"/>
      <c r="C27" s="302"/>
      <c r="D27" s="303"/>
      <c r="E27" s="303"/>
      <c r="F27" s="302"/>
      <c r="G27" s="302"/>
      <c r="H27" s="302"/>
      <c r="I27" s="302"/>
      <c r="J27" s="302"/>
      <c r="K27" s="301"/>
      <c r="L27" s="302"/>
      <c r="M27" s="302"/>
      <c r="N27" s="302"/>
      <c r="O27" s="302"/>
      <c r="P27" s="302"/>
      <c r="Q27" s="302"/>
      <c r="R27" s="302"/>
    </row>
    <row r="28" spans="1:53" ht="21">
      <c r="A28" s="1198" t="s">
        <v>248</v>
      </c>
      <c r="B28" s="1199"/>
      <c r="C28" s="1199"/>
      <c r="D28" s="1199"/>
      <c r="E28" s="1199"/>
      <c r="F28" s="1199"/>
      <c r="G28" s="1199"/>
      <c r="H28" s="1199"/>
      <c r="I28" s="1199"/>
      <c r="J28" s="1199"/>
      <c r="K28" s="1199"/>
      <c r="L28" s="1199"/>
      <c r="M28" s="1199"/>
      <c r="N28" s="1199"/>
      <c r="O28" s="1199"/>
      <c r="P28" s="1199"/>
      <c r="Q28" s="1199"/>
      <c r="R28" s="1199"/>
      <c r="S28" s="1199"/>
      <c r="T28" s="1199"/>
      <c r="U28" s="1199"/>
      <c r="V28" s="1199"/>
      <c r="W28" s="1199"/>
      <c r="X28" s="1199"/>
      <c r="Y28" s="1200"/>
      <c r="AA28" s="1198" t="s">
        <v>249</v>
      </c>
      <c r="AB28" s="1199"/>
      <c r="AC28" s="1199"/>
      <c r="AD28" s="1199"/>
      <c r="AE28" s="1199"/>
      <c r="AF28" s="1199"/>
      <c r="AG28" s="1199"/>
      <c r="AH28" s="1199"/>
      <c r="AI28" s="1199"/>
      <c r="AJ28" s="1199"/>
      <c r="AK28" s="1199"/>
      <c r="AL28" s="1199"/>
      <c r="AM28" s="1199"/>
      <c r="AN28" s="1199"/>
      <c r="AO28" s="1199"/>
      <c r="AP28" s="1199"/>
      <c r="AQ28" s="1199"/>
      <c r="AR28" s="1199"/>
      <c r="AS28" s="1199"/>
      <c r="AT28" s="1199"/>
      <c r="AU28" s="1199"/>
      <c r="AV28" s="1199"/>
      <c r="AW28" s="1199"/>
      <c r="AX28" s="1199"/>
      <c r="AY28" s="1200"/>
    </row>
    <row r="29" spans="1:53">
      <c r="A29" s="881" t="s">
        <v>109</v>
      </c>
      <c r="B29" s="180"/>
      <c r="C29" s="180"/>
      <c r="D29" s="305"/>
      <c r="E29" s="305"/>
      <c r="F29" s="180"/>
      <c r="G29" s="180"/>
      <c r="H29" s="180"/>
      <c r="I29" s="180"/>
      <c r="J29" s="180"/>
      <c r="K29" s="180"/>
      <c r="L29" s="180"/>
      <c r="M29" s="180"/>
      <c r="N29" s="180"/>
      <c r="O29" s="180"/>
      <c r="P29" s="180"/>
      <c r="Q29" s="180"/>
      <c r="R29" s="180"/>
      <c r="S29" s="180"/>
      <c r="T29" s="180"/>
      <c r="U29" s="180"/>
      <c r="V29" s="180"/>
      <c r="W29" s="180"/>
      <c r="X29" s="180"/>
      <c r="Y29" s="882"/>
      <c r="AA29" s="881" t="s">
        <v>109</v>
      </c>
      <c r="AB29" s="180"/>
      <c r="AC29" s="180"/>
      <c r="AD29" s="305"/>
      <c r="AE29" s="305"/>
      <c r="AF29" s="180"/>
      <c r="AG29" s="180"/>
      <c r="AH29" s="180"/>
      <c r="AI29" s="180"/>
      <c r="AJ29" s="180"/>
      <c r="AK29" s="180"/>
      <c r="AL29" s="180"/>
      <c r="AM29" s="180"/>
      <c r="AN29" s="180"/>
      <c r="AO29" s="180"/>
      <c r="AP29" s="180"/>
      <c r="AQ29" s="180"/>
      <c r="AR29" s="180"/>
      <c r="AS29" s="180"/>
      <c r="AT29" s="180"/>
      <c r="AU29" s="180"/>
      <c r="AV29" s="180"/>
      <c r="AW29" s="180"/>
      <c r="AX29" s="180"/>
      <c r="AY29" s="882"/>
    </row>
    <row r="30" spans="1:53">
      <c r="A30" s="881" t="s">
        <v>509</v>
      </c>
      <c r="B30" s="180"/>
      <c r="C30" s="180"/>
      <c r="D30" s="305"/>
      <c r="E30" s="305"/>
      <c r="F30" s="180"/>
      <c r="G30" s="180"/>
      <c r="H30" s="180"/>
      <c r="I30" s="180"/>
      <c r="J30" s="180"/>
      <c r="K30" s="180"/>
      <c r="L30" s="180"/>
      <c r="M30" s="180"/>
      <c r="N30" s="180"/>
      <c r="O30" s="180"/>
      <c r="P30" s="180"/>
      <c r="Q30" s="180"/>
      <c r="R30" s="180"/>
      <c r="S30" s="180"/>
      <c r="T30" s="180"/>
      <c r="U30" s="180"/>
      <c r="V30" s="180"/>
      <c r="W30" s="180"/>
      <c r="X30" s="180"/>
      <c r="Y30" s="882"/>
      <c r="AA30" s="881" t="s">
        <v>341</v>
      </c>
      <c r="AB30" s="180"/>
      <c r="AC30" s="180"/>
      <c r="AD30" s="305"/>
      <c r="AE30" s="305"/>
      <c r="AF30" s="180"/>
      <c r="AG30" s="180"/>
      <c r="AH30" s="180"/>
      <c r="AI30" s="180"/>
      <c r="AJ30" s="180"/>
      <c r="AK30" s="180"/>
      <c r="AL30" s="180"/>
      <c r="AM30" s="180"/>
      <c r="AN30" s="180"/>
      <c r="AO30" s="180"/>
      <c r="AP30" s="180"/>
      <c r="AQ30" s="180"/>
      <c r="AR30" s="180"/>
      <c r="AS30" s="180"/>
      <c r="AT30" s="180"/>
      <c r="AU30" s="180"/>
      <c r="AV30" s="180"/>
      <c r="AW30" s="180"/>
      <c r="AX30" s="180"/>
      <c r="AY30" s="882"/>
    </row>
    <row r="31" spans="1:53" ht="19.5" thickBot="1">
      <c r="A31" s="883"/>
      <c r="B31" s="306" t="s">
        <v>97</v>
      </c>
      <c r="K31" s="306"/>
      <c r="Y31" s="884"/>
      <c r="AA31" s="883"/>
      <c r="AB31" s="306" t="s">
        <v>97</v>
      </c>
      <c r="AD31" s="307"/>
      <c r="AE31" s="307"/>
      <c r="AK31" s="306"/>
      <c r="AY31" s="884"/>
    </row>
    <row r="32" spans="1:53" ht="18" customHeight="1">
      <c r="A32" s="308"/>
      <c r="B32" s="309" t="s">
        <v>98</v>
      </c>
      <c r="C32" s="309"/>
      <c r="D32" s="310"/>
      <c r="E32" s="310"/>
      <c r="F32" s="309"/>
      <c r="G32" s="309"/>
      <c r="H32" s="309"/>
      <c r="I32" s="309"/>
      <c r="J32" s="309"/>
      <c r="K32" s="309"/>
      <c r="L32" s="311"/>
      <c r="M32" s="308"/>
      <c r="N32" s="309" t="s">
        <v>99</v>
      </c>
      <c r="O32" s="309"/>
      <c r="P32" s="310"/>
      <c r="Q32" s="310"/>
      <c r="R32" s="309"/>
      <c r="S32" s="309"/>
      <c r="T32" s="309"/>
      <c r="U32" s="309"/>
      <c r="V32" s="309"/>
      <c r="W32" s="309"/>
      <c r="X32" s="311"/>
      <c r="Y32" s="312" t="s">
        <v>70</v>
      </c>
      <c r="AA32" s="308"/>
      <c r="AB32" s="309" t="s">
        <v>98</v>
      </c>
      <c r="AC32" s="309"/>
      <c r="AD32" s="310"/>
      <c r="AE32" s="310"/>
      <c r="AF32" s="309"/>
      <c r="AG32" s="309"/>
      <c r="AH32" s="309"/>
      <c r="AI32" s="309"/>
      <c r="AJ32" s="309"/>
      <c r="AK32" s="309"/>
      <c r="AL32" s="311"/>
      <c r="AM32" s="308"/>
      <c r="AN32" s="309" t="s">
        <v>99</v>
      </c>
      <c r="AO32" s="309"/>
      <c r="AP32" s="310"/>
      <c r="AQ32" s="310"/>
      <c r="AR32" s="309"/>
      <c r="AS32" s="309"/>
      <c r="AT32" s="309"/>
      <c r="AU32" s="309"/>
      <c r="AV32" s="309"/>
      <c r="AW32" s="309"/>
      <c r="AX32" s="311"/>
      <c r="AY32" s="312" t="s">
        <v>70</v>
      </c>
    </row>
    <row r="33" spans="1:51" s="203" customFormat="1" ht="21" customHeight="1">
      <c r="A33" s="313" t="s">
        <v>100</v>
      </c>
      <c r="B33" s="314" t="s">
        <v>110</v>
      </c>
      <c r="C33" s="885" t="s">
        <v>111</v>
      </c>
      <c r="D33" s="1183" t="s">
        <v>112</v>
      </c>
      <c r="E33" s="1184"/>
      <c r="F33" s="1190" t="s">
        <v>102</v>
      </c>
      <c r="G33" s="1191"/>
      <c r="H33" s="1192"/>
      <c r="I33" s="885" t="s">
        <v>113</v>
      </c>
      <c r="J33" s="1185" t="s">
        <v>114</v>
      </c>
      <c r="K33" s="1186"/>
      <c r="L33" s="315" t="s">
        <v>70</v>
      </c>
      <c r="M33" s="313" t="s">
        <v>100</v>
      </c>
      <c r="N33" s="1193" t="s">
        <v>110</v>
      </c>
      <c r="O33" s="885" t="s">
        <v>111</v>
      </c>
      <c r="P33" s="1183" t="s">
        <v>112</v>
      </c>
      <c r="Q33" s="1184"/>
      <c r="R33" s="1190" t="s">
        <v>102</v>
      </c>
      <c r="S33" s="1191"/>
      <c r="T33" s="1192"/>
      <c r="U33" s="885" t="s">
        <v>113</v>
      </c>
      <c r="V33" s="1185" t="s">
        <v>114</v>
      </c>
      <c r="W33" s="1186"/>
      <c r="X33" s="315" t="s">
        <v>70</v>
      </c>
      <c r="Y33" s="316" t="s">
        <v>106</v>
      </c>
      <c r="AA33" s="313" t="s">
        <v>100</v>
      </c>
      <c r="AB33" s="314" t="s">
        <v>110</v>
      </c>
      <c r="AC33" s="885" t="s">
        <v>111</v>
      </c>
      <c r="AD33" s="1183" t="s">
        <v>112</v>
      </c>
      <c r="AE33" s="1184"/>
      <c r="AF33" s="1190" t="s">
        <v>102</v>
      </c>
      <c r="AG33" s="1191"/>
      <c r="AH33" s="1192"/>
      <c r="AI33" s="885" t="s">
        <v>113</v>
      </c>
      <c r="AJ33" s="1185" t="s">
        <v>114</v>
      </c>
      <c r="AK33" s="1186"/>
      <c r="AL33" s="315" t="s">
        <v>70</v>
      </c>
      <c r="AM33" s="313" t="s">
        <v>100</v>
      </c>
      <c r="AN33" s="1193" t="s">
        <v>110</v>
      </c>
      <c r="AO33" s="885" t="s">
        <v>111</v>
      </c>
      <c r="AP33" s="1183" t="s">
        <v>112</v>
      </c>
      <c r="AQ33" s="1184"/>
      <c r="AR33" s="1190" t="s">
        <v>102</v>
      </c>
      <c r="AS33" s="1191"/>
      <c r="AT33" s="1192"/>
      <c r="AU33" s="885" t="s">
        <v>113</v>
      </c>
      <c r="AV33" s="1185" t="s">
        <v>114</v>
      </c>
      <c r="AW33" s="1186"/>
      <c r="AX33" s="315" t="s">
        <v>70</v>
      </c>
      <c r="AY33" s="316" t="s">
        <v>106</v>
      </c>
    </row>
    <row r="34" spans="1:51" s="203" customFormat="1">
      <c r="A34" s="317" t="s">
        <v>12</v>
      </c>
      <c r="B34" s="228"/>
      <c r="C34" s="259" t="s">
        <v>0</v>
      </c>
      <c r="D34" s="318" t="s">
        <v>115</v>
      </c>
      <c r="E34" s="318" t="s">
        <v>116</v>
      </c>
      <c r="F34" s="1187" t="s">
        <v>103</v>
      </c>
      <c r="G34" s="1188"/>
      <c r="H34" s="1189"/>
      <c r="I34" s="259" t="s">
        <v>117</v>
      </c>
      <c r="J34" s="259" t="s">
        <v>115</v>
      </c>
      <c r="K34" s="259" t="s">
        <v>116</v>
      </c>
      <c r="L34" s="319" t="s">
        <v>104</v>
      </c>
      <c r="M34" s="317" t="s">
        <v>12</v>
      </c>
      <c r="N34" s="1194"/>
      <c r="O34" s="259" t="s">
        <v>0</v>
      </c>
      <c r="P34" s="318" t="s">
        <v>115</v>
      </c>
      <c r="Q34" s="318" t="s">
        <v>116</v>
      </c>
      <c r="R34" s="1187" t="s">
        <v>103</v>
      </c>
      <c r="S34" s="1188"/>
      <c r="T34" s="1189"/>
      <c r="U34" s="259" t="s">
        <v>117</v>
      </c>
      <c r="V34" s="259" t="s">
        <v>115</v>
      </c>
      <c r="W34" s="259" t="s">
        <v>116</v>
      </c>
      <c r="X34" s="319" t="s">
        <v>105</v>
      </c>
      <c r="Y34" s="316"/>
      <c r="AA34" s="317" t="s">
        <v>12</v>
      </c>
      <c r="AB34" s="228"/>
      <c r="AC34" s="259" t="s">
        <v>0</v>
      </c>
      <c r="AD34" s="318" t="s">
        <v>115</v>
      </c>
      <c r="AE34" s="318" t="s">
        <v>116</v>
      </c>
      <c r="AF34" s="1187" t="s">
        <v>103</v>
      </c>
      <c r="AG34" s="1188"/>
      <c r="AH34" s="1189"/>
      <c r="AI34" s="259" t="s">
        <v>117</v>
      </c>
      <c r="AJ34" s="259" t="s">
        <v>115</v>
      </c>
      <c r="AK34" s="259" t="s">
        <v>116</v>
      </c>
      <c r="AL34" s="319" t="s">
        <v>104</v>
      </c>
      <c r="AM34" s="317" t="s">
        <v>12</v>
      </c>
      <c r="AN34" s="1194"/>
      <c r="AO34" s="259" t="s">
        <v>0</v>
      </c>
      <c r="AP34" s="318" t="s">
        <v>115</v>
      </c>
      <c r="AQ34" s="318" t="s">
        <v>116</v>
      </c>
      <c r="AR34" s="1187" t="s">
        <v>103</v>
      </c>
      <c r="AS34" s="1188"/>
      <c r="AT34" s="1189"/>
      <c r="AU34" s="259" t="s">
        <v>117</v>
      </c>
      <c r="AV34" s="259" t="s">
        <v>115</v>
      </c>
      <c r="AW34" s="259" t="s">
        <v>116</v>
      </c>
      <c r="AX34" s="319" t="s">
        <v>105</v>
      </c>
      <c r="AY34" s="316"/>
    </row>
    <row r="35" spans="1:51" s="203" customFormat="1">
      <c r="A35" s="209"/>
      <c r="B35" s="204"/>
      <c r="C35" s="204"/>
      <c r="D35" s="205"/>
      <c r="E35" s="205"/>
      <c r="F35" s="885" t="s">
        <v>89</v>
      </c>
      <c r="G35" s="885" t="s">
        <v>90</v>
      </c>
      <c r="H35" s="885" t="s">
        <v>0</v>
      </c>
      <c r="I35" s="204"/>
      <c r="J35" s="204"/>
      <c r="K35" s="204"/>
      <c r="L35" s="208"/>
      <c r="M35" s="209"/>
      <c r="N35" s="204"/>
      <c r="O35" s="204"/>
      <c r="P35" s="205"/>
      <c r="Q35" s="205"/>
      <c r="R35" s="885" t="s">
        <v>89</v>
      </c>
      <c r="S35" s="885" t="s">
        <v>90</v>
      </c>
      <c r="T35" s="885" t="s">
        <v>0</v>
      </c>
      <c r="U35" s="204"/>
      <c r="V35" s="204"/>
      <c r="W35" s="204"/>
      <c r="X35" s="213"/>
      <c r="Y35" s="886"/>
      <c r="AA35" s="209"/>
      <c r="AB35" s="204"/>
      <c r="AC35" s="204"/>
      <c r="AD35" s="205"/>
      <c r="AE35" s="205"/>
      <c r="AF35" s="885" t="s">
        <v>89</v>
      </c>
      <c r="AG35" s="885" t="s">
        <v>90</v>
      </c>
      <c r="AH35" s="885" t="s">
        <v>0</v>
      </c>
      <c r="AI35" s="204"/>
      <c r="AJ35" s="204"/>
      <c r="AK35" s="204"/>
      <c r="AL35" s="208"/>
      <c r="AM35" s="209"/>
      <c r="AN35" s="204"/>
      <c r="AO35" s="204"/>
      <c r="AP35" s="205"/>
      <c r="AQ35" s="205"/>
      <c r="AR35" s="885" t="s">
        <v>89</v>
      </c>
      <c r="AS35" s="885" t="s">
        <v>90</v>
      </c>
      <c r="AT35" s="885" t="s">
        <v>0</v>
      </c>
      <c r="AU35" s="204"/>
      <c r="AV35" s="204"/>
      <c r="AW35" s="204"/>
      <c r="AX35" s="213"/>
      <c r="AY35" s="886"/>
    </row>
    <row r="36" spans="1:51" s="324" customFormat="1">
      <c r="A36" s="323" t="s">
        <v>537</v>
      </c>
      <c r="B36" s="320"/>
      <c r="C36" s="320"/>
      <c r="D36" s="321"/>
      <c r="E36" s="321"/>
      <c r="F36" s="320"/>
      <c r="G36" s="320"/>
      <c r="H36" s="320"/>
      <c r="I36" s="320"/>
      <c r="J36" s="320"/>
      <c r="K36" s="320"/>
      <c r="L36" s="322"/>
      <c r="M36" s="323" t="s">
        <v>537</v>
      </c>
      <c r="N36" s="320"/>
      <c r="O36" s="320"/>
      <c r="P36" s="321"/>
      <c r="Q36" s="321"/>
      <c r="R36" s="320"/>
      <c r="S36" s="320"/>
      <c r="T36" s="320"/>
      <c r="U36" s="320"/>
      <c r="V36" s="320"/>
      <c r="W36" s="320"/>
      <c r="X36" s="322"/>
      <c r="Y36" s="887">
        <f t="shared" ref="Y36:Y53" si="18">+L36+X36</f>
        <v>0</v>
      </c>
      <c r="AA36" s="323" t="s">
        <v>537</v>
      </c>
      <c r="AB36" s="320"/>
      <c r="AC36" s="320"/>
      <c r="AD36" s="321"/>
      <c r="AE36" s="321"/>
      <c r="AF36" s="320"/>
      <c r="AG36" s="320"/>
      <c r="AH36" s="320"/>
      <c r="AI36" s="320"/>
      <c r="AJ36" s="320"/>
      <c r="AK36" s="320"/>
      <c r="AL36" s="322"/>
      <c r="AM36" s="323" t="s">
        <v>537</v>
      </c>
      <c r="AN36" s="320"/>
      <c r="AO36" s="320"/>
      <c r="AP36" s="321"/>
      <c r="AQ36" s="321"/>
      <c r="AR36" s="320"/>
      <c r="AS36" s="320"/>
      <c r="AT36" s="320"/>
      <c r="AU36" s="320"/>
      <c r="AV36" s="320"/>
      <c r="AW36" s="320"/>
      <c r="AX36" s="322"/>
      <c r="AY36" s="887">
        <f t="shared" ref="AY36:AY53" si="19">+AL36+AX36</f>
        <v>0</v>
      </c>
    </row>
    <row r="37" spans="1:51">
      <c r="A37" s="325">
        <v>1</v>
      </c>
      <c r="B37" s="244"/>
      <c r="C37" s="326">
        <f>+D37+E37</f>
        <v>0</v>
      </c>
      <c r="D37" s="326"/>
      <c r="E37" s="326"/>
      <c r="F37" s="327"/>
      <c r="G37" s="327"/>
      <c r="H37" s="327">
        <f>+F37+G37</f>
        <v>0</v>
      </c>
      <c r="I37" s="328"/>
      <c r="J37" s="328"/>
      <c r="K37" s="244"/>
      <c r="L37" s="329">
        <f>+((D37*J37)+(E37*K37))*H37</f>
        <v>0</v>
      </c>
      <c r="M37" s="325">
        <v>1</v>
      </c>
      <c r="N37" s="244"/>
      <c r="O37" s="326">
        <f>+P37+Q37</f>
        <v>0</v>
      </c>
      <c r="P37" s="326"/>
      <c r="Q37" s="326"/>
      <c r="R37" s="327"/>
      <c r="S37" s="327"/>
      <c r="T37" s="327">
        <f>+R37+S37</f>
        <v>0</v>
      </c>
      <c r="U37" s="328"/>
      <c r="V37" s="328"/>
      <c r="W37" s="244"/>
      <c r="X37" s="329">
        <f>+((P37*V37)+(Q37*W37))*T37</f>
        <v>0</v>
      </c>
      <c r="Y37" s="887">
        <f t="shared" si="18"/>
        <v>0</v>
      </c>
      <c r="AA37" s="325">
        <v>1</v>
      </c>
      <c r="AB37" s="244"/>
      <c r="AC37" s="326">
        <f>+AD37+AE37</f>
        <v>0</v>
      </c>
      <c r="AD37" s="326"/>
      <c r="AE37" s="326"/>
      <c r="AF37" s="327"/>
      <c r="AG37" s="327"/>
      <c r="AH37" s="327">
        <f>+AF37+AG37</f>
        <v>0</v>
      </c>
      <c r="AI37" s="328"/>
      <c r="AJ37" s="328"/>
      <c r="AK37" s="244"/>
      <c r="AL37" s="329">
        <f>+((AD37*AJ37)+(AE37*AK37))*AH37</f>
        <v>0</v>
      </c>
      <c r="AM37" s="325">
        <v>1</v>
      </c>
      <c r="AN37" s="244"/>
      <c r="AO37" s="326">
        <f>+AP37+AQ37</f>
        <v>0</v>
      </c>
      <c r="AP37" s="326"/>
      <c r="AQ37" s="326"/>
      <c r="AR37" s="327"/>
      <c r="AS37" s="327"/>
      <c r="AT37" s="327">
        <f>+AR37+AS37</f>
        <v>0</v>
      </c>
      <c r="AU37" s="328"/>
      <c r="AV37" s="328"/>
      <c r="AW37" s="244"/>
      <c r="AX37" s="329">
        <f>+((AP37*AV37)+(AQ37*AW37))*AT37</f>
        <v>0</v>
      </c>
      <c r="AY37" s="887">
        <f t="shared" si="19"/>
        <v>0</v>
      </c>
    </row>
    <row r="38" spans="1:51">
      <c r="A38" s="325">
        <v>2</v>
      </c>
      <c r="C38" s="326">
        <f>+D38+E38</f>
        <v>0</v>
      </c>
      <c r="D38" s="326"/>
      <c r="E38" s="326"/>
      <c r="F38" s="327"/>
      <c r="G38" s="327"/>
      <c r="H38" s="327">
        <f>+F38+G38</f>
        <v>0</v>
      </c>
      <c r="I38" s="328"/>
      <c r="J38" s="328"/>
      <c r="K38" s="244"/>
      <c r="L38" s="329">
        <f>+((D38*J38)+(E38*K38))*H38</f>
        <v>0</v>
      </c>
      <c r="M38" s="325">
        <v>2</v>
      </c>
      <c r="O38" s="326">
        <f>+P38+Q38</f>
        <v>0</v>
      </c>
      <c r="P38" s="326"/>
      <c r="Q38" s="326"/>
      <c r="R38" s="327"/>
      <c r="S38" s="327"/>
      <c r="T38" s="327">
        <f>+R38+S38</f>
        <v>0</v>
      </c>
      <c r="U38" s="328"/>
      <c r="V38" s="328"/>
      <c r="W38" s="244"/>
      <c r="X38" s="329">
        <f>+((P38*V38)+(Q38*W38))*T38</f>
        <v>0</v>
      </c>
      <c r="Y38" s="887">
        <f t="shared" si="18"/>
        <v>0</v>
      </c>
      <c r="AA38" s="325">
        <v>2</v>
      </c>
      <c r="AC38" s="326">
        <f>+AD38+AE38</f>
        <v>0</v>
      </c>
      <c r="AD38" s="326"/>
      <c r="AE38" s="326"/>
      <c r="AF38" s="327"/>
      <c r="AG38" s="327"/>
      <c r="AH38" s="327">
        <f>+AF38+AG38</f>
        <v>0</v>
      </c>
      <c r="AI38" s="328"/>
      <c r="AJ38" s="328"/>
      <c r="AK38" s="244"/>
      <c r="AL38" s="329">
        <f>+((AD38*AJ38)+(AE38*AK38))*AH38</f>
        <v>0</v>
      </c>
      <c r="AM38" s="325">
        <v>2</v>
      </c>
      <c r="AO38" s="326">
        <f>+AP38+AQ38</f>
        <v>0</v>
      </c>
      <c r="AP38" s="326"/>
      <c r="AQ38" s="326"/>
      <c r="AR38" s="327"/>
      <c r="AS38" s="327"/>
      <c r="AT38" s="327">
        <f>+AR38+AS38</f>
        <v>0</v>
      </c>
      <c r="AU38" s="328"/>
      <c r="AV38" s="328"/>
      <c r="AW38" s="244"/>
      <c r="AX38" s="329">
        <f>+((AP38*AV38)+(AQ38*AW38))*AT38</f>
        <v>0</v>
      </c>
      <c r="AY38" s="887">
        <f t="shared" si="19"/>
        <v>0</v>
      </c>
    </row>
    <row r="39" spans="1:51">
      <c r="A39" s="325">
        <v>3</v>
      </c>
      <c r="B39" s="244"/>
      <c r="C39" s="326">
        <f>+D39+E39</f>
        <v>0</v>
      </c>
      <c r="D39" s="326"/>
      <c r="E39" s="326"/>
      <c r="F39" s="327"/>
      <c r="G39" s="327"/>
      <c r="H39" s="327">
        <f>+F39+G39</f>
        <v>0</v>
      </c>
      <c r="I39" s="328"/>
      <c r="J39" s="328"/>
      <c r="K39" s="244"/>
      <c r="L39" s="329">
        <f>+((D39*J39)+(E39*K39))*H39</f>
        <v>0</v>
      </c>
      <c r="M39" s="325">
        <v>3</v>
      </c>
      <c r="N39" s="244"/>
      <c r="O39" s="326">
        <f>+P39+Q39</f>
        <v>0</v>
      </c>
      <c r="P39" s="326"/>
      <c r="Q39" s="326"/>
      <c r="R39" s="327"/>
      <c r="S39" s="327"/>
      <c r="T39" s="327">
        <f>+R39+S39</f>
        <v>0</v>
      </c>
      <c r="U39" s="328"/>
      <c r="V39" s="328"/>
      <c r="W39" s="244"/>
      <c r="X39" s="329">
        <f>+((P39*V39)+(Q39*W39))*T39</f>
        <v>0</v>
      </c>
      <c r="Y39" s="887">
        <f t="shared" si="18"/>
        <v>0</v>
      </c>
      <c r="AA39" s="325">
        <v>3</v>
      </c>
      <c r="AB39" s="244"/>
      <c r="AC39" s="326">
        <f>+AD39+AE39</f>
        <v>0</v>
      </c>
      <c r="AD39" s="326"/>
      <c r="AE39" s="326"/>
      <c r="AF39" s="327"/>
      <c r="AG39" s="327"/>
      <c r="AH39" s="327">
        <f>+AF39+AG39</f>
        <v>0</v>
      </c>
      <c r="AI39" s="328"/>
      <c r="AJ39" s="328"/>
      <c r="AK39" s="244"/>
      <c r="AL39" s="329">
        <f>+((AD39*AJ39)+(AE39*AK39))*AH39</f>
        <v>0</v>
      </c>
      <c r="AM39" s="325">
        <v>3</v>
      </c>
      <c r="AN39" s="244"/>
      <c r="AO39" s="326">
        <f>+AP39+AQ39</f>
        <v>0</v>
      </c>
      <c r="AP39" s="326"/>
      <c r="AQ39" s="326"/>
      <c r="AR39" s="327"/>
      <c r="AS39" s="327"/>
      <c r="AT39" s="327">
        <f>+AR39+AS39</f>
        <v>0</v>
      </c>
      <c r="AU39" s="328"/>
      <c r="AV39" s="328"/>
      <c r="AW39" s="244"/>
      <c r="AX39" s="329">
        <f>+((AP39*AV39)+(AQ39*AW39))*AT39</f>
        <v>0</v>
      </c>
      <c r="AY39" s="887">
        <f t="shared" si="19"/>
        <v>0</v>
      </c>
    </row>
    <row r="40" spans="1:51">
      <c r="A40" s="325" t="s">
        <v>118</v>
      </c>
      <c r="B40" s="244"/>
      <c r="C40" s="326"/>
      <c r="D40" s="326"/>
      <c r="E40" s="326"/>
      <c r="F40" s="327"/>
      <c r="G40" s="327"/>
      <c r="H40" s="327">
        <f>+F40+G40</f>
        <v>0</v>
      </c>
      <c r="I40" s="328"/>
      <c r="J40" s="328"/>
      <c r="K40" s="244"/>
      <c r="L40" s="329">
        <f>+((D40*J40)+(E40*K40))*H40</f>
        <v>0</v>
      </c>
      <c r="M40" s="325" t="s">
        <v>118</v>
      </c>
      <c r="N40" s="244"/>
      <c r="O40" s="326"/>
      <c r="P40" s="326"/>
      <c r="Q40" s="326"/>
      <c r="R40" s="327"/>
      <c r="S40" s="327"/>
      <c r="T40" s="327">
        <f>+R40+S40</f>
        <v>0</v>
      </c>
      <c r="U40" s="328"/>
      <c r="V40" s="328"/>
      <c r="W40" s="244"/>
      <c r="X40" s="329">
        <f>+((P40*V40)+(Q40*W40))*T40</f>
        <v>0</v>
      </c>
      <c r="Y40" s="887">
        <f t="shared" si="18"/>
        <v>0</v>
      </c>
      <c r="AA40" s="325" t="s">
        <v>118</v>
      </c>
      <c r="AB40" s="244"/>
      <c r="AC40" s="326"/>
      <c r="AD40" s="326"/>
      <c r="AE40" s="326"/>
      <c r="AF40" s="327"/>
      <c r="AG40" s="327"/>
      <c r="AH40" s="327">
        <f>+AF40+AG40</f>
        <v>0</v>
      </c>
      <c r="AI40" s="328"/>
      <c r="AJ40" s="328"/>
      <c r="AK40" s="244"/>
      <c r="AL40" s="329">
        <f>+((AD40*AJ40)+(AE40*AK40))*AH40</f>
        <v>0</v>
      </c>
      <c r="AM40" s="325" t="s">
        <v>118</v>
      </c>
      <c r="AN40" s="244"/>
      <c r="AO40" s="326"/>
      <c r="AP40" s="326"/>
      <c r="AQ40" s="326"/>
      <c r="AR40" s="327"/>
      <c r="AS40" s="327"/>
      <c r="AT40" s="327">
        <f>+AR40+AS40</f>
        <v>0</v>
      </c>
      <c r="AU40" s="328"/>
      <c r="AV40" s="328"/>
      <c r="AW40" s="244"/>
      <c r="AX40" s="329">
        <f>+((AP40*AV40)+(AQ40*AW40))*AT40</f>
        <v>0</v>
      </c>
      <c r="AY40" s="887">
        <f t="shared" si="19"/>
        <v>0</v>
      </c>
    </row>
    <row r="41" spans="1:51" ht="21">
      <c r="A41" s="330"/>
      <c r="B41" s="331" t="s">
        <v>534</v>
      </c>
      <c r="C41" s="332"/>
      <c r="D41" s="333"/>
      <c r="E41" s="333"/>
      <c r="F41" s="294">
        <f>SUM(F37:F40)</f>
        <v>0</v>
      </c>
      <c r="G41" s="294">
        <f>SUM(G37:G40)</f>
        <v>0</v>
      </c>
      <c r="H41" s="294">
        <f>SUM(H37:H40)</f>
        <v>0</v>
      </c>
      <c r="I41" s="334"/>
      <c r="J41" s="334"/>
      <c r="K41" s="335"/>
      <c r="L41" s="336">
        <f>SUM(L37:L40)</f>
        <v>0</v>
      </c>
      <c r="M41" s="330"/>
      <c r="N41" s="331" t="s">
        <v>534</v>
      </c>
      <c r="O41" s="332"/>
      <c r="P41" s="333"/>
      <c r="Q41" s="333"/>
      <c r="R41" s="294">
        <f>SUM(R37:R40)</f>
        <v>0</v>
      </c>
      <c r="S41" s="294">
        <f>SUM(S37:S40)</f>
        <v>0</v>
      </c>
      <c r="T41" s="294">
        <f>SUM(T37:T40)</f>
        <v>0</v>
      </c>
      <c r="U41" s="334"/>
      <c r="V41" s="334"/>
      <c r="W41" s="335"/>
      <c r="X41" s="336">
        <f>SUM(X37:X40)</f>
        <v>0</v>
      </c>
      <c r="Y41" s="887">
        <f t="shared" si="18"/>
        <v>0</v>
      </c>
      <c r="AA41" s="330"/>
      <c r="AB41" s="331" t="s">
        <v>534</v>
      </c>
      <c r="AC41" s="332"/>
      <c r="AD41" s="333"/>
      <c r="AE41" s="333"/>
      <c r="AF41" s="294">
        <f>SUM(AF37:AF40)</f>
        <v>0</v>
      </c>
      <c r="AG41" s="294">
        <f>SUM(AG37:AG40)</f>
        <v>0</v>
      </c>
      <c r="AH41" s="294">
        <f>SUM(AH37:AH40)</f>
        <v>0</v>
      </c>
      <c r="AI41" s="334"/>
      <c r="AJ41" s="334"/>
      <c r="AK41" s="335"/>
      <c r="AL41" s="336">
        <f>SUM(AL37:AL40)</f>
        <v>0</v>
      </c>
      <c r="AM41" s="330"/>
      <c r="AN41" s="331" t="s">
        <v>534</v>
      </c>
      <c r="AO41" s="332"/>
      <c r="AP41" s="333"/>
      <c r="AQ41" s="333"/>
      <c r="AR41" s="294">
        <f>SUM(AR37:AR40)</f>
        <v>0</v>
      </c>
      <c r="AS41" s="294">
        <f>SUM(AS37:AS40)</f>
        <v>0</v>
      </c>
      <c r="AT41" s="294">
        <f>SUM(AT37:AT40)</f>
        <v>0</v>
      </c>
      <c r="AU41" s="334"/>
      <c r="AV41" s="334"/>
      <c r="AW41" s="335"/>
      <c r="AX41" s="336">
        <f>SUM(AX37:AX40)</f>
        <v>0</v>
      </c>
      <c r="AY41" s="887">
        <f t="shared" si="19"/>
        <v>0</v>
      </c>
    </row>
    <row r="42" spans="1:51" s="324" customFormat="1">
      <c r="A42" s="323" t="s">
        <v>538</v>
      </c>
      <c r="B42" s="320"/>
      <c r="C42" s="320"/>
      <c r="D42" s="321"/>
      <c r="E42" s="321"/>
      <c r="F42" s="320"/>
      <c r="G42" s="320"/>
      <c r="H42" s="320"/>
      <c r="I42" s="320"/>
      <c r="J42" s="320"/>
      <c r="K42" s="320"/>
      <c r="L42" s="322"/>
      <c r="M42" s="323" t="s">
        <v>538</v>
      </c>
      <c r="N42" s="320"/>
      <c r="O42" s="320"/>
      <c r="P42" s="321"/>
      <c r="Q42" s="321"/>
      <c r="R42" s="320"/>
      <c r="S42" s="320"/>
      <c r="T42" s="320"/>
      <c r="U42" s="320"/>
      <c r="V42" s="320"/>
      <c r="W42" s="320"/>
      <c r="X42" s="322"/>
      <c r="Y42" s="887">
        <f t="shared" si="18"/>
        <v>0</v>
      </c>
      <c r="AA42" s="323" t="s">
        <v>538</v>
      </c>
      <c r="AB42" s="320"/>
      <c r="AC42" s="320"/>
      <c r="AD42" s="321"/>
      <c r="AE42" s="321"/>
      <c r="AF42" s="320"/>
      <c r="AG42" s="320"/>
      <c r="AH42" s="320"/>
      <c r="AI42" s="320"/>
      <c r="AJ42" s="320"/>
      <c r="AK42" s="320"/>
      <c r="AL42" s="322"/>
      <c r="AM42" s="323" t="s">
        <v>538</v>
      </c>
      <c r="AN42" s="320"/>
      <c r="AO42" s="320"/>
      <c r="AP42" s="321"/>
      <c r="AQ42" s="321"/>
      <c r="AR42" s="320"/>
      <c r="AS42" s="320"/>
      <c r="AT42" s="320"/>
      <c r="AU42" s="320"/>
      <c r="AV42" s="320"/>
      <c r="AW42" s="320"/>
      <c r="AX42" s="322"/>
      <c r="AY42" s="887">
        <f t="shared" si="19"/>
        <v>0</v>
      </c>
    </row>
    <row r="43" spans="1:51">
      <c r="A43" s="325">
        <v>1</v>
      </c>
      <c r="B43" s="244"/>
      <c r="C43" s="326">
        <f>+D43+E43</f>
        <v>0</v>
      </c>
      <c r="D43" s="326"/>
      <c r="E43" s="326"/>
      <c r="F43" s="327"/>
      <c r="G43" s="327"/>
      <c r="H43" s="327">
        <f>+F43+G43</f>
        <v>0</v>
      </c>
      <c r="I43" s="328"/>
      <c r="J43" s="328"/>
      <c r="K43" s="244"/>
      <c r="L43" s="329">
        <f>+((D43*J43)+(E43*K43))*H43</f>
        <v>0</v>
      </c>
      <c r="M43" s="325">
        <v>1</v>
      </c>
      <c r="N43" s="244"/>
      <c r="O43" s="326">
        <f>+P43+Q43</f>
        <v>0</v>
      </c>
      <c r="P43" s="326"/>
      <c r="Q43" s="326"/>
      <c r="R43" s="327"/>
      <c r="S43" s="327"/>
      <c r="T43" s="327">
        <f>+R43+S43</f>
        <v>0</v>
      </c>
      <c r="U43" s="328"/>
      <c r="V43" s="328"/>
      <c r="W43" s="244"/>
      <c r="X43" s="329">
        <f>+((P43*V43)+(Q43*W43))*T43</f>
        <v>0</v>
      </c>
      <c r="Y43" s="887">
        <f t="shared" si="18"/>
        <v>0</v>
      </c>
      <c r="AA43" s="325">
        <v>1</v>
      </c>
      <c r="AB43" s="244"/>
      <c r="AC43" s="326">
        <f>+AD43+AE43</f>
        <v>0</v>
      </c>
      <c r="AD43" s="326"/>
      <c r="AE43" s="326"/>
      <c r="AF43" s="327"/>
      <c r="AG43" s="327"/>
      <c r="AH43" s="327">
        <f>+AF43+AG43</f>
        <v>0</v>
      </c>
      <c r="AI43" s="328"/>
      <c r="AJ43" s="328"/>
      <c r="AK43" s="244"/>
      <c r="AL43" s="329">
        <f>+((AD43*AJ43)+(AE43*AK43))*AH43</f>
        <v>0</v>
      </c>
      <c r="AM43" s="325">
        <v>1</v>
      </c>
      <c r="AN43" s="244"/>
      <c r="AO43" s="326">
        <f>+AP43+AQ43</f>
        <v>0</v>
      </c>
      <c r="AP43" s="326"/>
      <c r="AQ43" s="326"/>
      <c r="AR43" s="327"/>
      <c r="AS43" s="327"/>
      <c r="AT43" s="327">
        <f>+AR43+AS43</f>
        <v>0</v>
      </c>
      <c r="AU43" s="328"/>
      <c r="AV43" s="328"/>
      <c r="AW43" s="244"/>
      <c r="AX43" s="329">
        <f>+((AP43*AV43)+(AQ43*AW43))*AT43</f>
        <v>0</v>
      </c>
      <c r="AY43" s="887">
        <f t="shared" si="19"/>
        <v>0</v>
      </c>
    </row>
    <row r="44" spans="1:51">
      <c r="A44" s="325">
        <v>2</v>
      </c>
      <c r="C44" s="326">
        <f>+D44+E44</f>
        <v>0</v>
      </c>
      <c r="D44" s="326"/>
      <c r="E44" s="326"/>
      <c r="F44" s="327"/>
      <c r="G44" s="327"/>
      <c r="H44" s="327">
        <f>+F44+G44</f>
        <v>0</v>
      </c>
      <c r="I44" s="328"/>
      <c r="J44" s="328"/>
      <c r="K44" s="244"/>
      <c r="L44" s="329">
        <f>+((D44*J44)+(E44*K44))*H44</f>
        <v>0</v>
      </c>
      <c r="M44" s="325">
        <v>2</v>
      </c>
      <c r="O44" s="326">
        <f>+P44+Q44</f>
        <v>0</v>
      </c>
      <c r="P44" s="326"/>
      <c r="Q44" s="326"/>
      <c r="R44" s="327"/>
      <c r="S44" s="327"/>
      <c r="T44" s="327">
        <f>+R44+S44</f>
        <v>0</v>
      </c>
      <c r="U44" s="328"/>
      <c r="V44" s="328"/>
      <c r="W44" s="244"/>
      <c r="X44" s="329">
        <f>+((P44*V44)+(Q44*W44))*T44</f>
        <v>0</v>
      </c>
      <c r="Y44" s="887">
        <f t="shared" si="18"/>
        <v>0</v>
      </c>
      <c r="AA44" s="325">
        <v>2</v>
      </c>
      <c r="AC44" s="326">
        <f>+AD44+AE44</f>
        <v>0</v>
      </c>
      <c r="AD44" s="326"/>
      <c r="AE44" s="326"/>
      <c r="AF44" s="327"/>
      <c r="AG44" s="327"/>
      <c r="AH44" s="327">
        <f>+AF44+AG44</f>
        <v>0</v>
      </c>
      <c r="AI44" s="328"/>
      <c r="AJ44" s="328"/>
      <c r="AK44" s="244"/>
      <c r="AL44" s="329">
        <f>+((AD44*AJ44)+(AE44*AK44))*AH44</f>
        <v>0</v>
      </c>
      <c r="AM44" s="325">
        <v>2</v>
      </c>
      <c r="AO44" s="326">
        <f>+AP44+AQ44</f>
        <v>0</v>
      </c>
      <c r="AP44" s="326"/>
      <c r="AQ44" s="326"/>
      <c r="AR44" s="327"/>
      <c r="AS44" s="327"/>
      <c r="AT44" s="327">
        <f>+AR44+AS44</f>
        <v>0</v>
      </c>
      <c r="AU44" s="328"/>
      <c r="AV44" s="328"/>
      <c r="AW44" s="244"/>
      <c r="AX44" s="329">
        <f>+((AP44*AV44)+(AQ44*AW44))*AT44</f>
        <v>0</v>
      </c>
      <c r="AY44" s="887">
        <f t="shared" si="19"/>
        <v>0</v>
      </c>
    </row>
    <row r="45" spans="1:51">
      <c r="A45" s="325">
        <v>3</v>
      </c>
      <c r="B45" s="244"/>
      <c r="C45" s="326">
        <f>+D45+E45</f>
        <v>0</v>
      </c>
      <c r="D45" s="326"/>
      <c r="E45" s="326"/>
      <c r="F45" s="327"/>
      <c r="G45" s="327"/>
      <c r="H45" s="327">
        <f>+F45+G45</f>
        <v>0</v>
      </c>
      <c r="I45" s="328"/>
      <c r="J45" s="328"/>
      <c r="K45" s="244"/>
      <c r="L45" s="329">
        <f>+((D45*J45)+(E45*K45))*H45</f>
        <v>0</v>
      </c>
      <c r="M45" s="325">
        <v>3</v>
      </c>
      <c r="N45" s="244"/>
      <c r="O45" s="326">
        <f>+P45+Q45</f>
        <v>0</v>
      </c>
      <c r="P45" s="326"/>
      <c r="Q45" s="326"/>
      <c r="R45" s="327"/>
      <c r="S45" s="327"/>
      <c r="T45" s="327">
        <f>+R45+S45</f>
        <v>0</v>
      </c>
      <c r="U45" s="328"/>
      <c r="V45" s="328"/>
      <c r="W45" s="244"/>
      <c r="X45" s="329">
        <f>+((P45*V45)+(Q45*W45))*T45</f>
        <v>0</v>
      </c>
      <c r="Y45" s="887">
        <f t="shared" si="18"/>
        <v>0</v>
      </c>
      <c r="AA45" s="325">
        <v>3</v>
      </c>
      <c r="AB45" s="244"/>
      <c r="AC45" s="326">
        <f>+AD45+AE45</f>
        <v>0</v>
      </c>
      <c r="AD45" s="326"/>
      <c r="AE45" s="326"/>
      <c r="AF45" s="327"/>
      <c r="AG45" s="327"/>
      <c r="AH45" s="327">
        <f>+AF45+AG45</f>
        <v>0</v>
      </c>
      <c r="AI45" s="328"/>
      <c r="AJ45" s="328"/>
      <c r="AK45" s="244"/>
      <c r="AL45" s="329">
        <f>+((AD45*AJ45)+(AE45*AK45))*AH45</f>
        <v>0</v>
      </c>
      <c r="AM45" s="325">
        <v>3</v>
      </c>
      <c r="AN45" s="244"/>
      <c r="AO45" s="326">
        <f>+AP45+AQ45</f>
        <v>0</v>
      </c>
      <c r="AP45" s="326"/>
      <c r="AQ45" s="326"/>
      <c r="AR45" s="327"/>
      <c r="AS45" s="327"/>
      <c r="AT45" s="327">
        <f>+AR45+AS45</f>
        <v>0</v>
      </c>
      <c r="AU45" s="328"/>
      <c r="AV45" s="328"/>
      <c r="AW45" s="244"/>
      <c r="AX45" s="329">
        <f>+((AP45*AV45)+(AQ45*AW45))*AT45</f>
        <v>0</v>
      </c>
      <c r="AY45" s="887">
        <f t="shared" si="19"/>
        <v>0</v>
      </c>
    </row>
    <row r="46" spans="1:51">
      <c r="A46" s="325" t="s">
        <v>118</v>
      </c>
      <c r="B46" s="244"/>
      <c r="C46" s="326"/>
      <c r="D46" s="326"/>
      <c r="E46" s="326"/>
      <c r="F46" s="327"/>
      <c r="G46" s="327"/>
      <c r="H46" s="327">
        <f>+F46+G46</f>
        <v>0</v>
      </c>
      <c r="I46" s="328"/>
      <c r="J46" s="328"/>
      <c r="K46" s="244"/>
      <c r="L46" s="329">
        <f>+((D46*J46)+(E46*K46))*H46</f>
        <v>0</v>
      </c>
      <c r="M46" s="325" t="s">
        <v>118</v>
      </c>
      <c r="N46" s="244"/>
      <c r="O46" s="326"/>
      <c r="P46" s="326"/>
      <c r="Q46" s="326"/>
      <c r="R46" s="327"/>
      <c r="S46" s="327"/>
      <c r="T46" s="327">
        <f>+R46+S46</f>
        <v>0</v>
      </c>
      <c r="U46" s="328"/>
      <c r="V46" s="328"/>
      <c r="W46" s="244"/>
      <c r="X46" s="329">
        <f>+((P46*V46)+(Q46*W46))*T46</f>
        <v>0</v>
      </c>
      <c r="Y46" s="887">
        <f t="shared" si="18"/>
        <v>0</v>
      </c>
      <c r="AA46" s="325" t="s">
        <v>118</v>
      </c>
      <c r="AB46" s="244"/>
      <c r="AC46" s="326"/>
      <c r="AD46" s="326"/>
      <c r="AE46" s="326"/>
      <c r="AF46" s="327"/>
      <c r="AG46" s="327"/>
      <c r="AH46" s="327">
        <f>+AF46+AG46</f>
        <v>0</v>
      </c>
      <c r="AI46" s="328"/>
      <c r="AJ46" s="328"/>
      <c r="AK46" s="244"/>
      <c r="AL46" s="329">
        <f>+((AD46*AJ46)+(AE46*AK46))*AH46</f>
        <v>0</v>
      </c>
      <c r="AM46" s="325" t="s">
        <v>118</v>
      </c>
      <c r="AN46" s="244"/>
      <c r="AO46" s="326"/>
      <c r="AP46" s="326"/>
      <c r="AQ46" s="326"/>
      <c r="AR46" s="327"/>
      <c r="AS46" s="327"/>
      <c r="AT46" s="327">
        <f>+AR46+AS46</f>
        <v>0</v>
      </c>
      <c r="AU46" s="328"/>
      <c r="AV46" s="328"/>
      <c r="AW46" s="244"/>
      <c r="AX46" s="329">
        <f>+((AP46*AV46)+(AQ46*AW46))*AT46</f>
        <v>0</v>
      </c>
      <c r="AY46" s="887">
        <f t="shared" si="19"/>
        <v>0</v>
      </c>
    </row>
    <row r="47" spans="1:51" ht="21">
      <c r="A47" s="330"/>
      <c r="B47" s="331" t="s">
        <v>535</v>
      </c>
      <c r="C47" s="332"/>
      <c r="D47" s="333"/>
      <c r="E47" s="333"/>
      <c r="F47" s="294">
        <f>SUM(F43:F46)</f>
        <v>0</v>
      </c>
      <c r="G47" s="294">
        <f>SUM(G43:G46)</f>
        <v>0</v>
      </c>
      <c r="H47" s="294">
        <f>SUM(H43:H46)</f>
        <v>0</v>
      </c>
      <c r="I47" s="334"/>
      <c r="J47" s="334"/>
      <c r="K47" s="335"/>
      <c r="L47" s="336">
        <f>SUM(L43:L46)</f>
        <v>0</v>
      </c>
      <c r="M47" s="330"/>
      <c r="N47" s="331" t="s">
        <v>535</v>
      </c>
      <c r="O47" s="332"/>
      <c r="P47" s="333"/>
      <c r="Q47" s="333"/>
      <c r="R47" s="294">
        <f>SUM(R43:R46)</f>
        <v>0</v>
      </c>
      <c r="S47" s="294">
        <f>SUM(S43:S46)</f>
        <v>0</v>
      </c>
      <c r="T47" s="294">
        <f>SUM(T43:T46)</f>
        <v>0</v>
      </c>
      <c r="U47" s="334"/>
      <c r="V47" s="334"/>
      <c r="W47" s="335"/>
      <c r="X47" s="336">
        <f>SUM(X43:X46)</f>
        <v>0</v>
      </c>
      <c r="Y47" s="887">
        <f t="shared" si="18"/>
        <v>0</v>
      </c>
      <c r="AA47" s="330"/>
      <c r="AB47" s="331" t="s">
        <v>535</v>
      </c>
      <c r="AC47" s="332"/>
      <c r="AD47" s="333"/>
      <c r="AE47" s="333"/>
      <c r="AF47" s="294">
        <f>SUM(AF43:AF46)</f>
        <v>0</v>
      </c>
      <c r="AG47" s="294">
        <f>SUM(AG43:AG46)</f>
        <v>0</v>
      </c>
      <c r="AH47" s="294">
        <f>SUM(AH43:AH46)</f>
        <v>0</v>
      </c>
      <c r="AI47" s="334"/>
      <c r="AJ47" s="334"/>
      <c r="AK47" s="335"/>
      <c r="AL47" s="336">
        <f>SUM(AL43:AL46)</f>
        <v>0</v>
      </c>
      <c r="AM47" s="330"/>
      <c r="AN47" s="331" t="s">
        <v>535</v>
      </c>
      <c r="AO47" s="332"/>
      <c r="AP47" s="333"/>
      <c r="AQ47" s="333"/>
      <c r="AR47" s="294">
        <f>SUM(AR43:AR46)</f>
        <v>0</v>
      </c>
      <c r="AS47" s="294">
        <f>SUM(AS43:AS46)</f>
        <v>0</v>
      </c>
      <c r="AT47" s="294">
        <f>SUM(AT43:AT46)</f>
        <v>0</v>
      </c>
      <c r="AU47" s="334"/>
      <c r="AV47" s="334"/>
      <c r="AW47" s="335"/>
      <c r="AX47" s="336">
        <f>SUM(AX43:AX46)</f>
        <v>0</v>
      </c>
      <c r="AY47" s="887">
        <f t="shared" si="19"/>
        <v>0</v>
      </c>
    </row>
    <row r="48" spans="1:51" s="324" customFormat="1">
      <c r="A48" s="337" t="s">
        <v>539</v>
      </c>
      <c r="B48" s="338"/>
      <c r="C48" s="338"/>
      <c r="D48" s="339"/>
      <c r="E48" s="339"/>
      <c r="F48" s="338"/>
      <c r="G48" s="338"/>
      <c r="H48" s="338"/>
      <c r="I48" s="338"/>
      <c r="J48" s="338"/>
      <c r="K48" s="338"/>
      <c r="L48" s="340"/>
      <c r="M48" s="337" t="s">
        <v>539</v>
      </c>
      <c r="N48" s="338"/>
      <c r="O48" s="338"/>
      <c r="P48" s="339"/>
      <c r="Q48" s="339"/>
      <c r="R48" s="338"/>
      <c r="S48" s="338"/>
      <c r="T48" s="338"/>
      <c r="U48" s="338"/>
      <c r="V48" s="338"/>
      <c r="W48" s="338"/>
      <c r="X48" s="340"/>
      <c r="Y48" s="887">
        <f t="shared" si="18"/>
        <v>0</v>
      </c>
      <c r="AA48" s="337" t="s">
        <v>539</v>
      </c>
      <c r="AB48" s="338"/>
      <c r="AC48" s="338"/>
      <c r="AD48" s="339"/>
      <c r="AE48" s="339"/>
      <c r="AF48" s="338"/>
      <c r="AG48" s="338"/>
      <c r="AH48" s="338"/>
      <c r="AI48" s="338"/>
      <c r="AJ48" s="338"/>
      <c r="AK48" s="338"/>
      <c r="AL48" s="340"/>
      <c r="AM48" s="337" t="s">
        <v>539</v>
      </c>
      <c r="AN48" s="338"/>
      <c r="AO48" s="338"/>
      <c r="AP48" s="339"/>
      <c r="AQ48" s="339"/>
      <c r="AR48" s="338"/>
      <c r="AS48" s="338"/>
      <c r="AT48" s="338"/>
      <c r="AU48" s="338"/>
      <c r="AV48" s="338"/>
      <c r="AW48" s="338"/>
      <c r="AX48" s="340"/>
      <c r="AY48" s="887">
        <f t="shared" si="19"/>
        <v>0</v>
      </c>
    </row>
    <row r="49" spans="1:51">
      <c r="A49" s="325">
        <v>1</v>
      </c>
      <c r="B49" s="244"/>
      <c r="C49" s="326">
        <f>+D49+E49</f>
        <v>0</v>
      </c>
      <c r="D49" s="326"/>
      <c r="E49" s="326"/>
      <c r="F49" s="327"/>
      <c r="G49" s="327"/>
      <c r="H49" s="327">
        <f>+F49+G49</f>
        <v>0</v>
      </c>
      <c r="I49" s="328"/>
      <c r="J49" s="328"/>
      <c r="K49" s="244"/>
      <c r="L49" s="329">
        <f>+((D49*J49)+(E49*K49))*H49</f>
        <v>0</v>
      </c>
      <c r="M49" s="325">
        <v>1</v>
      </c>
      <c r="N49" s="244"/>
      <c r="O49" s="326">
        <f>+P49+Q49</f>
        <v>0</v>
      </c>
      <c r="P49" s="326"/>
      <c r="Q49" s="326"/>
      <c r="R49" s="327"/>
      <c r="S49" s="327"/>
      <c r="T49" s="327">
        <f>+R49+S49</f>
        <v>0</v>
      </c>
      <c r="U49" s="328"/>
      <c r="V49" s="328"/>
      <c r="W49" s="244"/>
      <c r="X49" s="329">
        <f>+((P49*V49)+(Q49*W49))*T49</f>
        <v>0</v>
      </c>
      <c r="Y49" s="887">
        <f t="shared" si="18"/>
        <v>0</v>
      </c>
      <c r="AA49" s="325">
        <v>1</v>
      </c>
      <c r="AB49" s="244"/>
      <c r="AC49" s="326">
        <f>+AD49+AE49</f>
        <v>0</v>
      </c>
      <c r="AD49" s="326"/>
      <c r="AE49" s="326"/>
      <c r="AF49" s="327"/>
      <c r="AG49" s="327"/>
      <c r="AH49" s="327">
        <f>+AF49+AG49</f>
        <v>0</v>
      </c>
      <c r="AI49" s="328"/>
      <c r="AJ49" s="328"/>
      <c r="AK49" s="244"/>
      <c r="AL49" s="329">
        <f>+((AD49*AJ49)+(AE49*AK49))*AH49</f>
        <v>0</v>
      </c>
      <c r="AM49" s="325">
        <v>1</v>
      </c>
      <c r="AN49" s="244"/>
      <c r="AO49" s="326">
        <f>+AP49+AQ49</f>
        <v>0</v>
      </c>
      <c r="AP49" s="326"/>
      <c r="AQ49" s="326"/>
      <c r="AR49" s="327"/>
      <c r="AS49" s="327"/>
      <c r="AT49" s="327">
        <f>+AR49+AS49</f>
        <v>0</v>
      </c>
      <c r="AU49" s="328"/>
      <c r="AV49" s="328"/>
      <c r="AW49" s="244"/>
      <c r="AX49" s="329">
        <f>+((AP49*AV49)+(AQ49*AW49))*AT49</f>
        <v>0</v>
      </c>
      <c r="AY49" s="887">
        <f t="shared" si="19"/>
        <v>0</v>
      </c>
    </row>
    <row r="50" spans="1:51">
      <c r="A50" s="325">
        <v>2</v>
      </c>
      <c r="C50" s="326">
        <f>+D50+E50</f>
        <v>0</v>
      </c>
      <c r="D50" s="326"/>
      <c r="E50" s="326"/>
      <c r="F50" s="327"/>
      <c r="G50" s="327"/>
      <c r="H50" s="327">
        <f>+F50+G50</f>
        <v>0</v>
      </c>
      <c r="I50" s="328"/>
      <c r="J50" s="328"/>
      <c r="K50" s="244"/>
      <c r="L50" s="329">
        <f>+((D50*J50)+(E50*K50))*H50</f>
        <v>0</v>
      </c>
      <c r="M50" s="325">
        <v>2</v>
      </c>
      <c r="O50" s="326">
        <f>+P50+Q50</f>
        <v>0</v>
      </c>
      <c r="P50" s="326"/>
      <c r="Q50" s="326"/>
      <c r="R50" s="327"/>
      <c r="S50" s="327"/>
      <c r="T50" s="327">
        <f>+R50+S50</f>
        <v>0</v>
      </c>
      <c r="U50" s="328"/>
      <c r="V50" s="328"/>
      <c r="W50" s="244"/>
      <c r="X50" s="329">
        <f>+((P50*V50)+(Q50*W50))*T50</f>
        <v>0</v>
      </c>
      <c r="Y50" s="887">
        <f t="shared" si="18"/>
        <v>0</v>
      </c>
      <c r="AA50" s="325">
        <v>2</v>
      </c>
      <c r="AC50" s="326">
        <f>+AD50+AE50</f>
        <v>0</v>
      </c>
      <c r="AD50" s="326"/>
      <c r="AE50" s="326"/>
      <c r="AF50" s="327"/>
      <c r="AG50" s="327"/>
      <c r="AH50" s="327">
        <f>+AF50+AG50</f>
        <v>0</v>
      </c>
      <c r="AI50" s="328"/>
      <c r="AJ50" s="328"/>
      <c r="AK50" s="244"/>
      <c r="AL50" s="329">
        <f>+((AD50*AJ50)+(AE50*AK50))*AH50</f>
        <v>0</v>
      </c>
      <c r="AM50" s="325">
        <v>2</v>
      </c>
      <c r="AO50" s="326">
        <f>+AP50+AQ50</f>
        <v>0</v>
      </c>
      <c r="AP50" s="326"/>
      <c r="AQ50" s="326"/>
      <c r="AR50" s="327"/>
      <c r="AS50" s="327"/>
      <c r="AT50" s="327">
        <f>+AR50+AS50</f>
        <v>0</v>
      </c>
      <c r="AU50" s="328"/>
      <c r="AV50" s="328"/>
      <c r="AW50" s="244"/>
      <c r="AX50" s="329">
        <f>+((AP50*AV50)+(AQ50*AW50))*AT50</f>
        <v>0</v>
      </c>
      <c r="AY50" s="887">
        <f t="shared" si="19"/>
        <v>0</v>
      </c>
    </row>
    <row r="51" spans="1:51">
      <c r="A51" s="325">
        <v>3</v>
      </c>
      <c r="B51" s="244"/>
      <c r="C51" s="326">
        <f>+D51+E51</f>
        <v>0</v>
      </c>
      <c r="D51" s="326"/>
      <c r="E51" s="326"/>
      <c r="F51" s="327"/>
      <c r="G51" s="327"/>
      <c r="H51" s="327">
        <f>+F51+G51</f>
        <v>0</v>
      </c>
      <c r="I51" s="328"/>
      <c r="J51" s="328"/>
      <c r="K51" s="244"/>
      <c r="L51" s="329">
        <f>+((D51*J51)+(E51*K51))*H51</f>
        <v>0</v>
      </c>
      <c r="M51" s="325">
        <v>3</v>
      </c>
      <c r="N51" s="244"/>
      <c r="O51" s="326">
        <f>+P51+Q51</f>
        <v>0</v>
      </c>
      <c r="P51" s="326"/>
      <c r="Q51" s="326"/>
      <c r="R51" s="327"/>
      <c r="S51" s="327"/>
      <c r="T51" s="327">
        <f>+R51+S51</f>
        <v>0</v>
      </c>
      <c r="U51" s="328"/>
      <c r="V51" s="328"/>
      <c r="W51" s="244"/>
      <c r="X51" s="329">
        <f>+((P51*V51)+(Q51*W51))*T51</f>
        <v>0</v>
      </c>
      <c r="Y51" s="887">
        <f t="shared" si="18"/>
        <v>0</v>
      </c>
      <c r="AA51" s="325">
        <v>3</v>
      </c>
      <c r="AB51" s="244"/>
      <c r="AC51" s="326">
        <f>+AD51+AE51</f>
        <v>0</v>
      </c>
      <c r="AD51" s="326"/>
      <c r="AE51" s="326"/>
      <c r="AF51" s="327"/>
      <c r="AG51" s="327"/>
      <c r="AH51" s="327">
        <f>+AF51+AG51</f>
        <v>0</v>
      </c>
      <c r="AI51" s="328"/>
      <c r="AJ51" s="328"/>
      <c r="AK51" s="244"/>
      <c r="AL51" s="329">
        <f>+((AD51*AJ51)+(AE51*AK51))*AH51</f>
        <v>0</v>
      </c>
      <c r="AM51" s="325">
        <v>3</v>
      </c>
      <c r="AN51" s="244"/>
      <c r="AO51" s="326">
        <f>+AP51+AQ51</f>
        <v>0</v>
      </c>
      <c r="AP51" s="326"/>
      <c r="AQ51" s="326"/>
      <c r="AR51" s="327"/>
      <c r="AS51" s="327"/>
      <c r="AT51" s="327">
        <f>+AR51+AS51</f>
        <v>0</v>
      </c>
      <c r="AU51" s="328"/>
      <c r="AV51" s="328"/>
      <c r="AW51" s="244"/>
      <c r="AX51" s="329">
        <f>+((AP51*AV51)+(AQ51*AW51))*AT51</f>
        <v>0</v>
      </c>
      <c r="AY51" s="887">
        <f t="shared" si="19"/>
        <v>0</v>
      </c>
    </row>
    <row r="52" spans="1:51">
      <c r="A52" s="325" t="s">
        <v>118</v>
      </c>
      <c r="B52" s="244"/>
      <c r="C52" s="326"/>
      <c r="D52" s="326"/>
      <c r="E52" s="326"/>
      <c r="F52" s="327"/>
      <c r="G52" s="327"/>
      <c r="H52" s="327">
        <f>+F52+G52</f>
        <v>0</v>
      </c>
      <c r="I52" s="328"/>
      <c r="J52" s="328"/>
      <c r="K52" s="244"/>
      <c r="L52" s="329">
        <f>+((D52*J52)+(E52*K52))*H52</f>
        <v>0</v>
      </c>
      <c r="M52" s="325" t="s">
        <v>118</v>
      </c>
      <c r="N52" s="244"/>
      <c r="O52" s="326"/>
      <c r="P52" s="326"/>
      <c r="Q52" s="326"/>
      <c r="R52" s="327"/>
      <c r="S52" s="327"/>
      <c r="T52" s="327">
        <f>+R52+S52</f>
        <v>0</v>
      </c>
      <c r="U52" s="328"/>
      <c r="V52" s="328"/>
      <c r="W52" s="244"/>
      <c r="X52" s="329">
        <f>+((P52*V52)+(Q52*W52))*T52</f>
        <v>0</v>
      </c>
      <c r="Y52" s="887">
        <f t="shared" si="18"/>
        <v>0</v>
      </c>
      <c r="AA52" s="325" t="s">
        <v>118</v>
      </c>
      <c r="AB52" s="244"/>
      <c r="AC52" s="326"/>
      <c r="AD52" s="326"/>
      <c r="AE52" s="326"/>
      <c r="AF52" s="327"/>
      <c r="AG52" s="327"/>
      <c r="AH52" s="327">
        <f>+AF52+AG52</f>
        <v>0</v>
      </c>
      <c r="AI52" s="328"/>
      <c r="AJ52" s="328"/>
      <c r="AK52" s="244"/>
      <c r="AL52" s="329">
        <f>+((AD52*AJ52)+(AE52*AK52))*AH52</f>
        <v>0</v>
      </c>
      <c r="AM52" s="325" t="s">
        <v>118</v>
      </c>
      <c r="AN52" s="244"/>
      <c r="AO52" s="326"/>
      <c r="AP52" s="326"/>
      <c r="AQ52" s="326"/>
      <c r="AR52" s="327"/>
      <c r="AS52" s="327"/>
      <c r="AT52" s="327">
        <f>+AR52+AS52</f>
        <v>0</v>
      </c>
      <c r="AU52" s="328"/>
      <c r="AV52" s="328"/>
      <c r="AW52" s="244"/>
      <c r="AX52" s="329">
        <f>+((AP52*AV52)+(AQ52*AW52))*AT52</f>
        <v>0</v>
      </c>
      <c r="AY52" s="887">
        <f t="shared" si="19"/>
        <v>0</v>
      </c>
    </row>
    <row r="53" spans="1:51" ht="21">
      <c r="A53" s="330"/>
      <c r="B53" s="331" t="s">
        <v>536</v>
      </c>
      <c r="C53" s="332"/>
      <c r="D53" s="333"/>
      <c r="E53" s="333"/>
      <c r="F53" s="294">
        <f>SUM(F49:F52)</f>
        <v>0</v>
      </c>
      <c r="G53" s="294">
        <f>SUM(G49:G52)</f>
        <v>0</v>
      </c>
      <c r="H53" s="294">
        <f>SUM(H49:H52)</f>
        <v>0</v>
      </c>
      <c r="I53" s="334"/>
      <c r="J53" s="334"/>
      <c r="K53" s="335"/>
      <c r="L53" s="336">
        <f>SUM(L49:L52)</f>
        <v>0</v>
      </c>
      <c r="M53" s="330"/>
      <c r="N53" s="331" t="s">
        <v>536</v>
      </c>
      <c r="O53" s="332"/>
      <c r="P53" s="333"/>
      <c r="Q53" s="333"/>
      <c r="R53" s="294">
        <f>SUM(R49:R52)</f>
        <v>0</v>
      </c>
      <c r="S53" s="294">
        <f>SUM(S49:S52)</f>
        <v>0</v>
      </c>
      <c r="T53" s="294">
        <f>SUM(T49:T52)</f>
        <v>0</v>
      </c>
      <c r="U53" s="334"/>
      <c r="V53" s="334"/>
      <c r="W53" s="335"/>
      <c r="X53" s="336">
        <f>SUM(X49:X52)</f>
        <v>0</v>
      </c>
      <c r="Y53" s="888">
        <f t="shared" si="18"/>
        <v>0</v>
      </c>
      <c r="AA53" s="330"/>
      <c r="AB53" s="331" t="s">
        <v>536</v>
      </c>
      <c r="AC53" s="332"/>
      <c r="AD53" s="333"/>
      <c r="AE53" s="333"/>
      <c r="AF53" s="294">
        <f>SUM(AF49:AF52)</f>
        <v>0</v>
      </c>
      <c r="AG53" s="294">
        <f>SUM(AG49:AG52)</f>
        <v>0</v>
      </c>
      <c r="AH53" s="294">
        <f>SUM(AH49:AH52)</f>
        <v>0</v>
      </c>
      <c r="AI53" s="334"/>
      <c r="AJ53" s="334"/>
      <c r="AK53" s="335"/>
      <c r="AL53" s="336">
        <f>SUM(AL49:AL52)</f>
        <v>0</v>
      </c>
      <c r="AM53" s="330"/>
      <c r="AN53" s="331" t="s">
        <v>536</v>
      </c>
      <c r="AO53" s="332"/>
      <c r="AP53" s="333"/>
      <c r="AQ53" s="333"/>
      <c r="AR53" s="294">
        <f>SUM(AR49:AR52)</f>
        <v>0</v>
      </c>
      <c r="AS53" s="294">
        <f>SUM(AS49:AS52)</f>
        <v>0</v>
      </c>
      <c r="AT53" s="294">
        <f>SUM(AT49:AT52)</f>
        <v>0</v>
      </c>
      <c r="AU53" s="334"/>
      <c r="AV53" s="334"/>
      <c r="AW53" s="335"/>
      <c r="AX53" s="336">
        <f>SUM(AX49:AX52)</f>
        <v>0</v>
      </c>
      <c r="AY53" s="888">
        <f t="shared" si="19"/>
        <v>0</v>
      </c>
    </row>
    <row r="54" spans="1:51" ht="21.75" thickBot="1">
      <c r="A54" s="341"/>
      <c r="B54" s="342" t="s">
        <v>0</v>
      </c>
      <c r="C54" s="343"/>
      <c r="D54" s="344"/>
      <c r="E54" s="345"/>
      <c r="F54" s="346">
        <f>+F53+F47+F41</f>
        <v>0</v>
      </c>
      <c r="G54" s="346">
        <f>+G53+G47+G41</f>
        <v>0</v>
      </c>
      <c r="H54" s="346">
        <f>+H53+H47+H41</f>
        <v>0</v>
      </c>
      <c r="I54" s="343"/>
      <c r="J54" s="343"/>
      <c r="K54" s="347"/>
      <c r="L54" s="346">
        <f>+L53+L47+L41</f>
        <v>0</v>
      </c>
      <c r="M54" s="341"/>
      <c r="N54" s="342" t="s">
        <v>0</v>
      </c>
      <c r="O54" s="343"/>
      <c r="P54" s="344"/>
      <c r="Q54" s="345"/>
      <c r="R54" s="346">
        <f>+R53+R47+R41</f>
        <v>0</v>
      </c>
      <c r="S54" s="346">
        <f>+S53+S47+S41</f>
        <v>0</v>
      </c>
      <c r="T54" s="346">
        <f>+T53+T47+T41</f>
        <v>0</v>
      </c>
      <c r="U54" s="343"/>
      <c r="V54" s="343"/>
      <c r="W54" s="347"/>
      <c r="X54" s="346">
        <f>+X53+X47+X41</f>
        <v>0</v>
      </c>
      <c r="Y54" s="889">
        <f>+Y53+Y47+Y41</f>
        <v>0</v>
      </c>
      <c r="AA54" s="341"/>
      <c r="AB54" s="342" t="s">
        <v>0</v>
      </c>
      <c r="AC54" s="343"/>
      <c r="AD54" s="344"/>
      <c r="AE54" s="345"/>
      <c r="AF54" s="346">
        <f>+AF53+AF47+AF41</f>
        <v>0</v>
      </c>
      <c r="AG54" s="346">
        <f>+AG53+AG47+AG41</f>
        <v>0</v>
      </c>
      <c r="AH54" s="346">
        <f>+AH53+AH47+AH41</f>
        <v>0</v>
      </c>
      <c r="AI54" s="343"/>
      <c r="AJ54" s="343"/>
      <c r="AK54" s="347"/>
      <c r="AL54" s="346">
        <f>+AL53+AL47+AL41</f>
        <v>0</v>
      </c>
      <c r="AM54" s="341"/>
      <c r="AN54" s="342" t="s">
        <v>0</v>
      </c>
      <c r="AO54" s="343"/>
      <c r="AP54" s="344"/>
      <c r="AQ54" s="345"/>
      <c r="AR54" s="346">
        <f>+AR53+AR47+AR41</f>
        <v>0</v>
      </c>
      <c r="AS54" s="346">
        <f>+AS53+AS47+AS41</f>
        <v>0</v>
      </c>
      <c r="AT54" s="346">
        <f>+AT53+AT47+AT41</f>
        <v>0</v>
      </c>
      <c r="AU54" s="343"/>
      <c r="AV54" s="343"/>
      <c r="AW54" s="347"/>
      <c r="AX54" s="346">
        <f>+AX53+AX47+AX41</f>
        <v>0</v>
      </c>
      <c r="AY54" s="889">
        <f>+AY53+AY47+AY41</f>
        <v>0</v>
      </c>
    </row>
    <row r="55" spans="1:51" ht="26.25">
      <c r="A55" s="348" t="s">
        <v>119</v>
      </c>
      <c r="B55" s="301"/>
      <c r="C55" s="302"/>
      <c r="D55" s="303"/>
      <c r="E55" s="303"/>
      <c r="F55" s="302"/>
      <c r="G55" s="302"/>
      <c r="H55" s="302"/>
      <c r="I55" s="302"/>
      <c r="J55" s="302"/>
      <c r="K55" s="301"/>
      <c r="L55" s="302"/>
      <c r="M55" s="302"/>
      <c r="N55" s="302"/>
      <c r="O55" s="302"/>
      <c r="P55" s="302"/>
      <c r="Q55" s="302"/>
      <c r="R55" s="302"/>
    </row>
    <row r="56" spans="1:51" ht="26.25">
      <c r="A56" s="349"/>
    </row>
  </sheetData>
  <mergeCells count="23">
    <mergeCell ref="AR33:AT33"/>
    <mergeCell ref="AV33:AW33"/>
    <mergeCell ref="AF34:AH34"/>
    <mergeCell ref="AR34:AT34"/>
    <mergeCell ref="AD33:AE33"/>
    <mergeCell ref="AF33:AH33"/>
    <mergeCell ref="AJ33:AK33"/>
    <mergeCell ref="AN33:AN34"/>
    <mergeCell ref="AP33:AQ33"/>
    <mergeCell ref="S5:AI5"/>
    <mergeCell ref="AK5:BA5"/>
    <mergeCell ref="A5:Q5"/>
    <mergeCell ref="A28:Y28"/>
    <mergeCell ref="AA28:AY28"/>
    <mergeCell ref="D33:E33"/>
    <mergeCell ref="V33:W33"/>
    <mergeCell ref="F34:H34"/>
    <mergeCell ref="R34:T34"/>
    <mergeCell ref="F33:H33"/>
    <mergeCell ref="J33:K33"/>
    <mergeCell ref="N33:N34"/>
    <mergeCell ref="P33:Q33"/>
    <mergeCell ref="R33:T33"/>
  </mergeCells>
  <printOptions gridLinesSet="0"/>
  <pageMargins left="0.23622047244094491" right="0.35433070866141736" top="0.9055118110236221" bottom="0.82677165354330717" header="0.59055118110236227" footer="0.23622047244094491"/>
  <pageSetup paperSize="9" scale="31" fitToHeight="0" orientation="landscape" horizontalDpi="300" verticalDpi="300" r:id="rId1"/>
  <headerFooter alignWithMargins="0">
    <oddHeader>&amp;R&amp;"Cordia New,ตัวหนา"&amp;18รด.&amp;A</oddHeader>
    <oddFooter>&amp;L&amp;10(&amp;D),(&amp;T)&amp;R&amp;10&amp;F.xls
Sheet&amp;A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FF0000"/>
  </sheetPr>
  <dimension ref="A1:V73"/>
  <sheetViews>
    <sheetView workbookViewId="0">
      <selection activeCell="D79" sqref="D79"/>
    </sheetView>
  </sheetViews>
  <sheetFormatPr defaultColWidth="9.140625" defaultRowHeight="21.75"/>
  <cols>
    <col min="1" max="1" width="3.85546875" style="710" customWidth="1"/>
    <col min="2" max="2" width="40.42578125" style="710" bestFit="1" customWidth="1"/>
    <col min="3" max="4" width="12.140625" style="711" bestFit="1" customWidth="1"/>
    <col min="5" max="5" width="12.140625" style="711" customWidth="1"/>
    <col min="6" max="7" width="12.140625" style="710" bestFit="1" customWidth="1"/>
    <col min="8" max="8" width="12.140625" style="710" customWidth="1"/>
    <col min="9" max="10" width="12.140625" style="710" bestFit="1" customWidth="1"/>
    <col min="11" max="11" width="12.140625" style="710" customWidth="1"/>
    <col min="12" max="13" width="12.140625" style="710" bestFit="1" customWidth="1"/>
    <col min="14" max="14" width="12.140625" style="710" customWidth="1"/>
    <col min="15" max="16" width="12.140625" style="710" bestFit="1" customWidth="1"/>
    <col min="17" max="18" width="12.140625" style="710" customWidth="1"/>
    <col min="19" max="19" width="13.7109375" style="712" customWidth="1"/>
    <col min="20" max="20" width="10" style="712" bestFit="1" customWidth="1"/>
    <col min="21" max="22" width="9.140625" style="712"/>
    <col min="23" max="16384" width="9.140625" style="710"/>
  </cols>
  <sheetData>
    <row r="1" spans="1:19" s="712" customFormat="1">
      <c r="A1" s="709" t="s">
        <v>378</v>
      </c>
      <c r="B1" s="710"/>
      <c r="C1" s="711"/>
      <c r="D1" s="711"/>
      <c r="E1" s="711"/>
      <c r="F1" s="710"/>
      <c r="G1" s="710"/>
      <c r="H1" s="710"/>
      <c r="I1" s="710"/>
      <c r="J1" s="710"/>
      <c r="K1" s="710"/>
      <c r="L1" s="710"/>
      <c r="M1" s="710"/>
      <c r="N1" s="710"/>
      <c r="O1" s="710"/>
      <c r="P1" s="710"/>
      <c r="Q1" s="710"/>
      <c r="R1" s="710"/>
    </row>
    <row r="2" spans="1:19" s="712" customFormat="1" ht="13.5" customHeight="1">
      <c r="A2" s="710"/>
      <c r="B2" s="710"/>
      <c r="C2" s="1203"/>
      <c r="D2" s="1203"/>
      <c r="E2" s="1203"/>
      <c r="F2" s="1203"/>
      <c r="G2" s="710"/>
      <c r="H2" s="710"/>
      <c r="I2" s="710"/>
      <c r="J2" s="710"/>
      <c r="K2" s="710"/>
      <c r="L2" s="710"/>
      <c r="M2" s="710"/>
      <c r="N2" s="710"/>
      <c r="O2" s="710"/>
      <c r="P2" s="710"/>
      <c r="Q2" s="710"/>
      <c r="R2" s="710"/>
    </row>
    <row r="3" spans="1:19" s="712" customFormat="1">
      <c r="A3" s="710"/>
      <c r="B3" s="713" t="s">
        <v>362</v>
      </c>
      <c r="C3" s="711" t="s">
        <v>369</v>
      </c>
      <c r="D3" s="711"/>
      <c r="E3" s="711"/>
      <c r="F3" s="711"/>
      <c r="G3" s="711"/>
      <c r="H3" s="711"/>
      <c r="I3" s="711"/>
      <c r="J3" s="711"/>
      <c r="K3" s="711"/>
      <c r="L3" s="711"/>
      <c r="M3" s="711"/>
      <c r="N3" s="711"/>
      <c r="O3" s="711"/>
      <c r="P3" s="711"/>
      <c r="Q3" s="711"/>
      <c r="R3" s="714"/>
    </row>
    <row r="4" spans="1:19" s="712" customFormat="1">
      <c r="A4" s="710"/>
      <c r="B4" s="713" t="s">
        <v>321</v>
      </c>
      <c r="C4" s="711" t="s">
        <v>67</v>
      </c>
      <c r="D4" s="711"/>
      <c r="E4" s="711"/>
      <c r="F4" s="711"/>
      <c r="G4" s="711"/>
      <c r="H4" s="711"/>
      <c r="I4" s="711"/>
      <c r="J4" s="711"/>
      <c r="K4" s="711"/>
      <c r="L4" s="711"/>
      <c r="M4" s="711"/>
      <c r="N4" s="711"/>
      <c r="O4" s="711"/>
      <c r="P4" s="711"/>
      <c r="Q4" s="711"/>
      <c r="R4" s="714"/>
    </row>
    <row r="5" spans="1:19" s="712" customFormat="1">
      <c r="A5" s="710"/>
      <c r="B5" s="713" t="s">
        <v>367</v>
      </c>
      <c r="C5" s="715" t="s">
        <v>368</v>
      </c>
      <c r="D5" s="715" t="s">
        <v>370</v>
      </c>
      <c r="E5" s="715"/>
      <c r="F5" s="715"/>
      <c r="G5" s="715"/>
      <c r="H5" s="715"/>
      <c r="I5" s="715"/>
      <c r="J5" s="715"/>
      <c r="K5" s="715"/>
      <c r="L5" s="715"/>
      <c r="M5" s="715"/>
      <c r="N5" s="711"/>
      <c r="O5" s="715"/>
      <c r="P5" s="715"/>
      <c r="Q5" s="711"/>
      <c r="R5" s="714"/>
    </row>
    <row r="6" spans="1:19" s="712" customFormat="1" ht="26.25">
      <c r="A6" s="1204" t="s">
        <v>0</v>
      </c>
      <c r="B6" s="1204"/>
      <c r="C6" s="1204"/>
      <c r="D6" s="1204"/>
      <c r="E6" s="1204"/>
      <c r="F6" s="1204"/>
      <c r="G6" s="1204"/>
      <c r="H6" s="1204"/>
      <c r="I6" s="1204"/>
      <c r="J6" s="1204"/>
      <c r="K6" s="1204"/>
      <c r="L6" s="1204"/>
      <c r="M6" s="1204"/>
      <c r="N6" s="1204"/>
      <c r="O6" s="1204"/>
      <c r="P6" s="1204"/>
      <c r="Q6" s="1204"/>
      <c r="R6" s="1204"/>
      <c r="S6" s="1204"/>
    </row>
    <row r="7" spans="1:19" s="712" customFormat="1" ht="25.15" customHeight="1" thickBot="1">
      <c r="A7" s="710"/>
      <c r="B7" s="713" t="s">
        <v>113</v>
      </c>
      <c r="C7" s="1205" t="s">
        <v>361</v>
      </c>
      <c r="D7" s="1206"/>
      <c r="E7" s="1207"/>
      <c r="F7" s="1205" t="s">
        <v>360</v>
      </c>
      <c r="G7" s="1206"/>
      <c r="H7" s="1207"/>
      <c r="I7" s="1205" t="s">
        <v>364</v>
      </c>
      <c r="J7" s="1206"/>
      <c r="K7" s="1207"/>
      <c r="L7" s="1205" t="s">
        <v>365</v>
      </c>
      <c r="M7" s="1206"/>
      <c r="N7" s="1207"/>
      <c r="O7" s="1205" t="s">
        <v>371</v>
      </c>
      <c r="P7" s="1206"/>
      <c r="Q7" s="1207"/>
      <c r="R7" s="1201" t="s">
        <v>0</v>
      </c>
    </row>
    <row r="8" spans="1:19" s="712" customFormat="1" ht="22.5">
      <c r="A8" s="716"/>
      <c r="B8" s="717"/>
      <c r="C8" s="681" t="s">
        <v>499</v>
      </c>
      <c r="D8" s="681" t="s">
        <v>500</v>
      </c>
      <c r="E8" s="681" t="s">
        <v>540</v>
      </c>
      <c r="F8" s="681" t="s">
        <v>499</v>
      </c>
      <c r="G8" s="681" t="s">
        <v>500</v>
      </c>
      <c r="H8" s="681" t="s">
        <v>540</v>
      </c>
      <c r="I8" s="681" t="s">
        <v>499</v>
      </c>
      <c r="J8" s="681" t="s">
        <v>500</v>
      </c>
      <c r="K8" s="681" t="s">
        <v>540</v>
      </c>
      <c r="L8" s="681" t="s">
        <v>499</v>
      </c>
      <c r="M8" s="681" t="s">
        <v>500</v>
      </c>
      <c r="N8" s="681" t="s">
        <v>540</v>
      </c>
      <c r="O8" s="681" t="s">
        <v>499</v>
      </c>
      <c r="P8" s="681" t="s">
        <v>500</v>
      </c>
      <c r="Q8" s="681" t="s">
        <v>540</v>
      </c>
      <c r="R8" s="1202"/>
      <c r="S8" s="718"/>
    </row>
    <row r="9" spans="1:19" s="712" customFormat="1">
      <c r="A9" s="719" t="s">
        <v>87</v>
      </c>
      <c r="B9" s="730"/>
      <c r="C9" s="720">
        <f>+C32+C55</f>
        <v>0</v>
      </c>
      <c r="D9" s="720">
        <f t="shared" ref="D9:M9" si="0">+D32+D55</f>
        <v>0</v>
      </c>
      <c r="E9" s="720">
        <f t="shared" ref="E9" si="1">+E32+E55</f>
        <v>0</v>
      </c>
      <c r="F9" s="720">
        <f t="shared" si="0"/>
        <v>0</v>
      </c>
      <c r="G9" s="720">
        <f t="shared" si="0"/>
        <v>0</v>
      </c>
      <c r="H9" s="720">
        <f t="shared" ref="H9" si="2">+H32+H55</f>
        <v>0</v>
      </c>
      <c r="I9" s="720">
        <f t="shared" si="0"/>
        <v>0</v>
      </c>
      <c r="J9" s="720">
        <f t="shared" si="0"/>
        <v>0</v>
      </c>
      <c r="K9" s="720">
        <f t="shared" ref="K9" si="3">+K32+K55</f>
        <v>0</v>
      </c>
      <c r="L9" s="720">
        <f t="shared" si="0"/>
        <v>0</v>
      </c>
      <c r="M9" s="720">
        <f t="shared" si="0"/>
        <v>0</v>
      </c>
      <c r="N9" s="720">
        <f t="shared" ref="N9" si="4">+N32+N55</f>
        <v>0</v>
      </c>
      <c r="O9" s="720">
        <f t="shared" ref="O9:Q9" si="5">+O32+O55</f>
        <v>0</v>
      </c>
      <c r="P9" s="720">
        <f t="shared" si="5"/>
        <v>0</v>
      </c>
      <c r="Q9" s="720">
        <f t="shared" si="5"/>
        <v>0</v>
      </c>
      <c r="R9" s="720">
        <f>SUM(C9:Q9)</f>
        <v>0</v>
      </c>
      <c r="S9" s="722"/>
    </row>
    <row r="10" spans="1:19" s="712" customFormat="1">
      <c r="A10" s="719" t="s">
        <v>359</v>
      </c>
      <c r="B10" s="901"/>
      <c r="C10" s="720">
        <f>+C33+C56</f>
        <v>0</v>
      </c>
      <c r="D10" s="720">
        <f t="shared" ref="D10:M10" si="6">+D33+D56</f>
        <v>0</v>
      </c>
      <c r="E10" s="720">
        <f t="shared" ref="E10" si="7">+E33+E56</f>
        <v>0</v>
      </c>
      <c r="F10" s="720">
        <f t="shared" si="6"/>
        <v>0</v>
      </c>
      <c r="G10" s="720">
        <f t="shared" si="6"/>
        <v>0</v>
      </c>
      <c r="H10" s="720">
        <f t="shared" ref="H10" si="8">+H33+H56</f>
        <v>0</v>
      </c>
      <c r="I10" s="720">
        <f t="shared" si="6"/>
        <v>0</v>
      </c>
      <c r="J10" s="720">
        <f t="shared" si="6"/>
        <v>0</v>
      </c>
      <c r="K10" s="720">
        <f t="shared" ref="K10" si="9">+K33+K56</f>
        <v>0</v>
      </c>
      <c r="L10" s="720">
        <f t="shared" si="6"/>
        <v>0</v>
      </c>
      <c r="M10" s="720">
        <f t="shared" si="6"/>
        <v>0</v>
      </c>
      <c r="N10" s="720">
        <f t="shared" ref="N10" si="10">+N33+N56</f>
        <v>0</v>
      </c>
      <c r="O10" s="720">
        <f t="shared" ref="O10:Q10" si="11">+O33+O56</f>
        <v>0</v>
      </c>
      <c r="P10" s="720">
        <f t="shared" si="11"/>
        <v>0</v>
      </c>
      <c r="Q10" s="720">
        <f t="shared" si="11"/>
        <v>0</v>
      </c>
      <c r="R10" s="720">
        <f>SUM(C10:Q10)</f>
        <v>0</v>
      </c>
      <c r="S10" s="722"/>
    </row>
    <row r="11" spans="1:19" s="712" customFormat="1">
      <c r="A11" s="719"/>
      <c r="B11" s="901"/>
      <c r="S11" s="724"/>
    </row>
    <row r="12" spans="1:19" s="900" customFormat="1">
      <c r="A12" s="897" t="s">
        <v>70</v>
      </c>
      <c r="B12" s="902"/>
      <c r="C12" s="898">
        <f t="shared" ref="C12:M12" si="12">+C9*C10</f>
        <v>0</v>
      </c>
      <c r="D12" s="898">
        <f t="shared" si="12"/>
        <v>0</v>
      </c>
      <c r="E12" s="898">
        <f t="shared" ref="E12" si="13">+E9*E10</f>
        <v>0</v>
      </c>
      <c r="F12" s="898">
        <f t="shared" si="12"/>
        <v>0</v>
      </c>
      <c r="G12" s="898">
        <f t="shared" si="12"/>
        <v>0</v>
      </c>
      <c r="H12" s="898">
        <f t="shared" ref="H12" si="14">+H9*H10</f>
        <v>0</v>
      </c>
      <c r="I12" s="898">
        <f t="shared" si="12"/>
        <v>0</v>
      </c>
      <c r="J12" s="898">
        <f t="shared" si="12"/>
        <v>0</v>
      </c>
      <c r="K12" s="898">
        <f t="shared" ref="K12" si="15">+K9*K10</f>
        <v>0</v>
      </c>
      <c r="L12" s="898">
        <f t="shared" si="12"/>
        <v>0</v>
      </c>
      <c r="M12" s="898">
        <f t="shared" si="12"/>
        <v>0</v>
      </c>
      <c r="N12" s="898">
        <f t="shared" ref="N12" si="16">+N9*N10</f>
        <v>0</v>
      </c>
      <c r="O12" s="898">
        <f t="shared" ref="O12:Q12" si="17">+O9*O10</f>
        <v>0</v>
      </c>
      <c r="P12" s="898">
        <f t="shared" si="17"/>
        <v>0</v>
      </c>
      <c r="Q12" s="898">
        <f t="shared" si="17"/>
        <v>0</v>
      </c>
      <c r="R12" s="898">
        <f>SUM(C12:Q12)</f>
        <v>0</v>
      </c>
      <c r="S12" s="899"/>
    </row>
    <row r="13" spans="1:19" s="712" customFormat="1">
      <c r="A13" s="726" t="s">
        <v>379</v>
      </c>
      <c r="B13" s="730"/>
      <c r="C13" s="727"/>
      <c r="D13" s="727"/>
      <c r="E13" s="727"/>
      <c r="F13" s="728"/>
      <c r="G13" s="728"/>
      <c r="H13" s="727"/>
      <c r="I13" s="728"/>
      <c r="J13" s="728"/>
      <c r="K13" s="727"/>
      <c r="L13" s="728"/>
      <c r="M13" s="728"/>
      <c r="N13" s="727"/>
      <c r="O13" s="728"/>
      <c r="P13" s="728"/>
      <c r="Q13" s="727"/>
      <c r="R13" s="728"/>
      <c r="S13" s="724"/>
    </row>
    <row r="14" spans="1:19" s="712" customFormat="1">
      <c r="A14" s="729"/>
      <c r="B14" s="730" t="s">
        <v>356</v>
      </c>
      <c r="C14" s="727">
        <f t="shared" ref="C14:M14" si="18">-2500*C9</f>
        <v>0</v>
      </c>
      <c r="D14" s="727">
        <f t="shared" si="18"/>
        <v>0</v>
      </c>
      <c r="E14" s="727">
        <f t="shared" ref="E14" si="19">-2500*E9</f>
        <v>0</v>
      </c>
      <c r="F14" s="727">
        <f t="shared" si="18"/>
        <v>0</v>
      </c>
      <c r="G14" s="727">
        <f t="shared" si="18"/>
        <v>0</v>
      </c>
      <c r="H14" s="727">
        <f t="shared" ref="H14" si="20">-2500*H9</f>
        <v>0</v>
      </c>
      <c r="I14" s="727">
        <f t="shared" si="18"/>
        <v>0</v>
      </c>
      <c r="J14" s="727">
        <f t="shared" si="18"/>
        <v>0</v>
      </c>
      <c r="K14" s="727">
        <f t="shared" ref="K14" si="21">-2500*K9</f>
        <v>0</v>
      </c>
      <c r="L14" s="727">
        <f t="shared" si="18"/>
        <v>0</v>
      </c>
      <c r="M14" s="727">
        <f t="shared" si="18"/>
        <v>0</v>
      </c>
      <c r="N14" s="727">
        <f t="shared" ref="N14" si="22">-2500*N9</f>
        <v>0</v>
      </c>
      <c r="O14" s="727">
        <f t="shared" ref="O14:Q14" si="23">-2500*O9</f>
        <v>0</v>
      </c>
      <c r="P14" s="727">
        <f t="shared" si="23"/>
        <v>0</v>
      </c>
      <c r="Q14" s="727">
        <f t="shared" si="23"/>
        <v>0</v>
      </c>
      <c r="R14" s="725">
        <f t="shared" ref="R14:R22" si="24">SUM(C14:Q14)</f>
        <v>0</v>
      </c>
      <c r="S14" s="724"/>
    </row>
    <row r="15" spans="1:19" s="712" customFormat="1">
      <c r="A15" s="729"/>
      <c r="B15" s="730" t="s">
        <v>355</v>
      </c>
      <c r="C15" s="727">
        <f t="shared" ref="C15:M15" si="25">-1150*C9</f>
        <v>0</v>
      </c>
      <c r="D15" s="727">
        <f t="shared" si="25"/>
        <v>0</v>
      </c>
      <c r="E15" s="727">
        <f>-1150*E9</f>
        <v>0</v>
      </c>
      <c r="F15" s="727">
        <f t="shared" si="25"/>
        <v>0</v>
      </c>
      <c r="G15" s="727">
        <f t="shared" si="25"/>
        <v>0</v>
      </c>
      <c r="H15" s="727">
        <f t="shared" ref="H15" si="26">-1150*H9</f>
        <v>0</v>
      </c>
      <c r="I15" s="727">
        <f t="shared" si="25"/>
        <v>0</v>
      </c>
      <c r="J15" s="727">
        <f t="shared" si="25"/>
        <v>0</v>
      </c>
      <c r="K15" s="727">
        <f t="shared" ref="K15" si="27">-1150*K9</f>
        <v>0</v>
      </c>
      <c r="L15" s="727">
        <f t="shared" si="25"/>
        <v>0</v>
      </c>
      <c r="M15" s="727">
        <f t="shared" si="25"/>
        <v>0</v>
      </c>
      <c r="N15" s="727">
        <f t="shared" ref="N15" si="28">-1150*N9</f>
        <v>0</v>
      </c>
      <c r="O15" s="727">
        <f t="shared" ref="O15:Q15" si="29">-1150*O9</f>
        <v>0</v>
      </c>
      <c r="P15" s="727">
        <f t="shared" si="29"/>
        <v>0</v>
      </c>
      <c r="Q15" s="727">
        <f t="shared" si="29"/>
        <v>0</v>
      </c>
      <c r="R15" s="725">
        <f t="shared" si="24"/>
        <v>0</v>
      </c>
      <c r="S15" s="724"/>
    </row>
    <row r="16" spans="1:19" s="712" customFormat="1">
      <c r="A16" s="729"/>
      <c r="B16" s="730" t="s">
        <v>354</v>
      </c>
      <c r="C16" s="727"/>
      <c r="D16" s="727"/>
      <c r="E16" s="727">
        <f>-200*E9</f>
        <v>0</v>
      </c>
      <c r="F16" s="727"/>
      <c r="G16" s="727"/>
      <c r="H16" s="727">
        <f>-200*H9</f>
        <v>0</v>
      </c>
      <c r="I16" s="727"/>
      <c r="J16" s="727"/>
      <c r="K16" s="727">
        <f>-200*K9</f>
        <v>0</v>
      </c>
      <c r="L16" s="727"/>
      <c r="M16" s="727"/>
      <c r="N16" s="727">
        <f>-200*N9</f>
        <v>0</v>
      </c>
      <c r="O16" s="727"/>
      <c r="P16" s="727"/>
      <c r="Q16" s="727">
        <f>-200*Q9</f>
        <v>0</v>
      </c>
      <c r="R16" s="725">
        <f t="shared" si="24"/>
        <v>0</v>
      </c>
      <c r="S16" s="724"/>
    </row>
    <row r="17" spans="1:19" s="712" customFormat="1">
      <c r="A17" s="729"/>
      <c r="B17" s="730" t="s">
        <v>353</v>
      </c>
      <c r="C17" s="727"/>
      <c r="D17" s="727"/>
      <c r="E17" s="727">
        <f>-1000*E9</f>
        <v>0</v>
      </c>
      <c r="F17" s="727"/>
      <c r="G17" s="727"/>
      <c r="H17" s="727"/>
      <c r="I17" s="727"/>
      <c r="J17" s="727"/>
      <c r="K17" s="727"/>
      <c r="L17" s="727"/>
      <c r="M17" s="727"/>
      <c r="N17" s="727"/>
      <c r="O17" s="727"/>
      <c r="P17" s="727"/>
      <c r="Q17" s="727"/>
      <c r="R17" s="725">
        <f t="shared" si="24"/>
        <v>0</v>
      </c>
      <c r="S17" s="724"/>
    </row>
    <row r="18" spans="1:19" s="712" customFormat="1">
      <c r="A18" s="729"/>
      <c r="B18" s="730" t="s">
        <v>352</v>
      </c>
      <c r="C18" s="727"/>
      <c r="D18" s="727"/>
      <c r="E18" s="727">
        <f>-500*E9</f>
        <v>0</v>
      </c>
      <c r="F18" s="727"/>
      <c r="G18" s="727"/>
      <c r="H18" s="727"/>
      <c r="I18" s="727"/>
      <c r="J18" s="727"/>
      <c r="K18" s="727"/>
      <c r="L18" s="727"/>
      <c r="M18" s="727"/>
      <c r="N18" s="727"/>
      <c r="O18" s="727"/>
      <c r="P18" s="727"/>
      <c r="Q18" s="727"/>
      <c r="R18" s="725">
        <f t="shared" si="24"/>
        <v>0</v>
      </c>
      <c r="S18" s="724"/>
    </row>
    <row r="19" spans="1:19">
      <c r="A19" s="729"/>
      <c r="B19" s="730" t="s">
        <v>351</v>
      </c>
      <c r="C19" s="727"/>
      <c r="D19" s="727"/>
      <c r="E19" s="727"/>
      <c r="F19" s="727"/>
      <c r="G19" s="727"/>
      <c r="H19" s="727"/>
      <c r="I19" s="727"/>
      <c r="J19" s="727"/>
      <c r="K19" s="727"/>
      <c r="L19" s="727"/>
      <c r="M19" s="727"/>
      <c r="N19" s="727"/>
      <c r="O19" s="727"/>
      <c r="P19" s="727"/>
      <c r="Q19" s="727"/>
      <c r="R19" s="725">
        <f t="shared" si="24"/>
        <v>0</v>
      </c>
      <c r="S19" s="724"/>
    </row>
    <row r="20" spans="1:19">
      <c r="A20" s="729"/>
      <c r="B20" s="730" t="s">
        <v>350</v>
      </c>
      <c r="C20" s="727"/>
      <c r="D20" s="727"/>
      <c r="E20" s="727"/>
      <c r="F20" s="727"/>
      <c r="G20" s="727"/>
      <c r="H20" s="727"/>
      <c r="I20" s="727"/>
      <c r="J20" s="727"/>
      <c r="K20" s="727"/>
      <c r="L20" s="727"/>
      <c r="M20" s="727"/>
      <c r="N20" s="727"/>
      <c r="O20" s="727"/>
      <c r="P20" s="727"/>
      <c r="Q20" s="727"/>
      <c r="R20" s="725">
        <f t="shared" si="24"/>
        <v>0</v>
      </c>
      <c r="S20" s="724"/>
    </row>
    <row r="21" spans="1:19">
      <c r="A21" s="729"/>
      <c r="B21" s="713" t="s">
        <v>381</v>
      </c>
      <c r="C21" s="731">
        <f>SUM(C14:C20)</f>
        <v>0</v>
      </c>
      <c r="D21" s="731">
        <f t="shared" ref="D21:M21" si="30">SUM(D14:D20)</f>
        <v>0</v>
      </c>
      <c r="E21" s="731">
        <f t="shared" ref="E21" si="31">SUM(E14:E20)</f>
        <v>0</v>
      </c>
      <c r="F21" s="731">
        <f t="shared" si="30"/>
        <v>0</v>
      </c>
      <c r="G21" s="731">
        <f t="shared" si="30"/>
        <v>0</v>
      </c>
      <c r="H21" s="731">
        <f t="shared" ref="H21" si="32">SUM(H14:H20)</f>
        <v>0</v>
      </c>
      <c r="I21" s="731">
        <f t="shared" si="30"/>
        <v>0</v>
      </c>
      <c r="J21" s="731">
        <f t="shared" si="30"/>
        <v>0</v>
      </c>
      <c r="K21" s="731">
        <f t="shared" ref="K21" si="33">SUM(K14:K20)</f>
        <v>0</v>
      </c>
      <c r="L21" s="731">
        <f t="shared" si="30"/>
        <v>0</v>
      </c>
      <c r="M21" s="731">
        <f t="shared" si="30"/>
        <v>0</v>
      </c>
      <c r="N21" s="731">
        <f t="shared" ref="N21" si="34">SUM(N14:N20)</f>
        <v>0</v>
      </c>
      <c r="O21" s="731">
        <f t="shared" ref="O21:Q21" si="35">SUM(O14:O20)</f>
        <v>0</v>
      </c>
      <c r="P21" s="731">
        <f t="shared" si="35"/>
        <v>0</v>
      </c>
      <c r="Q21" s="731">
        <f t="shared" si="35"/>
        <v>0</v>
      </c>
      <c r="R21" s="725">
        <f t="shared" si="24"/>
        <v>0</v>
      </c>
      <c r="S21" s="724"/>
    </row>
    <row r="22" spans="1:19" s="712" customFormat="1" ht="22.5">
      <c r="A22" s="729"/>
      <c r="B22" s="713" t="s">
        <v>348</v>
      </c>
      <c r="C22" s="731">
        <f>+C12+C21</f>
        <v>0</v>
      </c>
      <c r="D22" s="731">
        <f t="shared" ref="D22:M22" si="36">+D12+D21</f>
        <v>0</v>
      </c>
      <c r="E22" s="731">
        <f t="shared" ref="E22" si="37">+E12+E21</f>
        <v>0</v>
      </c>
      <c r="F22" s="731">
        <f t="shared" si="36"/>
        <v>0</v>
      </c>
      <c r="G22" s="731">
        <f t="shared" si="36"/>
        <v>0</v>
      </c>
      <c r="H22" s="731">
        <f t="shared" ref="H22" si="38">+H12+H21</f>
        <v>0</v>
      </c>
      <c r="I22" s="731">
        <f t="shared" si="36"/>
        <v>0</v>
      </c>
      <c r="J22" s="731">
        <f t="shared" si="36"/>
        <v>0</v>
      </c>
      <c r="K22" s="731">
        <f t="shared" ref="K22" si="39">+K12+K21</f>
        <v>0</v>
      </c>
      <c r="L22" s="731">
        <f t="shared" si="36"/>
        <v>0</v>
      </c>
      <c r="M22" s="731">
        <f t="shared" si="36"/>
        <v>0</v>
      </c>
      <c r="N22" s="731">
        <f t="shared" ref="N22" si="40">+N12+N21</f>
        <v>0</v>
      </c>
      <c r="O22" s="731">
        <f t="shared" ref="O22:Q22" si="41">+O12+O21</f>
        <v>0</v>
      </c>
      <c r="P22" s="731">
        <f t="shared" si="41"/>
        <v>0</v>
      </c>
      <c r="Q22" s="731">
        <f t="shared" si="41"/>
        <v>0</v>
      </c>
      <c r="R22" s="725">
        <f t="shared" si="24"/>
        <v>0</v>
      </c>
      <c r="S22" s="696" t="s">
        <v>383</v>
      </c>
    </row>
    <row r="23" spans="1:19" s="712" customFormat="1">
      <c r="A23" s="729"/>
      <c r="B23" s="713" t="s">
        <v>380</v>
      </c>
      <c r="C23" s="727">
        <f>+ROUND(C22*-34%,-1)</f>
        <v>0</v>
      </c>
      <c r="D23" s="727">
        <f t="shared" ref="D23:M23" si="42">+ROUND(D22*-34%,-1)</f>
        <v>0</v>
      </c>
      <c r="E23" s="727">
        <f t="shared" ref="E23" si="43">+ROUND(E22*-34%,-1)</f>
        <v>0</v>
      </c>
      <c r="F23" s="727">
        <f t="shared" si="42"/>
        <v>0</v>
      </c>
      <c r="G23" s="727">
        <f t="shared" si="42"/>
        <v>0</v>
      </c>
      <c r="H23" s="727">
        <f t="shared" ref="H23" si="44">+ROUND(H22*-34%,-1)</f>
        <v>0</v>
      </c>
      <c r="I23" s="727">
        <f t="shared" si="42"/>
        <v>0</v>
      </c>
      <c r="J23" s="727">
        <f t="shared" si="42"/>
        <v>0</v>
      </c>
      <c r="K23" s="727">
        <f t="shared" ref="K23" si="45">+ROUND(K22*-34%,-1)</f>
        <v>0</v>
      </c>
      <c r="L23" s="727">
        <f t="shared" si="42"/>
        <v>0</v>
      </c>
      <c r="M23" s="727">
        <f t="shared" si="42"/>
        <v>0</v>
      </c>
      <c r="N23" s="727">
        <f t="shared" ref="N23" si="46">+ROUND(N22*-34%,-1)</f>
        <v>0</v>
      </c>
      <c r="O23" s="727">
        <f t="shared" ref="O23:Q23" si="47">+ROUND(O22*-34%,-1)</f>
        <v>0</v>
      </c>
      <c r="P23" s="727">
        <f t="shared" si="47"/>
        <v>0</v>
      </c>
      <c r="Q23" s="727">
        <f t="shared" si="47"/>
        <v>0</v>
      </c>
      <c r="R23" s="725">
        <f>SUM(C23:Q23)</f>
        <v>0</v>
      </c>
      <c r="S23" s="724"/>
    </row>
    <row r="24" spans="1:19" s="712" customFormat="1">
      <c r="A24" s="729"/>
      <c r="B24" s="732" t="s">
        <v>345</v>
      </c>
      <c r="C24" s="733">
        <f>C22+C23</f>
        <v>0</v>
      </c>
      <c r="D24" s="733">
        <f t="shared" ref="D24:M24" si="48">D22+D23</f>
        <v>0</v>
      </c>
      <c r="E24" s="733">
        <f t="shared" ref="E24" si="49">E22+E23</f>
        <v>0</v>
      </c>
      <c r="F24" s="734">
        <f t="shared" si="48"/>
        <v>0</v>
      </c>
      <c r="G24" s="734">
        <f t="shared" si="48"/>
        <v>0</v>
      </c>
      <c r="H24" s="733">
        <f t="shared" ref="H24" si="50">H22+H23</f>
        <v>0</v>
      </c>
      <c r="I24" s="734">
        <f t="shared" si="48"/>
        <v>0</v>
      </c>
      <c r="J24" s="734">
        <f t="shared" si="48"/>
        <v>0</v>
      </c>
      <c r="K24" s="733">
        <f t="shared" ref="K24" si="51">K22+K23</f>
        <v>0</v>
      </c>
      <c r="L24" s="734">
        <f t="shared" si="48"/>
        <v>0</v>
      </c>
      <c r="M24" s="734">
        <f t="shared" si="48"/>
        <v>0</v>
      </c>
      <c r="N24" s="733">
        <f t="shared" ref="N24" si="52">N22+N23</f>
        <v>0</v>
      </c>
      <c r="O24" s="734">
        <f t="shared" ref="O24:Q24" si="53">O22+O23</f>
        <v>0</v>
      </c>
      <c r="P24" s="734">
        <f t="shared" si="53"/>
        <v>0</v>
      </c>
      <c r="Q24" s="733">
        <f t="shared" si="53"/>
        <v>0</v>
      </c>
      <c r="R24" s="733">
        <f>SUM(C24:Q24)</f>
        <v>0</v>
      </c>
      <c r="S24" s="724"/>
    </row>
    <row r="25" spans="1:19" s="712" customFormat="1">
      <c r="A25" s="729"/>
      <c r="B25" s="713" t="s">
        <v>342</v>
      </c>
      <c r="C25" s="735" t="e">
        <f t="shared" ref="C25:M25" si="54">+C24/C12</f>
        <v>#DIV/0!</v>
      </c>
      <c r="D25" s="735" t="e">
        <f t="shared" si="54"/>
        <v>#DIV/0!</v>
      </c>
      <c r="E25" s="735" t="e">
        <f t="shared" ref="E25" si="55">+E24/E12</f>
        <v>#DIV/0!</v>
      </c>
      <c r="F25" s="735" t="e">
        <f t="shared" si="54"/>
        <v>#DIV/0!</v>
      </c>
      <c r="G25" s="735" t="e">
        <f t="shared" si="54"/>
        <v>#DIV/0!</v>
      </c>
      <c r="H25" s="735" t="e">
        <f t="shared" ref="H25" si="56">+H24/H12</f>
        <v>#DIV/0!</v>
      </c>
      <c r="I25" s="735" t="e">
        <f t="shared" si="54"/>
        <v>#DIV/0!</v>
      </c>
      <c r="J25" s="735" t="e">
        <f t="shared" si="54"/>
        <v>#DIV/0!</v>
      </c>
      <c r="K25" s="735" t="e">
        <f t="shared" ref="K25" si="57">+K24/K12</f>
        <v>#DIV/0!</v>
      </c>
      <c r="L25" s="735" t="e">
        <f t="shared" si="54"/>
        <v>#DIV/0!</v>
      </c>
      <c r="M25" s="735" t="e">
        <f t="shared" si="54"/>
        <v>#DIV/0!</v>
      </c>
      <c r="N25" s="735" t="e">
        <f t="shared" ref="N25" si="58">+N24/N12</f>
        <v>#DIV/0!</v>
      </c>
      <c r="O25" s="735" t="e">
        <f t="shared" ref="O25:Q25" si="59">+O24/O12</f>
        <v>#DIV/0!</v>
      </c>
      <c r="P25" s="735" t="e">
        <f t="shared" si="59"/>
        <v>#DIV/0!</v>
      </c>
      <c r="Q25" s="735" t="e">
        <f t="shared" si="59"/>
        <v>#DIV/0!</v>
      </c>
      <c r="R25" s="896" t="e">
        <f>+R24/R12</f>
        <v>#DIV/0!</v>
      </c>
      <c r="S25" s="724"/>
    </row>
    <row r="26" spans="1:19" s="712" customFormat="1">
      <c r="A26" s="729"/>
      <c r="B26" s="732" t="s">
        <v>344</v>
      </c>
      <c r="C26" s="736">
        <f>+C21+C23</f>
        <v>0</v>
      </c>
      <c r="D26" s="736">
        <f t="shared" ref="D26:M26" si="60">+D21+D23</f>
        <v>0</v>
      </c>
      <c r="E26" s="736">
        <f>+E21+E23</f>
        <v>0</v>
      </c>
      <c r="F26" s="736">
        <f t="shared" si="60"/>
        <v>0</v>
      </c>
      <c r="G26" s="736">
        <f t="shared" si="60"/>
        <v>0</v>
      </c>
      <c r="H26" s="736">
        <f t="shared" ref="H26" si="61">+H21+H23</f>
        <v>0</v>
      </c>
      <c r="I26" s="736">
        <f t="shared" si="60"/>
        <v>0</v>
      </c>
      <c r="J26" s="736">
        <f t="shared" si="60"/>
        <v>0</v>
      </c>
      <c r="K26" s="736">
        <f t="shared" ref="K26" si="62">+K21+K23</f>
        <v>0</v>
      </c>
      <c r="L26" s="736">
        <f t="shared" si="60"/>
        <v>0</v>
      </c>
      <c r="M26" s="736">
        <f t="shared" si="60"/>
        <v>0</v>
      </c>
      <c r="N26" s="736">
        <f t="shared" ref="N26" si="63">+N21+N23</f>
        <v>0</v>
      </c>
      <c r="O26" s="736">
        <f t="shared" ref="O26:Q26" si="64">+O21+O23</f>
        <v>0</v>
      </c>
      <c r="P26" s="736">
        <f t="shared" si="64"/>
        <v>0</v>
      </c>
      <c r="Q26" s="736">
        <f t="shared" si="64"/>
        <v>0</v>
      </c>
      <c r="R26" s="736">
        <f>SUM(C26:Q26)</f>
        <v>0</v>
      </c>
      <c r="S26" s="724"/>
    </row>
    <row r="27" spans="1:19" s="712" customFormat="1">
      <c r="A27" s="729"/>
      <c r="B27" s="713" t="s">
        <v>342</v>
      </c>
      <c r="C27" s="735" t="e">
        <f t="shared" ref="C27:R27" si="65">+C26/C12</f>
        <v>#DIV/0!</v>
      </c>
      <c r="D27" s="735" t="e">
        <f t="shared" si="65"/>
        <v>#DIV/0!</v>
      </c>
      <c r="E27" s="735" t="e">
        <f t="shared" ref="E27" si="66">+E26/E12</f>
        <v>#DIV/0!</v>
      </c>
      <c r="F27" s="735" t="e">
        <f t="shared" si="65"/>
        <v>#DIV/0!</v>
      </c>
      <c r="G27" s="735" t="e">
        <f t="shared" si="65"/>
        <v>#DIV/0!</v>
      </c>
      <c r="H27" s="735" t="e">
        <f t="shared" ref="H27" si="67">+H26/H12</f>
        <v>#DIV/0!</v>
      </c>
      <c r="I27" s="735" t="e">
        <f t="shared" si="65"/>
        <v>#DIV/0!</v>
      </c>
      <c r="J27" s="735" t="e">
        <f t="shared" si="65"/>
        <v>#DIV/0!</v>
      </c>
      <c r="K27" s="735" t="e">
        <f t="shared" ref="K27" si="68">+K26/K12</f>
        <v>#DIV/0!</v>
      </c>
      <c r="L27" s="735" t="e">
        <f t="shared" si="65"/>
        <v>#DIV/0!</v>
      </c>
      <c r="M27" s="735" t="e">
        <f t="shared" si="65"/>
        <v>#DIV/0!</v>
      </c>
      <c r="N27" s="735" t="e">
        <f t="shared" ref="N27" si="69">+N26/N12</f>
        <v>#DIV/0!</v>
      </c>
      <c r="O27" s="735" t="e">
        <f t="shared" ref="O27:Q27" si="70">+O26/O12</f>
        <v>#DIV/0!</v>
      </c>
      <c r="P27" s="735" t="e">
        <f t="shared" si="70"/>
        <v>#DIV/0!</v>
      </c>
      <c r="Q27" s="735" t="e">
        <f t="shared" si="70"/>
        <v>#DIV/0!</v>
      </c>
      <c r="R27" s="735" t="e">
        <f t="shared" si="65"/>
        <v>#DIV/0!</v>
      </c>
      <c r="S27" s="724"/>
    </row>
    <row r="28" spans="1:19" s="712" customFormat="1">
      <c r="A28" s="710"/>
      <c r="B28" s="713"/>
      <c r="C28" s="735"/>
      <c r="D28" s="735"/>
      <c r="E28" s="735"/>
      <c r="F28" s="735"/>
      <c r="G28" s="735"/>
      <c r="H28" s="735"/>
      <c r="I28" s="735"/>
      <c r="J28" s="735"/>
      <c r="K28" s="735"/>
      <c r="L28" s="735"/>
      <c r="M28" s="735"/>
      <c r="N28" s="735"/>
      <c r="O28" s="735"/>
      <c r="P28" s="735"/>
      <c r="Q28" s="735"/>
      <c r="R28" s="735"/>
    </row>
    <row r="29" spans="1:19" ht="26.25">
      <c r="A29" s="1208" t="s">
        <v>248</v>
      </c>
      <c r="B29" s="1208"/>
      <c r="C29" s="1208"/>
      <c r="D29" s="1208"/>
      <c r="E29" s="1208"/>
      <c r="F29" s="1208"/>
      <c r="G29" s="1208"/>
      <c r="H29" s="1208"/>
      <c r="I29" s="1208"/>
      <c r="J29" s="1208"/>
      <c r="K29" s="1208"/>
      <c r="L29" s="1208"/>
      <c r="M29" s="1208"/>
      <c r="N29" s="1208"/>
      <c r="O29" s="1208"/>
      <c r="P29" s="1208"/>
      <c r="Q29" s="1208"/>
      <c r="R29" s="1208"/>
      <c r="S29" s="1208"/>
    </row>
    <row r="30" spans="1:19" ht="23.25" thickBot="1">
      <c r="B30" s="713" t="s">
        <v>113</v>
      </c>
      <c r="C30" s="1205" t="s">
        <v>361</v>
      </c>
      <c r="D30" s="1206"/>
      <c r="E30" s="1207"/>
      <c r="F30" s="1205" t="s">
        <v>360</v>
      </c>
      <c r="G30" s="1206"/>
      <c r="H30" s="1207"/>
      <c r="I30" s="1205" t="s">
        <v>364</v>
      </c>
      <c r="J30" s="1206"/>
      <c r="K30" s="1207"/>
      <c r="L30" s="1205" t="s">
        <v>365</v>
      </c>
      <c r="M30" s="1206"/>
      <c r="N30" s="1207"/>
      <c r="O30" s="1205" t="s">
        <v>371</v>
      </c>
      <c r="P30" s="1206"/>
      <c r="Q30" s="1207"/>
      <c r="R30" s="1201" t="s">
        <v>0</v>
      </c>
    </row>
    <row r="31" spans="1:19" s="712" customFormat="1" ht="22.5">
      <c r="A31" s="716"/>
      <c r="B31" s="717"/>
      <c r="C31" s="681" t="s">
        <v>499</v>
      </c>
      <c r="D31" s="681" t="s">
        <v>500</v>
      </c>
      <c r="E31" s="681" t="s">
        <v>540</v>
      </c>
      <c r="F31" s="681" t="s">
        <v>499</v>
      </c>
      <c r="G31" s="681" t="s">
        <v>500</v>
      </c>
      <c r="H31" s="681" t="s">
        <v>540</v>
      </c>
      <c r="I31" s="681" t="s">
        <v>499</v>
      </c>
      <c r="J31" s="681" t="s">
        <v>500</v>
      </c>
      <c r="K31" s="681" t="s">
        <v>540</v>
      </c>
      <c r="L31" s="681" t="s">
        <v>499</v>
      </c>
      <c r="M31" s="681" t="s">
        <v>500</v>
      </c>
      <c r="N31" s="681" t="s">
        <v>540</v>
      </c>
      <c r="O31" s="681" t="s">
        <v>499</v>
      </c>
      <c r="P31" s="681" t="s">
        <v>500</v>
      </c>
      <c r="Q31" s="681" t="s">
        <v>540</v>
      </c>
      <c r="R31" s="1202"/>
      <c r="S31" s="718"/>
    </row>
    <row r="32" spans="1:19">
      <c r="A32" s="719" t="s">
        <v>87</v>
      </c>
      <c r="C32" s="720"/>
      <c r="D32" s="720"/>
      <c r="E32" s="720"/>
      <c r="F32" s="720"/>
      <c r="G32" s="720"/>
      <c r="H32" s="720"/>
      <c r="I32" s="720"/>
      <c r="J32" s="720"/>
      <c r="K32" s="720"/>
      <c r="L32" s="720"/>
      <c r="M32" s="720"/>
      <c r="N32" s="721"/>
      <c r="O32" s="720"/>
      <c r="P32" s="720"/>
      <c r="Q32" s="721"/>
      <c r="R32" s="720">
        <f>SUM(C32:Q32)</f>
        <v>0</v>
      </c>
      <c r="S32" s="904" t="s">
        <v>358</v>
      </c>
    </row>
    <row r="33" spans="1:19">
      <c r="A33" s="719" t="s">
        <v>359</v>
      </c>
      <c r="B33" s="709"/>
      <c r="C33" s="723"/>
      <c r="D33" s="723"/>
      <c r="E33" s="723"/>
      <c r="F33" s="723"/>
      <c r="G33" s="723"/>
      <c r="H33" s="723"/>
      <c r="I33" s="723"/>
      <c r="J33" s="723"/>
      <c r="K33" s="723"/>
      <c r="L33" s="723"/>
      <c r="M33" s="723"/>
      <c r="N33" s="895"/>
      <c r="O33" s="723"/>
      <c r="P33" s="723"/>
      <c r="Q33" s="895"/>
      <c r="R33" s="720">
        <f>SUM(C33:Q33)</f>
        <v>0</v>
      </c>
      <c r="S33" s="904" t="s">
        <v>358</v>
      </c>
    </row>
    <row r="34" spans="1:19">
      <c r="A34" s="719"/>
      <c r="B34" s="709"/>
      <c r="C34" s="712"/>
      <c r="D34" s="712"/>
      <c r="E34" s="712"/>
      <c r="F34" s="712"/>
      <c r="G34" s="712"/>
      <c r="H34" s="712"/>
      <c r="I34" s="712"/>
      <c r="J34" s="712"/>
      <c r="K34" s="712"/>
      <c r="L34" s="712"/>
      <c r="M34" s="712"/>
      <c r="N34" s="712"/>
      <c r="O34" s="712"/>
      <c r="P34" s="712"/>
      <c r="Q34" s="712"/>
      <c r="R34" s="712"/>
      <c r="S34" s="724"/>
    </row>
    <row r="35" spans="1:19">
      <c r="A35" s="897" t="s">
        <v>70</v>
      </c>
      <c r="B35" s="902"/>
      <c r="C35" s="898">
        <f t="shared" ref="C35:Q35" si="71">+C32*C33</f>
        <v>0</v>
      </c>
      <c r="D35" s="898">
        <f t="shared" si="71"/>
        <v>0</v>
      </c>
      <c r="E35" s="898">
        <f t="shared" si="71"/>
        <v>0</v>
      </c>
      <c r="F35" s="898">
        <f t="shared" si="71"/>
        <v>0</v>
      </c>
      <c r="G35" s="898">
        <f t="shared" si="71"/>
        <v>0</v>
      </c>
      <c r="H35" s="898">
        <f t="shared" si="71"/>
        <v>0</v>
      </c>
      <c r="I35" s="898">
        <f t="shared" si="71"/>
        <v>0</v>
      </c>
      <c r="J35" s="898">
        <f t="shared" si="71"/>
        <v>0</v>
      </c>
      <c r="K35" s="898">
        <f t="shared" si="71"/>
        <v>0</v>
      </c>
      <c r="L35" s="898">
        <f t="shared" si="71"/>
        <v>0</v>
      </c>
      <c r="M35" s="898">
        <f t="shared" si="71"/>
        <v>0</v>
      </c>
      <c r="N35" s="898">
        <f t="shared" si="71"/>
        <v>0</v>
      </c>
      <c r="O35" s="898">
        <f t="shared" si="71"/>
        <v>0</v>
      </c>
      <c r="P35" s="898">
        <f t="shared" si="71"/>
        <v>0</v>
      </c>
      <c r="Q35" s="898">
        <f t="shared" si="71"/>
        <v>0</v>
      </c>
      <c r="R35" s="898">
        <f>SUM(C35:Q35)</f>
        <v>0</v>
      </c>
      <c r="S35" s="724"/>
    </row>
    <row r="36" spans="1:19">
      <c r="A36" s="726" t="s">
        <v>379</v>
      </c>
      <c r="B36" s="730"/>
      <c r="C36" s="727"/>
      <c r="D36" s="727"/>
      <c r="E36" s="727"/>
      <c r="F36" s="728"/>
      <c r="G36" s="728"/>
      <c r="H36" s="727"/>
      <c r="I36" s="728"/>
      <c r="J36" s="728"/>
      <c r="K36" s="727"/>
      <c r="L36" s="728"/>
      <c r="M36" s="728"/>
      <c r="N36" s="727"/>
      <c r="O36" s="728"/>
      <c r="P36" s="728"/>
      <c r="Q36" s="727"/>
      <c r="R36" s="728"/>
      <c r="S36" s="724"/>
    </row>
    <row r="37" spans="1:19">
      <c r="A37" s="729"/>
      <c r="B37" s="730" t="s">
        <v>356</v>
      </c>
      <c r="C37" s="727">
        <f t="shared" ref="C37:Q37" si="72">-2500*C32</f>
        <v>0</v>
      </c>
      <c r="D37" s="727">
        <f t="shared" si="72"/>
        <v>0</v>
      </c>
      <c r="E37" s="727">
        <f t="shared" si="72"/>
        <v>0</v>
      </c>
      <c r="F37" s="727">
        <f t="shared" si="72"/>
        <v>0</v>
      </c>
      <c r="G37" s="727">
        <f t="shared" si="72"/>
        <v>0</v>
      </c>
      <c r="H37" s="727">
        <f t="shared" si="72"/>
        <v>0</v>
      </c>
      <c r="I37" s="727">
        <f t="shared" si="72"/>
        <v>0</v>
      </c>
      <c r="J37" s="727">
        <f t="shared" si="72"/>
        <v>0</v>
      </c>
      <c r="K37" s="727">
        <f t="shared" si="72"/>
        <v>0</v>
      </c>
      <c r="L37" s="727">
        <f t="shared" si="72"/>
        <v>0</v>
      </c>
      <c r="M37" s="727">
        <f t="shared" si="72"/>
        <v>0</v>
      </c>
      <c r="N37" s="727">
        <f t="shared" si="72"/>
        <v>0</v>
      </c>
      <c r="O37" s="727">
        <f t="shared" si="72"/>
        <v>0</v>
      </c>
      <c r="P37" s="727">
        <f t="shared" si="72"/>
        <v>0</v>
      </c>
      <c r="Q37" s="727">
        <f t="shared" si="72"/>
        <v>0</v>
      </c>
      <c r="R37" s="725">
        <f t="shared" ref="R37:R45" si="73">SUM(C37:Q37)</f>
        <v>0</v>
      </c>
      <c r="S37" s="724"/>
    </row>
    <row r="38" spans="1:19">
      <c r="A38" s="729"/>
      <c r="B38" s="730" t="s">
        <v>355</v>
      </c>
      <c r="C38" s="727">
        <f t="shared" ref="C38:D38" si="74">-1150*C32</f>
        <v>0</v>
      </c>
      <c r="D38" s="727">
        <f t="shared" si="74"/>
        <v>0</v>
      </c>
      <c r="E38" s="727">
        <f>-1150*E32</f>
        <v>0</v>
      </c>
      <c r="F38" s="727">
        <f t="shared" ref="F38:Q38" si="75">-1150*F32</f>
        <v>0</v>
      </c>
      <c r="G38" s="727">
        <f t="shared" si="75"/>
        <v>0</v>
      </c>
      <c r="H38" s="727">
        <f t="shared" si="75"/>
        <v>0</v>
      </c>
      <c r="I38" s="727">
        <f t="shared" si="75"/>
        <v>0</v>
      </c>
      <c r="J38" s="727">
        <f t="shared" si="75"/>
        <v>0</v>
      </c>
      <c r="K38" s="727">
        <f t="shared" si="75"/>
        <v>0</v>
      </c>
      <c r="L38" s="727">
        <f t="shared" si="75"/>
        <v>0</v>
      </c>
      <c r="M38" s="727">
        <f t="shared" si="75"/>
        <v>0</v>
      </c>
      <c r="N38" s="727">
        <f t="shared" si="75"/>
        <v>0</v>
      </c>
      <c r="O38" s="727">
        <f t="shared" si="75"/>
        <v>0</v>
      </c>
      <c r="P38" s="727">
        <f t="shared" si="75"/>
        <v>0</v>
      </c>
      <c r="Q38" s="727">
        <f t="shared" si="75"/>
        <v>0</v>
      </c>
      <c r="R38" s="725">
        <f t="shared" si="73"/>
        <v>0</v>
      </c>
      <c r="S38" s="724"/>
    </row>
    <row r="39" spans="1:19">
      <c r="A39" s="729"/>
      <c r="B39" s="730" t="s">
        <v>354</v>
      </c>
      <c r="C39" s="727"/>
      <c r="D39" s="727"/>
      <c r="E39" s="727">
        <f>-200*E32</f>
        <v>0</v>
      </c>
      <c r="F39" s="727"/>
      <c r="G39" s="727"/>
      <c r="H39" s="727">
        <f>-200*H32</f>
        <v>0</v>
      </c>
      <c r="I39" s="727"/>
      <c r="J39" s="727"/>
      <c r="K39" s="727">
        <f>-200*K32</f>
        <v>0</v>
      </c>
      <c r="L39" s="727"/>
      <c r="M39" s="727"/>
      <c r="N39" s="727">
        <f>-200*N32</f>
        <v>0</v>
      </c>
      <c r="O39" s="727"/>
      <c r="P39" s="727"/>
      <c r="Q39" s="727">
        <f>-200*Q32</f>
        <v>0</v>
      </c>
      <c r="R39" s="725">
        <f t="shared" si="73"/>
        <v>0</v>
      </c>
      <c r="S39" s="724"/>
    </row>
    <row r="40" spans="1:19">
      <c r="A40" s="729"/>
      <c r="B40" s="730" t="s">
        <v>353</v>
      </c>
      <c r="C40" s="727"/>
      <c r="D40" s="727"/>
      <c r="E40" s="727">
        <f>-1000*E32</f>
        <v>0</v>
      </c>
      <c r="F40" s="727"/>
      <c r="G40" s="727"/>
      <c r="H40" s="727"/>
      <c r="I40" s="727"/>
      <c r="J40" s="727"/>
      <c r="K40" s="727"/>
      <c r="L40" s="727"/>
      <c r="M40" s="727"/>
      <c r="N40" s="727"/>
      <c r="O40" s="727"/>
      <c r="P40" s="727"/>
      <c r="Q40" s="727"/>
      <c r="R40" s="725">
        <f t="shared" si="73"/>
        <v>0</v>
      </c>
      <c r="S40" s="724"/>
    </row>
    <row r="41" spans="1:19">
      <c r="A41" s="729"/>
      <c r="B41" s="730" t="s">
        <v>352</v>
      </c>
      <c r="C41" s="727"/>
      <c r="D41" s="727"/>
      <c r="E41" s="727">
        <f>-500*E32</f>
        <v>0</v>
      </c>
      <c r="F41" s="727"/>
      <c r="G41" s="727"/>
      <c r="H41" s="727"/>
      <c r="I41" s="727"/>
      <c r="J41" s="727"/>
      <c r="K41" s="727"/>
      <c r="L41" s="727"/>
      <c r="M41" s="727"/>
      <c r="N41" s="727"/>
      <c r="O41" s="727"/>
      <c r="P41" s="727"/>
      <c r="Q41" s="727"/>
      <c r="R41" s="725">
        <f t="shared" si="73"/>
        <v>0</v>
      </c>
      <c r="S41" s="724"/>
    </row>
    <row r="42" spans="1:19">
      <c r="A42" s="729"/>
      <c r="B42" s="730" t="s">
        <v>351</v>
      </c>
      <c r="C42" s="727"/>
      <c r="D42" s="727"/>
      <c r="E42" s="727"/>
      <c r="F42" s="727"/>
      <c r="G42" s="727"/>
      <c r="H42" s="727"/>
      <c r="I42" s="727"/>
      <c r="J42" s="727"/>
      <c r="K42" s="727"/>
      <c r="L42" s="727"/>
      <c r="M42" s="727"/>
      <c r="N42" s="727"/>
      <c r="O42" s="727"/>
      <c r="P42" s="727"/>
      <c r="Q42" s="727"/>
      <c r="R42" s="725">
        <f t="shared" si="73"/>
        <v>0</v>
      </c>
      <c r="S42" s="724"/>
    </row>
    <row r="43" spans="1:19">
      <c r="A43" s="729"/>
      <c r="B43" s="730" t="s">
        <v>350</v>
      </c>
      <c r="C43" s="727"/>
      <c r="D43" s="727"/>
      <c r="E43" s="727"/>
      <c r="F43" s="727"/>
      <c r="G43" s="727"/>
      <c r="H43" s="727"/>
      <c r="I43" s="727"/>
      <c r="J43" s="727"/>
      <c r="K43" s="727"/>
      <c r="L43" s="727"/>
      <c r="M43" s="727"/>
      <c r="N43" s="727"/>
      <c r="O43" s="727"/>
      <c r="P43" s="727"/>
      <c r="Q43" s="727"/>
      <c r="R43" s="725">
        <f t="shared" si="73"/>
        <v>0</v>
      </c>
      <c r="S43" s="724"/>
    </row>
    <row r="44" spans="1:19">
      <c r="A44" s="729"/>
      <c r="B44" s="713" t="s">
        <v>381</v>
      </c>
      <c r="C44" s="731">
        <f>SUM(C37:C43)</f>
        <v>0</v>
      </c>
      <c r="D44" s="731">
        <f t="shared" ref="D44:Q44" si="76">SUM(D37:D43)</f>
        <v>0</v>
      </c>
      <c r="E44" s="731">
        <f t="shared" si="76"/>
        <v>0</v>
      </c>
      <c r="F44" s="731">
        <f t="shared" si="76"/>
        <v>0</v>
      </c>
      <c r="G44" s="731">
        <f t="shared" si="76"/>
        <v>0</v>
      </c>
      <c r="H44" s="731">
        <f t="shared" si="76"/>
        <v>0</v>
      </c>
      <c r="I44" s="731">
        <f t="shared" si="76"/>
        <v>0</v>
      </c>
      <c r="J44" s="731">
        <f t="shared" si="76"/>
        <v>0</v>
      </c>
      <c r="K44" s="731">
        <f t="shared" si="76"/>
        <v>0</v>
      </c>
      <c r="L44" s="731">
        <f t="shared" si="76"/>
        <v>0</v>
      </c>
      <c r="M44" s="731">
        <f t="shared" si="76"/>
        <v>0</v>
      </c>
      <c r="N44" s="731">
        <f t="shared" si="76"/>
        <v>0</v>
      </c>
      <c r="O44" s="731">
        <f t="shared" si="76"/>
        <v>0</v>
      </c>
      <c r="P44" s="731">
        <f t="shared" si="76"/>
        <v>0</v>
      </c>
      <c r="Q44" s="731">
        <f t="shared" si="76"/>
        <v>0</v>
      </c>
      <c r="R44" s="725">
        <f t="shared" si="73"/>
        <v>0</v>
      </c>
      <c r="S44" s="724"/>
    </row>
    <row r="45" spans="1:19" ht="22.5">
      <c r="A45" s="729"/>
      <c r="B45" s="713" t="s">
        <v>348</v>
      </c>
      <c r="C45" s="731">
        <f>+C35+C44</f>
        <v>0</v>
      </c>
      <c r="D45" s="731">
        <f t="shared" ref="D45:Q45" si="77">+D35+D44</f>
        <v>0</v>
      </c>
      <c r="E45" s="731">
        <f t="shared" si="77"/>
        <v>0</v>
      </c>
      <c r="F45" s="731">
        <f t="shared" si="77"/>
        <v>0</v>
      </c>
      <c r="G45" s="731">
        <f t="shared" si="77"/>
        <v>0</v>
      </c>
      <c r="H45" s="731">
        <f t="shared" si="77"/>
        <v>0</v>
      </c>
      <c r="I45" s="731">
        <f t="shared" si="77"/>
        <v>0</v>
      </c>
      <c r="J45" s="731">
        <f t="shared" si="77"/>
        <v>0</v>
      </c>
      <c r="K45" s="731">
        <f t="shared" si="77"/>
        <v>0</v>
      </c>
      <c r="L45" s="731">
        <f t="shared" si="77"/>
        <v>0</v>
      </c>
      <c r="M45" s="731">
        <f t="shared" si="77"/>
        <v>0</v>
      </c>
      <c r="N45" s="731">
        <f t="shared" si="77"/>
        <v>0</v>
      </c>
      <c r="O45" s="731">
        <f t="shared" si="77"/>
        <v>0</v>
      </c>
      <c r="P45" s="731">
        <f t="shared" si="77"/>
        <v>0</v>
      </c>
      <c r="Q45" s="731">
        <f t="shared" si="77"/>
        <v>0</v>
      </c>
      <c r="R45" s="725">
        <f t="shared" si="73"/>
        <v>0</v>
      </c>
      <c r="S45" s="696" t="s">
        <v>383</v>
      </c>
    </row>
    <row r="46" spans="1:19">
      <c r="A46" s="729"/>
      <c r="B46" s="713" t="s">
        <v>380</v>
      </c>
      <c r="C46" s="727">
        <f>+ROUND(C45*-34%,-1)</f>
        <v>0</v>
      </c>
      <c r="D46" s="727">
        <f t="shared" ref="D46:Q46" si="78">+ROUND(D45*-34%,-1)</f>
        <v>0</v>
      </c>
      <c r="E46" s="727">
        <f t="shared" si="78"/>
        <v>0</v>
      </c>
      <c r="F46" s="727">
        <f t="shared" si="78"/>
        <v>0</v>
      </c>
      <c r="G46" s="727">
        <f t="shared" si="78"/>
        <v>0</v>
      </c>
      <c r="H46" s="727">
        <f t="shared" si="78"/>
        <v>0</v>
      </c>
      <c r="I46" s="727">
        <f t="shared" si="78"/>
        <v>0</v>
      </c>
      <c r="J46" s="727">
        <f t="shared" si="78"/>
        <v>0</v>
      </c>
      <c r="K46" s="727">
        <f t="shared" si="78"/>
        <v>0</v>
      </c>
      <c r="L46" s="727">
        <f t="shared" si="78"/>
        <v>0</v>
      </c>
      <c r="M46" s="727">
        <f t="shared" si="78"/>
        <v>0</v>
      </c>
      <c r="N46" s="727">
        <f t="shared" si="78"/>
        <v>0</v>
      </c>
      <c r="O46" s="727">
        <f t="shared" si="78"/>
        <v>0</v>
      </c>
      <c r="P46" s="727">
        <f t="shared" si="78"/>
        <v>0</v>
      </c>
      <c r="Q46" s="727">
        <f t="shared" si="78"/>
        <v>0</v>
      </c>
      <c r="R46" s="725">
        <f>SUM(C46:Q46)</f>
        <v>0</v>
      </c>
      <c r="S46" s="724"/>
    </row>
    <row r="47" spans="1:19">
      <c r="A47" s="729"/>
      <c r="B47" s="732" t="s">
        <v>345</v>
      </c>
      <c r="C47" s="733">
        <f>C45+C46</f>
        <v>0</v>
      </c>
      <c r="D47" s="733">
        <f t="shared" ref="D47:Q47" si="79">D45+D46</f>
        <v>0</v>
      </c>
      <c r="E47" s="733">
        <f t="shared" si="79"/>
        <v>0</v>
      </c>
      <c r="F47" s="734">
        <f t="shared" si="79"/>
        <v>0</v>
      </c>
      <c r="G47" s="734">
        <f t="shared" si="79"/>
        <v>0</v>
      </c>
      <c r="H47" s="733">
        <f t="shared" si="79"/>
        <v>0</v>
      </c>
      <c r="I47" s="734">
        <f t="shared" si="79"/>
        <v>0</v>
      </c>
      <c r="J47" s="734">
        <f t="shared" si="79"/>
        <v>0</v>
      </c>
      <c r="K47" s="733">
        <f t="shared" si="79"/>
        <v>0</v>
      </c>
      <c r="L47" s="734">
        <f t="shared" si="79"/>
        <v>0</v>
      </c>
      <c r="M47" s="734">
        <f t="shared" si="79"/>
        <v>0</v>
      </c>
      <c r="N47" s="733">
        <f t="shared" si="79"/>
        <v>0</v>
      </c>
      <c r="O47" s="734">
        <f t="shared" si="79"/>
        <v>0</v>
      </c>
      <c r="P47" s="734">
        <f t="shared" si="79"/>
        <v>0</v>
      </c>
      <c r="Q47" s="733">
        <f t="shared" si="79"/>
        <v>0</v>
      </c>
      <c r="R47" s="733">
        <f>SUM(C47:Q47)</f>
        <v>0</v>
      </c>
      <c r="S47" s="724"/>
    </row>
    <row r="48" spans="1:19">
      <c r="A48" s="729"/>
      <c r="B48" s="713" t="s">
        <v>342</v>
      </c>
      <c r="C48" s="735" t="e">
        <f t="shared" ref="C48:Q48" si="80">+C47/C35</f>
        <v>#DIV/0!</v>
      </c>
      <c r="D48" s="735" t="e">
        <f t="shared" si="80"/>
        <v>#DIV/0!</v>
      </c>
      <c r="E48" s="735" t="e">
        <f t="shared" si="80"/>
        <v>#DIV/0!</v>
      </c>
      <c r="F48" s="735" t="e">
        <f t="shared" si="80"/>
        <v>#DIV/0!</v>
      </c>
      <c r="G48" s="735" t="e">
        <f t="shared" si="80"/>
        <v>#DIV/0!</v>
      </c>
      <c r="H48" s="735" t="e">
        <f t="shared" si="80"/>
        <v>#DIV/0!</v>
      </c>
      <c r="I48" s="735" t="e">
        <f t="shared" si="80"/>
        <v>#DIV/0!</v>
      </c>
      <c r="J48" s="735" t="e">
        <f t="shared" si="80"/>
        <v>#DIV/0!</v>
      </c>
      <c r="K48" s="735" t="e">
        <f t="shared" si="80"/>
        <v>#DIV/0!</v>
      </c>
      <c r="L48" s="735" t="e">
        <f t="shared" si="80"/>
        <v>#DIV/0!</v>
      </c>
      <c r="M48" s="735" t="e">
        <f t="shared" si="80"/>
        <v>#DIV/0!</v>
      </c>
      <c r="N48" s="735" t="e">
        <f t="shared" si="80"/>
        <v>#DIV/0!</v>
      </c>
      <c r="O48" s="735" t="e">
        <f t="shared" si="80"/>
        <v>#DIV/0!</v>
      </c>
      <c r="P48" s="735" t="e">
        <f t="shared" si="80"/>
        <v>#DIV/0!</v>
      </c>
      <c r="Q48" s="735" t="e">
        <f t="shared" si="80"/>
        <v>#DIV/0!</v>
      </c>
      <c r="R48" s="896" t="e">
        <f>+R47/R35</f>
        <v>#DIV/0!</v>
      </c>
      <c r="S48" s="724"/>
    </row>
    <row r="49" spans="1:19">
      <c r="A49" s="729"/>
      <c r="B49" s="732" t="s">
        <v>344</v>
      </c>
      <c r="C49" s="736">
        <f>+C44+C46</f>
        <v>0</v>
      </c>
      <c r="D49" s="736">
        <f t="shared" ref="D49" si="81">+D44+D46</f>
        <v>0</v>
      </c>
      <c r="E49" s="736">
        <f>+E44+E46</f>
        <v>0</v>
      </c>
      <c r="F49" s="736">
        <f t="shared" ref="F49:Q49" si="82">+F44+F46</f>
        <v>0</v>
      </c>
      <c r="G49" s="736">
        <f t="shared" si="82"/>
        <v>0</v>
      </c>
      <c r="H49" s="736">
        <f t="shared" si="82"/>
        <v>0</v>
      </c>
      <c r="I49" s="736">
        <f t="shared" si="82"/>
        <v>0</v>
      </c>
      <c r="J49" s="736">
        <f t="shared" si="82"/>
        <v>0</v>
      </c>
      <c r="K49" s="736">
        <f t="shared" si="82"/>
        <v>0</v>
      </c>
      <c r="L49" s="736">
        <f t="shared" si="82"/>
        <v>0</v>
      </c>
      <c r="M49" s="736">
        <f t="shared" si="82"/>
        <v>0</v>
      </c>
      <c r="N49" s="736">
        <f t="shared" si="82"/>
        <v>0</v>
      </c>
      <c r="O49" s="736">
        <f t="shared" si="82"/>
        <v>0</v>
      </c>
      <c r="P49" s="736">
        <f t="shared" si="82"/>
        <v>0</v>
      </c>
      <c r="Q49" s="736">
        <f t="shared" si="82"/>
        <v>0</v>
      </c>
      <c r="R49" s="736">
        <f>SUM(C49:Q49)</f>
        <v>0</v>
      </c>
      <c r="S49" s="724"/>
    </row>
    <row r="50" spans="1:19">
      <c r="A50" s="729"/>
      <c r="B50" s="713" t="s">
        <v>342</v>
      </c>
      <c r="C50" s="735" t="e">
        <f t="shared" ref="C50:R50" si="83">+C49/C35</f>
        <v>#DIV/0!</v>
      </c>
      <c r="D50" s="735" t="e">
        <f t="shared" si="83"/>
        <v>#DIV/0!</v>
      </c>
      <c r="E50" s="735" t="e">
        <f t="shared" si="83"/>
        <v>#DIV/0!</v>
      </c>
      <c r="F50" s="735" t="e">
        <f t="shared" si="83"/>
        <v>#DIV/0!</v>
      </c>
      <c r="G50" s="735" t="e">
        <f t="shared" si="83"/>
        <v>#DIV/0!</v>
      </c>
      <c r="H50" s="735" t="e">
        <f t="shared" si="83"/>
        <v>#DIV/0!</v>
      </c>
      <c r="I50" s="735" t="e">
        <f t="shared" si="83"/>
        <v>#DIV/0!</v>
      </c>
      <c r="J50" s="735" t="e">
        <f t="shared" si="83"/>
        <v>#DIV/0!</v>
      </c>
      <c r="K50" s="735" t="e">
        <f t="shared" si="83"/>
        <v>#DIV/0!</v>
      </c>
      <c r="L50" s="735" t="e">
        <f t="shared" si="83"/>
        <v>#DIV/0!</v>
      </c>
      <c r="M50" s="735" t="e">
        <f t="shared" si="83"/>
        <v>#DIV/0!</v>
      </c>
      <c r="N50" s="735" t="e">
        <f t="shared" si="83"/>
        <v>#DIV/0!</v>
      </c>
      <c r="O50" s="735" t="e">
        <f t="shared" si="83"/>
        <v>#DIV/0!</v>
      </c>
      <c r="P50" s="735" t="e">
        <f t="shared" si="83"/>
        <v>#DIV/0!</v>
      </c>
      <c r="Q50" s="735" t="e">
        <f t="shared" si="83"/>
        <v>#DIV/0!</v>
      </c>
      <c r="R50" s="735" t="e">
        <f t="shared" si="83"/>
        <v>#DIV/0!</v>
      </c>
      <c r="S50" s="724"/>
    </row>
    <row r="52" spans="1:19" ht="26.25">
      <c r="A52" s="1208" t="s">
        <v>249</v>
      </c>
      <c r="B52" s="1208"/>
      <c r="C52" s="1208"/>
      <c r="D52" s="1208"/>
      <c r="E52" s="1208"/>
      <c r="F52" s="1208"/>
      <c r="G52" s="1208"/>
      <c r="H52" s="1208"/>
      <c r="I52" s="1208"/>
      <c r="J52" s="1208"/>
      <c r="K52" s="1208"/>
      <c r="L52" s="1208"/>
      <c r="M52" s="1208"/>
      <c r="N52" s="1208"/>
      <c r="O52" s="1208"/>
      <c r="P52" s="1208"/>
      <c r="Q52" s="1208"/>
      <c r="R52" s="1208"/>
      <c r="S52" s="1208"/>
    </row>
    <row r="53" spans="1:19" ht="23.25" thickBot="1">
      <c r="B53" s="713" t="s">
        <v>113</v>
      </c>
      <c r="C53" s="1205" t="s">
        <v>361</v>
      </c>
      <c r="D53" s="1206"/>
      <c r="E53" s="1207"/>
      <c r="F53" s="1205" t="s">
        <v>360</v>
      </c>
      <c r="G53" s="1206"/>
      <c r="H53" s="1207"/>
      <c r="I53" s="1205" t="s">
        <v>364</v>
      </c>
      <c r="J53" s="1206"/>
      <c r="K53" s="1207"/>
      <c r="L53" s="1205" t="s">
        <v>365</v>
      </c>
      <c r="M53" s="1206"/>
      <c r="N53" s="1207"/>
      <c r="O53" s="1205" t="s">
        <v>371</v>
      </c>
      <c r="P53" s="1206"/>
      <c r="Q53" s="1207"/>
      <c r="R53" s="1201" t="s">
        <v>0</v>
      </c>
    </row>
    <row r="54" spans="1:19" s="712" customFormat="1" ht="22.5">
      <c r="A54" s="716"/>
      <c r="B54" s="717"/>
      <c r="C54" s="681" t="s">
        <v>499</v>
      </c>
      <c r="D54" s="681" t="s">
        <v>500</v>
      </c>
      <c r="E54" s="681" t="s">
        <v>540</v>
      </c>
      <c r="F54" s="681" t="s">
        <v>499</v>
      </c>
      <c r="G54" s="681" t="s">
        <v>500</v>
      </c>
      <c r="H54" s="681" t="s">
        <v>540</v>
      </c>
      <c r="I54" s="681" t="s">
        <v>499</v>
      </c>
      <c r="J54" s="681" t="s">
        <v>500</v>
      </c>
      <c r="K54" s="681" t="s">
        <v>540</v>
      </c>
      <c r="L54" s="681" t="s">
        <v>499</v>
      </c>
      <c r="M54" s="681" t="s">
        <v>500</v>
      </c>
      <c r="N54" s="681" t="s">
        <v>540</v>
      </c>
      <c r="O54" s="681" t="s">
        <v>499</v>
      </c>
      <c r="P54" s="681" t="s">
        <v>500</v>
      </c>
      <c r="Q54" s="681" t="s">
        <v>540</v>
      </c>
      <c r="R54" s="1202"/>
      <c r="S54" s="718"/>
    </row>
    <row r="55" spans="1:19">
      <c r="A55" s="719" t="s">
        <v>87</v>
      </c>
      <c r="C55" s="720"/>
      <c r="D55" s="720"/>
      <c r="E55" s="720"/>
      <c r="F55" s="720"/>
      <c r="G55" s="720"/>
      <c r="H55" s="720"/>
      <c r="I55" s="720"/>
      <c r="J55" s="720"/>
      <c r="K55" s="720"/>
      <c r="L55" s="720"/>
      <c r="M55" s="720"/>
      <c r="N55" s="721"/>
      <c r="O55" s="720"/>
      <c r="P55" s="720"/>
      <c r="Q55" s="721"/>
      <c r="R55" s="720">
        <f>SUM(C55:Q55)</f>
        <v>0</v>
      </c>
      <c r="S55" s="903" t="s">
        <v>358</v>
      </c>
    </row>
    <row r="56" spans="1:19">
      <c r="A56" s="719" t="s">
        <v>359</v>
      </c>
      <c r="B56" s="709"/>
      <c r="C56" s="723"/>
      <c r="D56" s="723"/>
      <c r="E56" s="723"/>
      <c r="F56" s="723"/>
      <c r="G56" s="723"/>
      <c r="H56" s="723"/>
      <c r="I56" s="723"/>
      <c r="J56" s="723"/>
      <c r="K56" s="723"/>
      <c r="L56" s="723"/>
      <c r="M56" s="723"/>
      <c r="N56" s="895"/>
      <c r="O56" s="723"/>
      <c r="P56" s="723"/>
      <c r="Q56" s="895"/>
      <c r="R56" s="720">
        <f>SUM(C56:Q56)</f>
        <v>0</v>
      </c>
      <c r="S56" s="903" t="s">
        <v>358</v>
      </c>
    </row>
    <row r="57" spans="1:19">
      <c r="A57" s="719"/>
      <c r="B57" s="709"/>
      <c r="C57" s="712"/>
      <c r="D57" s="712"/>
      <c r="E57" s="712"/>
      <c r="F57" s="712"/>
      <c r="G57" s="712"/>
      <c r="H57" s="712"/>
      <c r="I57" s="712"/>
      <c r="J57" s="712"/>
      <c r="K57" s="712"/>
      <c r="L57" s="712"/>
      <c r="M57" s="712"/>
      <c r="N57" s="712"/>
      <c r="O57" s="712"/>
      <c r="P57" s="712"/>
      <c r="Q57" s="712"/>
      <c r="R57" s="712"/>
      <c r="S57" s="724"/>
    </row>
    <row r="58" spans="1:19">
      <c r="A58" s="897" t="s">
        <v>70</v>
      </c>
      <c r="B58" s="902"/>
      <c r="C58" s="898">
        <f t="shared" ref="C58:Q58" si="84">+C55*C56</f>
        <v>0</v>
      </c>
      <c r="D58" s="898">
        <f t="shared" si="84"/>
        <v>0</v>
      </c>
      <c r="E58" s="898">
        <f t="shared" si="84"/>
        <v>0</v>
      </c>
      <c r="F58" s="898">
        <f t="shared" si="84"/>
        <v>0</v>
      </c>
      <c r="G58" s="898">
        <f t="shared" si="84"/>
        <v>0</v>
      </c>
      <c r="H58" s="898">
        <f t="shared" si="84"/>
        <v>0</v>
      </c>
      <c r="I58" s="898">
        <f t="shared" si="84"/>
        <v>0</v>
      </c>
      <c r="J58" s="898">
        <f t="shared" si="84"/>
        <v>0</v>
      </c>
      <c r="K58" s="898">
        <f t="shared" si="84"/>
        <v>0</v>
      </c>
      <c r="L58" s="898">
        <f t="shared" si="84"/>
        <v>0</v>
      </c>
      <c r="M58" s="898">
        <f t="shared" si="84"/>
        <v>0</v>
      </c>
      <c r="N58" s="898">
        <f t="shared" si="84"/>
        <v>0</v>
      </c>
      <c r="O58" s="898">
        <f t="shared" si="84"/>
        <v>0</v>
      </c>
      <c r="P58" s="898">
        <f t="shared" si="84"/>
        <v>0</v>
      </c>
      <c r="Q58" s="898">
        <f t="shared" si="84"/>
        <v>0</v>
      </c>
      <c r="R58" s="898">
        <f>SUM(C58:Q58)</f>
        <v>0</v>
      </c>
      <c r="S58" s="899"/>
    </row>
    <row r="59" spans="1:19">
      <c r="A59" s="726" t="s">
        <v>379</v>
      </c>
      <c r="B59" s="730"/>
      <c r="C59" s="727"/>
      <c r="D59" s="727"/>
      <c r="E59" s="727"/>
      <c r="F59" s="728"/>
      <c r="G59" s="728"/>
      <c r="H59" s="727"/>
      <c r="I59" s="728"/>
      <c r="J59" s="728"/>
      <c r="K59" s="727"/>
      <c r="L59" s="728"/>
      <c r="M59" s="728"/>
      <c r="N59" s="727"/>
      <c r="O59" s="728"/>
      <c r="P59" s="728"/>
      <c r="Q59" s="727"/>
      <c r="R59" s="728"/>
      <c r="S59" s="724"/>
    </row>
    <row r="60" spans="1:19">
      <c r="A60" s="729"/>
      <c r="B60" s="730" t="s">
        <v>356</v>
      </c>
      <c r="C60" s="727">
        <f t="shared" ref="C60:Q60" si="85">-2500*C55</f>
        <v>0</v>
      </c>
      <c r="D60" s="727">
        <f t="shared" si="85"/>
        <v>0</v>
      </c>
      <c r="E60" s="727">
        <f t="shared" si="85"/>
        <v>0</v>
      </c>
      <c r="F60" s="727">
        <f t="shared" si="85"/>
        <v>0</v>
      </c>
      <c r="G60" s="727">
        <f t="shared" si="85"/>
        <v>0</v>
      </c>
      <c r="H60" s="727">
        <f t="shared" si="85"/>
        <v>0</v>
      </c>
      <c r="I60" s="727">
        <f t="shared" si="85"/>
        <v>0</v>
      </c>
      <c r="J60" s="727">
        <f t="shared" si="85"/>
        <v>0</v>
      </c>
      <c r="K60" s="727">
        <f t="shared" si="85"/>
        <v>0</v>
      </c>
      <c r="L60" s="727">
        <f t="shared" si="85"/>
        <v>0</v>
      </c>
      <c r="M60" s="727">
        <f t="shared" si="85"/>
        <v>0</v>
      </c>
      <c r="N60" s="727">
        <f t="shared" si="85"/>
        <v>0</v>
      </c>
      <c r="O60" s="727">
        <f t="shared" si="85"/>
        <v>0</v>
      </c>
      <c r="P60" s="727">
        <f t="shared" si="85"/>
        <v>0</v>
      </c>
      <c r="Q60" s="727">
        <f t="shared" si="85"/>
        <v>0</v>
      </c>
      <c r="R60" s="725">
        <f t="shared" ref="R60:R68" si="86">SUM(C60:Q60)</f>
        <v>0</v>
      </c>
      <c r="S60" s="724"/>
    </row>
    <row r="61" spans="1:19">
      <c r="A61" s="729"/>
      <c r="B61" s="730" t="s">
        <v>355</v>
      </c>
      <c r="C61" s="727">
        <f t="shared" ref="C61:D61" si="87">-1150*C55</f>
        <v>0</v>
      </c>
      <c r="D61" s="727">
        <f t="shared" si="87"/>
        <v>0</v>
      </c>
      <c r="E61" s="727">
        <f>-1150*E55</f>
        <v>0</v>
      </c>
      <c r="F61" s="727">
        <f t="shared" ref="F61:Q61" si="88">-1150*F55</f>
        <v>0</v>
      </c>
      <c r="G61" s="727">
        <f t="shared" si="88"/>
        <v>0</v>
      </c>
      <c r="H61" s="727">
        <f t="shared" si="88"/>
        <v>0</v>
      </c>
      <c r="I61" s="727">
        <f t="shared" si="88"/>
        <v>0</v>
      </c>
      <c r="J61" s="727">
        <f t="shared" si="88"/>
        <v>0</v>
      </c>
      <c r="K61" s="727">
        <f t="shared" si="88"/>
        <v>0</v>
      </c>
      <c r="L61" s="727">
        <f t="shared" si="88"/>
        <v>0</v>
      </c>
      <c r="M61" s="727">
        <f t="shared" si="88"/>
        <v>0</v>
      </c>
      <c r="N61" s="727">
        <f t="shared" si="88"/>
        <v>0</v>
      </c>
      <c r="O61" s="727">
        <f t="shared" si="88"/>
        <v>0</v>
      </c>
      <c r="P61" s="727">
        <f t="shared" si="88"/>
        <v>0</v>
      </c>
      <c r="Q61" s="727">
        <f t="shared" si="88"/>
        <v>0</v>
      </c>
      <c r="R61" s="725">
        <f t="shared" si="86"/>
        <v>0</v>
      </c>
      <c r="S61" s="724"/>
    </row>
    <row r="62" spans="1:19">
      <c r="A62" s="729"/>
      <c r="B62" s="730" t="s">
        <v>354</v>
      </c>
      <c r="C62" s="727"/>
      <c r="D62" s="727"/>
      <c r="E62" s="727">
        <f>-200*E55</f>
        <v>0</v>
      </c>
      <c r="F62" s="727"/>
      <c r="G62" s="727"/>
      <c r="H62" s="727">
        <f>-200*H55</f>
        <v>0</v>
      </c>
      <c r="I62" s="727"/>
      <c r="J62" s="727"/>
      <c r="K62" s="727">
        <f>-200*K55</f>
        <v>0</v>
      </c>
      <c r="L62" s="727"/>
      <c r="M62" s="727"/>
      <c r="N62" s="727">
        <f>-200*N55</f>
        <v>0</v>
      </c>
      <c r="O62" s="727"/>
      <c r="P62" s="727"/>
      <c r="Q62" s="727">
        <f>-200*Q55</f>
        <v>0</v>
      </c>
      <c r="R62" s="725">
        <f t="shared" si="86"/>
        <v>0</v>
      </c>
      <c r="S62" s="724"/>
    </row>
    <row r="63" spans="1:19">
      <c r="A63" s="729"/>
      <c r="B63" s="730" t="s">
        <v>353</v>
      </c>
      <c r="C63" s="727"/>
      <c r="D63" s="727"/>
      <c r="E63" s="727">
        <f>-1000*E55</f>
        <v>0</v>
      </c>
      <c r="F63" s="727"/>
      <c r="G63" s="727"/>
      <c r="H63" s="727"/>
      <c r="I63" s="727"/>
      <c r="J63" s="727"/>
      <c r="K63" s="727"/>
      <c r="L63" s="727"/>
      <c r="M63" s="727"/>
      <c r="N63" s="727"/>
      <c r="O63" s="727"/>
      <c r="P63" s="727"/>
      <c r="Q63" s="727"/>
      <c r="R63" s="725">
        <f t="shared" si="86"/>
        <v>0</v>
      </c>
      <c r="S63" s="724"/>
    </row>
    <row r="64" spans="1:19">
      <c r="A64" s="729"/>
      <c r="B64" s="730" t="s">
        <v>352</v>
      </c>
      <c r="C64" s="727"/>
      <c r="D64" s="727"/>
      <c r="E64" s="727">
        <f>-500*E55</f>
        <v>0</v>
      </c>
      <c r="F64" s="727"/>
      <c r="G64" s="727"/>
      <c r="H64" s="727"/>
      <c r="I64" s="727"/>
      <c r="J64" s="727"/>
      <c r="K64" s="727"/>
      <c r="L64" s="727"/>
      <c r="M64" s="727"/>
      <c r="N64" s="727"/>
      <c r="O64" s="727"/>
      <c r="P64" s="727"/>
      <c r="Q64" s="727"/>
      <c r="R64" s="725">
        <f t="shared" si="86"/>
        <v>0</v>
      </c>
      <c r="S64" s="724"/>
    </row>
    <row r="65" spans="1:19">
      <c r="A65" s="729"/>
      <c r="B65" s="730" t="s">
        <v>351</v>
      </c>
      <c r="C65" s="727"/>
      <c r="D65" s="727"/>
      <c r="E65" s="727"/>
      <c r="F65" s="727"/>
      <c r="G65" s="727"/>
      <c r="H65" s="727"/>
      <c r="I65" s="727"/>
      <c r="J65" s="727"/>
      <c r="K65" s="727"/>
      <c r="L65" s="727"/>
      <c r="M65" s="727"/>
      <c r="N65" s="727"/>
      <c r="O65" s="727"/>
      <c r="P65" s="727"/>
      <c r="Q65" s="727"/>
      <c r="R65" s="725">
        <f t="shared" si="86"/>
        <v>0</v>
      </c>
      <c r="S65" s="724"/>
    </row>
    <row r="66" spans="1:19">
      <c r="A66" s="729"/>
      <c r="B66" s="730" t="s">
        <v>350</v>
      </c>
      <c r="C66" s="727"/>
      <c r="D66" s="727"/>
      <c r="E66" s="727"/>
      <c r="F66" s="727"/>
      <c r="G66" s="727"/>
      <c r="H66" s="727"/>
      <c r="I66" s="727"/>
      <c r="J66" s="727"/>
      <c r="K66" s="727"/>
      <c r="L66" s="727"/>
      <c r="M66" s="727"/>
      <c r="N66" s="727"/>
      <c r="O66" s="727"/>
      <c r="P66" s="727"/>
      <c r="Q66" s="727"/>
      <c r="R66" s="725">
        <f t="shared" si="86"/>
        <v>0</v>
      </c>
      <c r="S66" s="724"/>
    </row>
    <row r="67" spans="1:19">
      <c r="A67" s="729"/>
      <c r="B67" s="713" t="s">
        <v>381</v>
      </c>
      <c r="C67" s="731">
        <f>SUM(C60:C66)</f>
        <v>0</v>
      </c>
      <c r="D67" s="731">
        <f>SUM(D60:D66)</f>
        <v>0</v>
      </c>
      <c r="E67" s="731">
        <f>SUM(E60:E66)</f>
        <v>0</v>
      </c>
      <c r="F67" s="731">
        <f>SUM(F60:F66)</f>
        <v>0</v>
      </c>
      <c r="G67" s="731">
        <f t="shared" ref="G67:Q67" si="89">SUM(G60:G66)</f>
        <v>0</v>
      </c>
      <c r="H67" s="731">
        <f t="shared" si="89"/>
        <v>0</v>
      </c>
      <c r="I67" s="731">
        <f t="shared" si="89"/>
        <v>0</v>
      </c>
      <c r="J67" s="731">
        <f t="shared" si="89"/>
        <v>0</v>
      </c>
      <c r="K67" s="731">
        <f t="shared" si="89"/>
        <v>0</v>
      </c>
      <c r="L67" s="731">
        <f t="shared" si="89"/>
        <v>0</v>
      </c>
      <c r="M67" s="731">
        <f t="shared" si="89"/>
        <v>0</v>
      </c>
      <c r="N67" s="731">
        <f t="shared" si="89"/>
        <v>0</v>
      </c>
      <c r="O67" s="731">
        <f t="shared" si="89"/>
        <v>0</v>
      </c>
      <c r="P67" s="731">
        <f t="shared" si="89"/>
        <v>0</v>
      </c>
      <c r="Q67" s="731">
        <f t="shared" si="89"/>
        <v>0</v>
      </c>
      <c r="R67" s="725">
        <f t="shared" si="86"/>
        <v>0</v>
      </c>
      <c r="S67" s="724"/>
    </row>
    <row r="68" spans="1:19" ht="22.5">
      <c r="A68" s="729"/>
      <c r="B68" s="713" t="s">
        <v>348</v>
      </c>
      <c r="C68" s="731">
        <f>+C58+C67</f>
        <v>0</v>
      </c>
      <c r="D68" s="731">
        <f t="shared" ref="D68:Q68" si="90">+D58+D67</f>
        <v>0</v>
      </c>
      <c r="E68" s="731">
        <f t="shared" si="90"/>
        <v>0</v>
      </c>
      <c r="F68" s="731">
        <f t="shared" si="90"/>
        <v>0</v>
      </c>
      <c r="G68" s="731">
        <f t="shared" si="90"/>
        <v>0</v>
      </c>
      <c r="H68" s="731">
        <f t="shared" si="90"/>
        <v>0</v>
      </c>
      <c r="I68" s="731">
        <f t="shared" si="90"/>
        <v>0</v>
      </c>
      <c r="J68" s="731">
        <f t="shared" si="90"/>
        <v>0</v>
      </c>
      <c r="K68" s="731">
        <f t="shared" si="90"/>
        <v>0</v>
      </c>
      <c r="L68" s="731">
        <f t="shared" si="90"/>
        <v>0</v>
      </c>
      <c r="M68" s="731">
        <f t="shared" si="90"/>
        <v>0</v>
      </c>
      <c r="N68" s="731">
        <f t="shared" si="90"/>
        <v>0</v>
      </c>
      <c r="O68" s="731">
        <f t="shared" si="90"/>
        <v>0</v>
      </c>
      <c r="P68" s="731">
        <f t="shared" si="90"/>
        <v>0</v>
      </c>
      <c r="Q68" s="731">
        <f t="shared" si="90"/>
        <v>0</v>
      </c>
      <c r="R68" s="725">
        <f t="shared" si="86"/>
        <v>0</v>
      </c>
      <c r="S68" s="696" t="s">
        <v>383</v>
      </c>
    </row>
    <row r="69" spans="1:19">
      <c r="A69" s="729"/>
      <c r="B69" s="713" t="s">
        <v>380</v>
      </c>
      <c r="C69" s="727">
        <f>+ROUND(C68*-34%,-1)</f>
        <v>0</v>
      </c>
      <c r="D69" s="727">
        <f t="shared" ref="D69:Q69" si="91">+ROUND(D68*-34%,-1)</f>
        <v>0</v>
      </c>
      <c r="E69" s="727">
        <f t="shared" si="91"/>
        <v>0</v>
      </c>
      <c r="F69" s="727">
        <f>+ROUND(F68*-34%,-1)</f>
        <v>0</v>
      </c>
      <c r="G69" s="727">
        <f t="shared" si="91"/>
        <v>0</v>
      </c>
      <c r="H69" s="727">
        <f t="shared" si="91"/>
        <v>0</v>
      </c>
      <c r="I69" s="727">
        <f t="shared" si="91"/>
        <v>0</v>
      </c>
      <c r="J69" s="727">
        <f t="shared" si="91"/>
        <v>0</v>
      </c>
      <c r="K69" s="727">
        <f t="shared" si="91"/>
        <v>0</v>
      </c>
      <c r="L69" s="727">
        <f t="shared" si="91"/>
        <v>0</v>
      </c>
      <c r="M69" s="727">
        <f t="shared" si="91"/>
        <v>0</v>
      </c>
      <c r="N69" s="727">
        <f t="shared" si="91"/>
        <v>0</v>
      </c>
      <c r="O69" s="727">
        <f t="shared" si="91"/>
        <v>0</v>
      </c>
      <c r="P69" s="727">
        <f t="shared" si="91"/>
        <v>0</v>
      </c>
      <c r="Q69" s="727">
        <f t="shared" si="91"/>
        <v>0</v>
      </c>
      <c r="R69" s="725">
        <f>SUM(C69:Q69)</f>
        <v>0</v>
      </c>
      <c r="S69" s="724"/>
    </row>
    <row r="70" spans="1:19">
      <c r="A70" s="729"/>
      <c r="B70" s="732" t="s">
        <v>345</v>
      </c>
      <c r="C70" s="733">
        <f>C68+C69</f>
        <v>0</v>
      </c>
      <c r="D70" s="733">
        <f t="shared" ref="D70:Q70" si="92">D68+D69</f>
        <v>0</v>
      </c>
      <c r="E70" s="733">
        <f t="shared" si="92"/>
        <v>0</v>
      </c>
      <c r="F70" s="734">
        <f t="shared" si="92"/>
        <v>0</v>
      </c>
      <c r="G70" s="734">
        <f t="shared" si="92"/>
        <v>0</v>
      </c>
      <c r="H70" s="733">
        <f t="shared" si="92"/>
        <v>0</v>
      </c>
      <c r="I70" s="734">
        <f t="shared" si="92"/>
        <v>0</v>
      </c>
      <c r="J70" s="734">
        <f t="shared" si="92"/>
        <v>0</v>
      </c>
      <c r="K70" s="733">
        <f t="shared" si="92"/>
        <v>0</v>
      </c>
      <c r="L70" s="734">
        <f t="shared" si="92"/>
        <v>0</v>
      </c>
      <c r="M70" s="734">
        <f t="shared" si="92"/>
        <v>0</v>
      </c>
      <c r="N70" s="733">
        <f t="shared" si="92"/>
        <v>0</v>
      </c>
      <c r="O70" s="734">
        <f t="shared" si="92"/>
        <v>0</v>
      </c>
      <c r="P70" s="734">
        <f t="shared" si="92"/>
        <v>0</v>
      </c>
      <c r="Q70" s="733">
        <f t="shared" si="92"/>
        <v>0</v>
      </c>
      <c r="R70" s="733">
        <f>SUM(C70:Q70)</f>
        <v>0</v>
      </c>
      <c r="S70" s="724"/>
    </row>
    <row r="71" spans="1:19">
      <c r="A71" s="729"/>
      <c r="B71" s="713" t="s">
        <v>342</v>
      </c>
      <c r="C71" s="735" t="e">
        <f t="shared" ref="C71:Q71" si="93">+C70/C58</f>
        <v>#DIV/0!</v>
      </c>
      <c r="D71" s="735" t="e">
        <f t="shared" si="93"/>
        <v>#DIV/0!</v>
      </c>
      <c r="E71" s="735" t="e">
        <f t="shared" si="93"/>
        <v>#DIV/0!</v>
      </c>
      <c r="F71" s="735" t="e">
        <f t="shared" si="93"/>
        <v>#DIV/0!</v>
      </c>
      <c r="G71" s="735" t="e">
        <f t="shared" si="93"/>
        <v>#DIV/0!</v>
      </c>
      <c r="H71" s="735" t="e">
        <f t="shared" si="93"/>
        <v>#DIV/0!</v>
      </c>
      <c r="I71" s="735" t="e">
        <f t="shared" si="93"/>
        <v>#DIV/0!</v>
      </c>
      <c r="J71" s="735" t="e">
        <f t="shared" si="93"/>
        <v>#DIV/0!</v>
      </c>
      <c r="K71" s="735" t="e">
        <f t="shared" si="93"/>
        <v>#DIV/0!</v>
      </c>
      <c r="L71" s="735" t="e">
        <f t="shared" si="93"/>
        <v>#DIV/0!</v>
      </c>
      <c r="M71" s="735" t="e">
        <f t="shared" si="93"/>
        <v>#DIV/0!</v>
      </c>
      <c r="N71" s="735" t="e">
        <f t="shared" si="93"/>
        <v>#DIV/0!</v>
      </c>
      <c r="O71" s="735" t="e">
        <f t="shared" si="93"/>
        <v>#DIV/0!</v>
      </c>
      <c r="P71" s="735" t="e">
        <f t="shared" si="93"/>
        <v>#DIV/0!</v>
      </c>
      <c r="Q71" s="735" t="e">
        <f t="shared" si="93"/>
        <v>#DIV/0!</v>
      </c>
      <c r="R71" s="896" t="e">
        <f>+R70/R58</f>
        <v>#DIV/0!</v>
      </c>
      <c r="S71" s="724"/>
    </row>
    <row r="72" spans="1:19">
      <c r="A72" s="729"/>
      <c r="B72" s="732" t="s">
        <v>344</v>
      </c>
      <c r="C72" s="736">
        <f>+C67+C69</f>
        <v>0</v>
      </c>
      <c r="D72" s="736">
        <f t="shared" ref="D72" si="94">+D67+D69</f>
        <v>0</v>
      </c>
      <c r="E72" s="736">
        <f>+E67+E69</f>
        <v>0</v>
      </c>
      <c r="F72" s="736">
        <f t="shared" ref="F72:Q72" si="95">+F67+F69</f>
        <v>0</v>
      </c>
      <c r="G72" s="736">
        <f t="shared" si="95"/>
        <v>0</v>
      </c>
      <c r="H72" s="736">
        <f t="shared" si="95"/>
        <v>0</v>
      </c>
      <c r="I72" s="736">
        <f t="shared" si="95"/>
        <v>0</v>
      </c>
      <c r="J72" s="736">
        <f t="shared" si="95"/>
        <v>0</v>
      </c>
      <c r="K72" s="736">
        <f t="shared" si="95"/>
        <v>0</v>
      </c>
      <c r="L72" s="736">
        <f t="shared" si="95"/>
        <v>0</v>
      </c>
      <c r="M72" s="736">
        <f t="shared" si="95"/>
        <v>0</v>
      </c>
      <c r="N72" s="736">
        <f t="shared" si="95"/>
        <v>0</v>
      </c>
      <c r="O72" s="736">
        <f t="shared" si="95"/>
        <v>0</v>
      </c>
      <c r="P72" s="736">
        <f t="shared" si="95"/>
        <v>0</v>
      </c>
      <c r="Q72" s="736">
        <f t="shared" si="95"/>
        <v>0</v>
      </c>
      <c r="R72" s="736">
        <f>SUM(C72:Q72)</f>
        <v>0</v>
      </c>
      <c r="S72" s="724"/>
    </row>
    <row r="73" spans="1:19">
      <c r="A73" s="729"/>
      <c r="B73" s="713" t="s">
        <v>342</v>
      </c>
      <c r="C73" s="735" t="e">
        <f t="shared" ref="C73:R73" si="96">+C72/C58</f>
        <v>#DIV/0!</v>
      </c>
      <c r="D73" s="735" t="e">
        <f t="shared" si="96"/>
        <v>#DIV/0!</v>
      </c>
      <c r="E73" s="735" t="e">
        <f t="shared" si="96"/>
        <v>#DIV/0!</v>
      </c>
      <c r="F73" s="735" t="e">
        <f t="shared" si="96"/>
        <v>#DIV/0!</v>
      </c>
      <c r="G73" s="735" t="e">
        <f t="shared" si="96"/>
        <v>#DIV/0!</v>
      </c>
      <c r="H73" s="735" t="e">
        <f t="shared" si="96"/>
        <v>#DIV/0!</v>
      </c>
      <c r="I73" s="735" t="e">
        <f t="shared" si="96"/>
        <v>#DIV/0!</v>
      </c>
      <c r="J73" s="735" t="e">
        <f t="shared" si="96"/>
        <v>#DIV/0!</v>
      </c>
      <c r="K73" s="735" t="e">
        <f t="shared" si="96"/>
        <v>#DIV/0!</v>
      </c>
      <c r="L73" s="735" t="e">
        <f t="shared" si="96"/>
        <v>#DIV/0!</v>
      </c>
      <c r="M73" s="735" t="e">
        <f t="shared" si="96"/>
        <v>#DIV/0!</v>
      </c>
      <c r="N73" s="735" t="e">
        <f t="shared" si="96"/>
        <v>#DIV/0!</v>
      </c>
      <c r="O73" s="735" t="e">
        <f t="shared" si="96"/>
        <v>#DIV/0!</v>
      </c>
      <c r="P73" s="735" t="e">
        <f t="shared" si="96"/>
        <v>#DIV/0!</v>
      </c>
      <c r="Q73" s="735" t="e">
        <f t="shared" si="96"/>
        <v>#DIV/0!</v>
      </c>
      <c r="R73" s="735" t="e">
        <f t="shared" si="96"/>
        <v>#DIV/0!</v>
      </c>
      <c r="S73" s="724"/>
    </row>
  </sheetData>
  <mergeCells count="22">
    <mergeCell ref="A52:S52"/>
    <mergeCell ref="R53:R54"/>
    <mergeCell ref="C53:E53"/>
    <mergeCell ref="F53:H53"/>
    <mergeCell ref="I53:K53"/>
    <mergeCell ref="L53:N53"/>
    <mergeCell ref="O53:Q53"/>
    <mergeCell ref="A29:S29"/>
    <mergeCell ref="R30:R31"/>
    <mergeCell ref="C30:E30"/>
    <mergeCell ref="F30:H30"/>
    <mergeCell ref="I30:K30"/>
    <mergeCell ref="L30:N30"/>
    <mergeCell ref="O30:Q30"/>
    <mergeCell ref="R7:R8"/>
    <mergeCell ref="C2:F2"/>
    <mergeCell ref="A6:S6"/>
    <mergeCell ref="C7:E7"/>
    <mergeCell ref="F7:H7"/>
    <mergeCell ref="I7:K7"/>
    <mergeCell ref="L7:N7"/>
    <mergeCell ref="O7:Q7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FF0000"/>
    <pageSetUpPr fitToPage="1"/>
  </sheetPr>
  <dimension ref="A1:V88"/>
  <sheetViews>
    <sheetView topLeftCell="A85" zoomScale="110" zoomScaleNormal="110" zoomScaleSheetLayoutView="136" workbookViewId="0">
      <selection activeCell="F94" sqref="F94"/>
    </sheetView>
  </sheetViews>
  <sheetFormatPr defaultColWidth="9.140625" defaultRowHeight="22.5"/>
  <cols>
    <col min="1" max="1" width="3.85546875" style="675" customWidth="1"/>
    <col min="2" max="2" width="40.42578125" style="675" bestFit="1" customWidth="1"/>
    <col min="3" max="3" width="13.5703125" style="676" bestFit="1" customWidth="1"/>
    <col min="4" max="4" width="12.140625" style="676" bestFit="1" customWidth="1"/>
    <col min="5" max="5" width="12.140625" style="676" customWidth="1"/>
    <col min="6" max="7" width="12.140625" style="675" bestFit="1" customWidth="1"/>
    <col min="8" max="8" width="12.140625" style="675" customWidth="1"/>
    <col min="9" max="10" width="12.140625" style="675" bestFit="1" customWidth="1"/>
    <col min="11" max="11" width="12.140625" style="675" customWidth="1"/>
    <col min="12" max="13" width="12.140625" style="675" bestFit="1" customWidth="1"/>
    <col min="14" max="14" width="12.140625" style="675" customWidth="1"/>
    <col min="15" max="16" width="12.140625" style="675" bestFit="1" customWidth="1"/>
    <col min="17" max="18" width="12.140625" style="675" customWidth="1"/>
    <col min="19" max="19" width="13.7109375" style="677" customWidth="1"/>
    <col min="20" max="20" width="10" style="677" bestFit="1" customWidth="1"/>
    <col min="21" max="22" width="9.140625" style="677"/>
    <col min="23" max="16384" width="9.140625" style="675"/>
  </cols>
  <sheetData>
    <row r="1" spans="1:19" s="677" customFormat="1">
      <c r="A1" s="674" t="s">
        <v>363</v>
      </c>
      <c r="B1" s="675"/>
      <c r="C1" s="676"/>
      <c r="D1" s="676"/>
      <c r="E1" s="676"/>
      <c r="F1" s="675"/>
      <c r="G1" s="675"/>
      <c r="H1" s="675"/>
      <c r="I1" s="675"/>
      <c r="J1" s="675"/>
      <c r="K1" s="675"/>
      <c r="L1" s="675"/>
      <c r="M1" s="675"/>
      <c r="N1" s="675"/>
      <c r="O1" s="675"/>
      <c r="P1" s="675"/>
      <c r="Q1" s="675"/>
      <c r="R1" s="675"/>
    </row>
    <row r="2" spans="1:19" s="677" customFormat="1" ht="13.5" customHeight="1">
      <c r="A2" s="675"/>
      <c r="B2" s="675"/>
      <c r="C2" s="1209"/>
      <c r="D2" s="1209"/>
      <c r="E2" s="1209"/>
      <c r="F2" s="1209"/>
      <c r="G2" s="675"/>
      <c r="H2" s="675"/>
      <c r="I2" s="675"/>
      <c r="J2" s="675"/>
      <c r="K2" s="675"/>
      <c r="L2" s="675"/>
      <c r="M2" s="675"/>
      <c r="N2" s="675"/>
      <c r="O2" s="675"/>
      <c r="P2" s="675"/>
      <c r="Q2" s="675"/>
      <c r="R2" s="675"/>
    </row>
    <row r="3" spans="1:19" s="677" customFormat="1">
      <c r="A3" s="675"/>
      <c r="B3" s="678" t="s">
        <v>362</v>
      </c>
      <c r="C3" s="676" t="s">
        <v>369</v>
      </c>
      <c r="D3" s="676"/>
      <c r="E3" s="676"/>
      <c r="F3" s="676"/>
      <c r="G3" s="676"/>
      <c r="H3" s="676"/>
      <c r="I3" s="676"/>
      <c r="J3" s="676"/>
      <c r="K3" s="676"/>
      <c r="L3" s="676"/>
      <c r="M3" s="676"/>
      <c r="N3" s="676"/>
      <c r="O3" s="676"/>
      <c r="P3" s="676"/>
      <c r="Q3" s="676"/>
      <c r="R3" s="679"/>
    </row>
    <row r="4" spans="1:19" s="677" customFormat="1">
      <c r="A4" s="675"/>
      <c r="B4" s="678" t="s">
        <v>321</v>
      </c>
      <c r="C4" s="676" t="s">
        <v>67</v>
      </c>
      <c r="D4" s="676"/>
      <c r="E4" s="676"/>
      <c r="F4" s="676"/>
      <c r="G4" s="676"/>
      <c r="H4" s="676"/>
      <c r="I4" s="676"/>
      <c r="J4" s="676"/>
      <c r="K4" s="676"/>
      <c r="L4" s="676"/>
      <c r="M4" s="676"/>
      <c r="N4" s="676"/>
      <c r="O4" s="676"/>
      <c r="P4" s="676"/>
      <c r="Q4" s="676"/>
      <c r="R4" s="679"/>
    </row>
    <row r="5" spans="1:19" s="677" customFormat="1">
      <c r="A5" s="675"/>
      <c r="B5" s="678" t="s">
        <v>367</v>
      </c>
      <c r="C5" s="680" t="s">
        <v>368</v>
      </c>
      <c r="D5" s="680" t="s">
        <v>370</v>
      </c>
      <c r="E5" s="680"/>
      <c r="F5" s="680"/>
      <c r="G5" s="680"/>
      <c r="H5" s="680"/>
      <c r="I5" s="680"/>
      <c r="J5" s="680"/>
      <c r="K5" s="680"/>
      <c r="L5" s="680"/>
      <c r="M5" s="680"/>
      <c r="N5" s="676"/>
      <c r="O5" s="680"/>
      <c r="P5" s="680"/>
      <c r="Q5" s="676"/>
      <c r="R5" s="679"/>
    </row>
    <row r="6" spans="1:19" s="677" customFormat="1">
      <c r="A6" s="1210" t="s">
        <v>0</v>
      </c>
      <c r="B6" s="1210"/>
      <c r="C6" s="1210"/>
      <c r="D6" s="1210"/>
      <c r="E6" s="1210"/>
      <c r="F6" s="1210"/>
      <c r="G6" s="1210"/>
      <c r="H6" s="1210"/>
      <c r="I6" s="1210"/>
      <c r="J6" s="1210"/>
      <c r="K6" s="1210"/>
      <c r="L6" s="1210"/>
      <c r="M6" s="1210"/>
      <c r="N6" s="1210"/>
      <c r="O6" s="1210"/>
      <c r="P6" s="1210"/>
      <c r="Q6" s="1210"/>
      <c r="R6" s="1210"/>
      <c r="S6" s="1210"/>
    </row>
    <row r="7" spans="1:19" s="712" customFormat="1" ht="25.15" customHeight="1" thickBot="1">
      <c r="A7" s="710"/>
      <c r="B7" s="713" t="s">
        <v>113</v>
      </c>
      <c r="C7" s="1205" t="s">
        <v>361</v>
      </c>
      <c r="D7" s="1206"/>
      <c r="E7" s="1207"/>
      <c r="F7" s="1205" t="s">
        <v>360</v>
      </c>
      <c r="G7" s="1206"/>
      <c r="H7" s="1207"/>
      <c r="I7" s="1205" t="s">
        <v>364</v>
      </c>
      <c r="J7" s="1206"/>
      <c r="K7" s="1207"/>
      <c r="L7" s="1205" t="s">
        <v>365</v>
      </c>
      <c r="M7" s="1206"/>
      <c r="N7" s="1207"/>
      <c r="O7" s="1205" t="s">
        <v>371</v>
      </c>
      <c r="P7" s="1206"/>
      <c r="Q7" s="1207"/>
      <c r="R7" s="1201" t="s">
        <v>0</v>
      </c>
      <c r="S7" s="1211"/>
    </row>
    <row r="8" spans="1:19" s="712" customFormat="1">
      <c r="A8" s="716"/>
      <c r="B8" s="717"/>
      <c r="C8" s="681" t="s">
        <v>499</v>
      </c>
      <c r="D8" s="681" t="s">
        <v>500</v>
      </c>
      <c r="E8" s="681" t="s">
        <v>540</v>
      </c>
      <c r="F8" s="681" t="s">
        <v>499</v>
      </c>
      <c r="G8" s="681" t="s">
        <v>500</v>
      </c>
      <c r="H8" s="681" t="s">
        <v>540</v>
      </c>
      <c r="I8" s="681" t="s">
        <v>499</v>
      </c>
      <c r="J8" s="681" t="s">
        <v>500</v>
      </c>
      <c r="K8" s="681" t="s">
        <v>540</v>
      </c>
      <c r="L8" s="681" t="s">
        <v>499</v>
      </c>
      <c r="M8" s="681" t="s">
        <v>500</v>
      </c>
      <c r="N8" s="681" t="s">
        <v>540</v>
      </c>
      <c r="O8" s="681" t="s">
        <v>499</v>
      </c>
      <c r="P8" s="681" t="s">
        <v>500</v>
      </c>
      <c r="Q8" s="681" t="s">
        <v>540</v>
      </c>
      <c r="R8" s="1202"/>
      <c r="S8" s="1212"/>
    </row>
    <row r="9" spans="1:19" s="677" customFormat="1">
      <c r="A9" s="682" t="s">
        <v>87</v>
      </c>
      <c r="B9" s="675"/>
      <c r="C9" s="683">
        <f>+C37+C65</f>
        <v>0</v>
      </c>
      <c r="D9" s="683">
        <f t="shared" ref="D9:R9" si="0">+D37+D65</f>
        <v>0</v>
      </c>
      <c r="E9" s="683">
        <f t="shared" si="0"/>
        <v>0</v>
      </c>
      <c r="F9" s="683">
        <f t="shared" si="0"/>
        <v>0</v>
      </c>
      <c r="G9" s="683">
        <f t="shared" si="0"/>
        <v>0</v>
      </c>
      <c r="H9" s="683">
        <f t="shared" si="0"/>
        <v>0</v>
      </c>
      <c r="I9" s="683">
        <f t="shared" si="0"/>
        <v>0</v>
      </c>
      <c r="J9" s="683">
        <f t="shared" si="0"/>
        <v>0</v>
      </c>
      <c r="K9" s="683">
        <f t="shared" si="0"/>
        <v>0</v>
      </c>
      <c r="L9" s="683">
        <f t="shared" si="0"/>
        <v>0</v>
      </c>
      <c r="M9" s="683">
        <f t="shared" si="0"/>
        <v>0</v>
      </c>
      <c r="N9" s="683">
        <f t="shared" si="0"/>
        <v>0</v>
      </c>
      <c r="O9" s="683">
        <f t="shared" si="0"/>
        <v>0</v>
      </c>
      <c r="P9" s="683">
        <f t="shared" si="0"/>
        <v>0</v>
      </c>
      <c r="Q9" s="683">
        <f t="shared" si="0"/>
        <v>0</v>
      </c>
      <c r="R9" s="683">
        <f t="shared" si="0"/>
        <v>0</v>
      </c>
      <c r="S9" s="685"/>
    </row>
    <row r="10" spans="1:19" s="677" customFormat="1">
      <c r="A10" s="682" t="s">
        <v>359</v>
      </c>
      <c r="B10" s="674"/>
      <c r="C10" s="683">
        <f>+C38+C66</f>
        <v>0</v>
      </c>
      <c r="D10" s="683">
        <f t="shared" ref="D10:R10" si="1">+D38+D66</f>
        <v>0</v>
      </c>
      <c r="E10" s="683">
        <f t="shared" si="1"/>
        <v>0</v>
      </c>
      <c r="F10" s="683">
        <f t="shared" si="1"/>
        <v>0</v>
      </c>
      <c r="G10" s="683">
        <f t="shared" si="1"/>
        <v>0</v>
      </c>
      <c r="H10" s="683">
        <f t="shared" si="1"/>
        <v>0</v>
      </c>
      <c r="I10" s="683">
        <f t="shared" si="1"/>
        <v>0</v>
      </c>
      <c r="J10" s="683">
        <f t="shared" si="1"/>
        <v>0</v>
      </c>
      <c r="K10" s="683">
        <f t="shared" si="1"/>
        <v>0</v>
      </c>
      <c r="L10" s="683">
        <f t="shared" si="1"/>
        <v>0</v>
      </c>
      <c r="M10" s="683">
        <f t="shared" si="1"/>
        <v>0</v>
      </c>
      <c r="N10" s="683">
        <f t="shared" si="1"/>
        <v>0</v>
      </c>
      <c r="O10" s="683">
        <f t="shared" si="1"/>
        <v>0</v>
      </c>
      <c r="P10" s="683">
        <f t="shared" si="1"/>
        <v>0</v>
      </c>
      <c r="Q10" s="683">
        <f t="shared" si="1"/>
        <v>0</v>
      </c>
      <c r="R10" s="683">
        <f t="shared" si="1"/>
        <v>0</v>
      </c>
      <c r="S10" s="685"/>
    </row>
    <row r="11" spans="1:19" s="677" customFormat="1">
      <c r="A11" s="682"/>
      <c r="B11" s="674"/>
      <c r="S11" s="687"/>
    </row>
    <row r="12" spans="1:19" s="677" customFormat="1">
      <c r="A12" s="682" t="s">
        <v>70</v>
      </c>
      <c r="B12" s="674"/>
      <c r="C12" s="688">
        <f>+C9*C10</f>
        <v>0</v>
      </c>
      <c r="D12" s="688">
        <f t="shared" ref="D12" si="2">+D9*D10</f>
        <v>0</v>
      </c>
      <c r="E12" s="688">
        <f t="shared" ref="E12:G12" si="3">+E9*E10</f>
        <v>0</v>
      </c>
      <c r="F12" s="688">
        <f t="shared" si="3"/>
        <v>0</v>
      </c>
      <c r="G12" s="688">
        <f t="shared" si="3"/>
        <v>0</v>
      </c>
      <c r="H12" s="688">
        <f t="shared" ref="H12:N12" si="4">+H9*H10</f>
        <v>0</v>
      </c>
      <c r="I12" s="688">
        <f t="shared" si="4"/>
        <v>0</v>
      </c>
      <c r="J12" s="688">
        <f t="shared" si="4"/>
        <v>0</v>
      </c>
      <c r="K12" s="688">
        <f t="shared" si="4"/>
        <v>0</v>
      </c>
      <c r="L12" s="688">
        <f t="shared" si="4"/>
        <v>0</v>
      </c>
      <c r="M12" s="688">
        <f t="shared" si="4"/>
        <v>0</v>
      </c>
      <c r="N12" s="688">
        <f t="shared" si="4"/>
        <v>0</v>
      </c>
      <c r="O12" s="688">
        <f t="shared" ref="O12:Q12" si="5">+O9*O10</f>
        <v>0</v>
      </c>
      <c r="P12" s="688">
        <f t="shared" si="5"/>
        <v>0</v>
      </c>
      <c r="Q12" s="688">
        <f t="shared" si="5"/>
        <v>0</v>
      </c>
      <c r="R12" s="688">
        <f>SUM(C12:M12)</f>
        <v>0</v>
      </c>
      <c r="S12" s="687"/>
    </row>
    <row r="13" spans="1:19" s="677" customFormat="1">
      <c r="A13" s="689" t="s">
        <v>357</v>
      </c>
      <c r="B13" s="675"/>
      <c r="D13" s="676"/>
      <c r="E13" s="676"/>
      <c r="G13" s="676"/>
      <c r="H13" s="676"/>
      <c r="J13" s="676"/>
      <c r="K13" s="676"/>
      <c r="M13" s="676"/>
      <c r="N13" s="676"/>
      <c r="P13" s="676"/>
      <c r="Q13" s="676"/>
      <c r="R13" s="675"/>
      <c r="S13" s="687"/>
    </row>
    <row r="14" spans="1:19" s="892" customFormat="1">
      <c r="A14" s="890"/>
      <c r="B14" s="891" t="s">
        <v>356</v>
      </c>
      <c r="C14" s="892">
        <f t="shared" ref="C14:D14" si="6">-3200*C9</f>
        <v>0</v>
      </c>
      <c r="D14" s="892">
        <f t="shared" si="6"/>
        <v>0</v>
      </c>
      <c r="E14" s="892">
        <f t="shared" ref="E14:G14" si="7">-3200*E9</f>
        <v>0</v>
      </c>
      <c r="F14" s="892">
        <f t="shared" si="7"/>
        <v>0</v>
      </c>
      <c r="G14" s="892">
        <f t="shared" si="7"/>
        <v>0</v>
      </c>
      <c r="H14" s="892">
        <f t="shared" ref="H14:N14" si="8">-3200*H9</f>
        <v>0</v>
      </c>
      <c r="I14" s="892">
        <f t="shared" si="8"/>
        <v>0</v>
      </c>
      <c r="J14" s="892">
        <f t="shared" si="8"/>
        <v>0</v>
      </c>
      <c r="K14" s="892">
        <f t="shared" si="8"/>
        <v>0</v>
      </c>
      <c r="L14" s="892">
        <f t="shared" si="8"/>
        <v>0</v>
      </c>
      <c r="M14" s="892">
        <f t="shared" si="8"/>
        <v>0</v>
      </c>
      <c r="N14" s="892">
        <f t="shared" si="8"/>
        <v>0</v>
      </c>
      <c r="O14" s="892">
        <f t="shared" ref="O14:Q14" si="9">-3200*O9</f>
        <v>0</v>
      </c>
      <c r="P14" s="892">
        <f t="shared" si="9"/>
        <v>0</v>
      </c>
      <c r="Q14" s="892">
        <f t="shared" si="9"/>
        <v>0</v>
      </c>
      <c r="R14" s="892">
        <f t="shared" ref="R14:R25" si="10">SUM(C14:G14)</f>
        <v>0</v>
      </c>
      <c r="S14" s="893"/>
    </row>
    <row r="15" spans="1:19" s="892" customFormat="1">
      <c r="A15" s="890"/>
      <c r="B15" s="891" t="s">
        <v>355</v>
      </c>
      <c r="C15" s="892">
        <f t="shared" ref="C15:D15" si="11">-1150*C9</f>
        <v>0</v>
      </c>
      <c r="D15" s="892">
        <f t="shared" si="11"/>
        <v>0</v>
      </c>
      <c r="E15" s="892">
        <f t="shared" ref="E15:G15" si="12">-1150*E9</f>
        <v>0</v>
      </c>
      <c r="F15" s="892">
        <f t="shared" si="12"/>
        <v>0</v>
      </c>
      <c r="G15" s="892">
        <f t="shared" si="12"/>
        <v>0</v>
      </c>
      <c r="H15" s="892">
        <f t="shared" ref="H15:N15" si="13">-1150*H9</f>
        <v>0</v>
      </c>
      <c r="I15" s="892">
        <f t="shared" si="13"/>
        <v>0</v>
      </c>
      <c r="J15" s="892">
        <f t="shared" si="13"/>
        <v>0</v>
      </c>
      <c r="K15" s="892">
        <f t="shared" si="13"/>
        <v>0</v>
      </c>
      <c r="L15" s="892">
        <f t="shared" si="13"/>
        <v>0</v>
      </c>
      <c r="M15" s="892">
        <f t="shared" si="13"/>
        <v>0</v>
      </c>
      <c r="N15" s="892">
        <f t="shared" si="13"/>
        <v>0</v>
      </c>
      <c r="O15" s="892">
        <f t="shared" ref="O15:Q15" si="14">-1150*O9</f>
        <v>0</v>
      </c>
      <c r="P15" s="892">
        <f t="shared" si="14"/>
        <v>0</v>
      </c>
      <c r="Q15" s="892">
        <f t="shared" si="14"/>
        <v>0</v>
      </c>
      <c r="R15" s="892">
        <f t="shared" si="10"/>
        <v>0</v>
      </c>
      <c r="S15" s="893"/>
    </row>
    <row r="16" spans="1:19" s="892" customFormat="1">
      <c r="A16" s="890"/>
      <c r="B16" s="894" t="s">
        <v>354</v>
      </c>
      <c r="E16" s="892">
        <f>-200*E9</f>
        <v>0</v>
      </c>
      <c r="H16" s="892">
        <f>-200*H9</f>
        <v>0</v>
      </c>
      <c r="K16" s="892">
        <f>-200*K9</f>
        <v>0</v>
      </c>
      <c r="N16" s="892">
        <f>-200*N9</f>
        <v>0</v>
      </c>
      <c r="Q16" s="892">
        <f>-200*Q9</f>
        <v>0</v>
      </c>
      <c r="R16" s="892">
        <f t="shared" si="10"/>
        <v>0</v>
      </c>
      <c r="S16" s="893"/>
    </row>
    <row r="17" spans="1:22" s="892" customFormat="1">
      <c r="A17" s="890"/>
      <c r="B17" s="894" t="s">
        <v>353</v>
      </c>
      <c r="E17" s="892">
        <f>-1000*E9</f>
        <v>0</v>
      </c>
      <c r="R17" s="892">
        <f t="shared" si="10"/>
        <v>0</v>
      </c>
      <c r="S17" s="893"/>
    </row>
    <row r="18" spans="1:22" s="892" customFormat="1">
      <c r="A18" s="890"/>
      <c r="B18" s="894" t="s">
        <v>352</v>
      </c>
      <c r="E18" s="892">
        <f>-500*E9</f>
        <v>0</v>
      </c>
      <c r="R18" s="892">
        <f t="shared" si="10"/>
        <v>0</v>
      </c>
      <c r="S18" s="893"/>
    </row>
    <row r="19" spans="1:22" s="891" customFormat="1">
      <c r="A19" s="890"/>
      <c r="B19" s="894" t="s">
        <v>351</v>
      </c>
      <c r="C19" s="892"/>
      <c r="D19" s="892"/>
      <c r="E19" s="892"/>
      <c r="F19" s="892"/>
      <c r="G19" s="892"/>
      <c r="H19" s="892"/>
      <c r="I19" s="892"/>
      <c r="J19" s="892"/>
      <c r="K19" s="892"/>
      <c r="L19" s="892"/>
      <c r="M19" s="892"/>
      <c r="N19" s="892"/>
      <c r="O19" s="892"/>
      <c r="P19" s="892"/>
      <c r="Q19" s="892"/>
      <c r="R19" s="892">
        <f t="shared" si="10"/>
        <v>0</v>
      </c>
      <c r="S19" s="893"/>
      <c r="T19" s="892"/>
      <c r="U19" s="892"/>
      <c r="V19" s="892"/>
    </row>
    <row r="20" spans="1:22" s="891" customFormat="1">
      <c r="A20" s="890"/>
      <c r="B20" s="894" t="s">
        <v>350</v>
      </c>
      <c r="C20" s="892"/>
      <c r="D20" s="892"/>
      <c r="E20" s="892"/>
      <c r="F20" s="892"/>
      <c r="G20" s="892"/>
      <c r="H20" s="892"/>
      <c r="I20" s="892"/>
      <c r="J20" s="892"/>
      <c r="K20" s="892"/>
      <c r="L20" s="892"/>
      <c r="M20" s="892"/>
      <c r="N20" s="892"/>
      <c r="O20" s="892"/>
      <c r="P20" s="892"/>
      <c r="Q20" s="892"/>
      <c r="R20" s="892">
        <f t="shared" si="10"/>
        <v>0</v>
      </c>
      <c r="S20" s="893"/>
      <c r="T20" s="892"/>
      <c r="U20" s="892"/>
      <c r="V20" s="892"/>
    </row>
    <row r="21" spans="1:22">
      <c r="A21" s="690"/>
      <c r="B21" s="678" t="s">
        <v>349</v>
      </c>
      <c r="C21" s="691">
        <f>SUM(C14:C20)</f>
        <v>0</v>
      </c>
      <c r="D21" s="691">
        <f t="shared" ref="D21" si="15">SUM(D14:D20)</f>
        <v>0</v>
      </c>
      <c r="E21" s="691">
        <f t="shared" ref="E21:G21" si="16">SUM(E14:E20)</f>
        <v>0</v>
      </c>
      <c r="F21" s="691">
        <f t="shared" si="16"/>
        <v>0</v>
      </c>
      <c r="G21" s="691">
        <f t="shared" si="16"/>
        <v>0</v>
      </c>
      <c r="H21" s="691">
        <f t="shared" ref="H21:N21" si="17">SUM(H14:H20)</f>
        <v>0</v>
      </c>
      <c r="I21" s="691">
        <f t="shared" si="17"/>
        <v>0</v>
      </c>
      <c r="J21" s="691">
        <f t="shared" si="17"/>
        <v>0</v>
      </c>
      <c r="K21" s="691">
        <f t="shared" si="17"/>
        <v>0</v>
      </c>
      <c r="L21" s="691">
        <f t="shared" si="17"/>
        <v>0</v>
      </c>
      <c r="M21" s="691">
        <f t="shared" si="17"/>
        <v>0</v>
      </c>
      <c r="N21" s="691">
        <f t="shared" si="17"/>
        <v>0</v>
      </c>
      <c r="O21" s="691">
        <f t="shared" ref="O21:Q21" si="18">SUM(O14:O20)</f>
        <v>0</v>
      </c>
      <c r="P21" s="691">
        <f t="shared" si="18"/>
        <v>0</v>
      </c>
      <c r="Q21" s="691">
        <f t="shared" si="18"/>
        <v>0</v>
      </c>
      <c r="R21" s="677">
        <f t="shared" si="10"/>
        <v>0</v>
      </c>
      <c r="S21" s="687"/>
    </row>
    <row r="22" spans="1:22" s="695" customFormat="1">
      <c r="A22" s="692"/>
      <c r="B22" s="693" t="s">
        <v>348</v>
      </c>
      <c r="C22" s="694">
        <f t="shared" ref="C22:D22" si="19">+C12+C21</f>
        <v>0</v>
      </c>
      <c r="D22" s="694">
        <f t="shared" si="19"/>
        <v>0</v>
      </c>
      <c r="E22" s="694">
        <f t="shared" ref="E22:G22" si="20">+E12+E21</f>
        <v>0</v>
      </c>
      <c r="F22" s="694">
        <f t="shared" si="20"/>
        <v>0</v>
      </c>
      <c r="G22" s="694">
        <f t="shared" si="20"/>
        <v>0</v>
      </c>
      <c r="H22" s="694">
        <f t="shared" ref="H22:N22" si="21">+H12+H21</f>
        <v>0</v>
      </c>
      <c r="I22" s="694">
        <f t="shared" si="21"/>
        <v>0</v>
      </c>
      <c r="J22" s="694">
        <f t="shared" si="21"/>
        <v>0</v>
      </c>
      <c r="K22" s="694">
        <f t="shared" si="21"/>
        <v>0</v>
      </c>
      <c r="L22" s="694">
        <f t="shared" si="21"/>
        <v>0</v>
      </c>
      <c r="M22" s="694">
        <f t="shared" si="21"/>
        <v>0</v>
      </c>
      <c r="N22" s="694">
        <f t="shared" si="21"/>
        <v>0</v>
      </c>
      <c r="O22" s="694">
        <f t="shared" ref="O22:Q22" si="22">+O12+O21</f>
        <v>0</v>
      </c>
      <c r="P22" s="694">
        <f t="shared" si="22"/>
        <v>0</v>
      </c>
      <c r="Q22" s="694">
        <f t="shared" si="22"/>
        <v>0</v>
      </c>
      <c r="R22" s="695">
        <f t="shared" si="10"/>
        <v>0</v>
      </c>
      <c r="S22" s="696" t="s">
        <v>382</v>
      </c>
    </row>
    <row r="23" spans="1:22" s="677" customFormat="1">
      <c r="A23" s="690"/>
      <c r="B23" s="675" t="s">
        <v>366</v>
      </c>
      <c r="C23" s="697">
        <f>+ROUND(C22*-3%,-1)</f>
        <v>0</v>
      </c>
      <c r="D23" s="697">
        <f t="shared" ref="D23" si="23">+ROUND(D22*-3%,-1)</f>
        <v>0</v>
      </c>
      <c r="E23" s="697">
        <f t="shared" ref="E23" si="24">+ROUND(E22*-3%,-1)</f>
        <v>0</v>
      </c>
      <c r="F23" s="697">
        <f>+ROUND(F22*-3%,-1)</f>
        <v>0</v>
      </c>
      <c r="G23" s="697">
        <f t="shared" ref="G23:H23" si="25">+ROUND(G22*-3%,-1)</f>
        <v>0</v>
      </c>
      <c r="H23" s="697">
        <f t="shared" si="25"/>
        <v>0</v>
      </c>
      <c r="I23" s="697">
        <f>+ROUND(I22*-3%,-1)</f>
        <v>0</v>
      </c>
      <c r="J23" s="697">
        <f t="shared" ref="J23:K23" si="26">+ROUND(J22*-3%,-1)</f>
        <v>0</v>
      </c>
      <c r="K23" s="697">
        <f t="shared" si="26"/>
        <v>0</v>
      </c>
      <c r="L23" s="697">
        <f>+ROUND(L22*-3%,-1)</f>
        <v>0</v>
      </c>
      <c r="M23" s="697">
        <f t="shared" ref="M23:N23" si="27">+ROUND(M22*-3%,-1)</f>
        <v>0</v>
      </c>
      <c r="N23" s="697">
        <f t="shared" si="27"/>
        <v>0</v>
      </c>
      <c r="O23" s="697">
        <f>+ROUND(O22*-3%,-1)</f>
        <v>0</v>
      </c>
      <c r="P23" s="697">
        <f t="shared" ref="P23:Q23" si="28">+ROUND(P22*-3%,-1)</f>
        <v>0</v>
      </c>
      <c r="Q23" s="697">
        <f t="shared" si="28"/>
        <v>0</v>
      </c>
      <c r="R23" s="677">
        <f t="shared" si="10"/>
        <v>0</v>
      </c>
      <c r="S23" s="687"/>
    </row>
    <row r="24" spans="1:22" s="677" customFormat="1">
      <c r="A24" s="690"/>
      <c r="B24" s="698" t="s">
        <v>347</v>
      </c>
      <c r="C24" s="699">
        <f t="shared" ref="C24:D24" si="29">+C22+C23</f>
        <v>0</v>
      </c>
      <c r="D24" s="699">
        <f t="shared" si="29"/>
        <v>0</v>
      </c>
      <c r="E24" s="699">
        <f t="shared" ref="E24:G24" si="30">+E22+E23</f>
        <v>0</v>
      </c>
      <c r="F24" s="699">
        <f t="shared" si="30"/>
        <v>0</v>
      </c>
      <c r="G24" s="699">
        <f t="shared" si="30"/>
        <v>0</v>
      </c>
      <c r="H24" s="699">
        <f t="shared" ref="H24:N24" si="31">+H22+H23</f>
        <v>0</v>
      </c>
      <c r="I24" s="699">
        <f t="shared" si="31"/>
        <v>0</v>
      </c>
      <c r="J24" s="699">
        <f t="shared" si="31"/>
        <v>0</v>
      </c>
      <c r="K24" s="699">
        <f t="shared" si="31"/>
        <v>0</v>
      </c>
      <c r="L24" s="699">
        <f t="shared" si="31"/>
        <v>0</v>
      </c>
      <c r="M24" s="699">
        <f t="shared" si="31"/>
        <v>0</v>
      </c>
      <c r="N24" s="699">
        <f t="shared" si="31"/>
        <v>0</v>
      </c>
      <c r="O24" s="699">
        <f t="shared" ref="O24:Q24" si="32">+O22+O23</f>
        <v>0</v>
      </c>
      <c r="P24" s="699">
        <f t="shared" si="32"/>
        <v>0</v>
      </c>
      <c r="Q24" s="699">
        <f t="shared" si="32"/>
        <v>0</v>
      </c>
      <c r="R24" s="677">
        <f t="shared" si="10"/>
        <v>0</v>
      </c>
      <c r="S24" s="687"/>
    </row>
    <row r="25" spans="1:22" s="677" customFormat="1">
      <c r="A25" s="690"/>
      <c r="B25" s="678" t="s">
        <v>346</v>
      </c>
      <c r="C25" s="697">
        <f t="shared" ref="C25:D25" si="33">+ROUND(C24*-34%,-1)</f>
        <v>0</v>
      </c>
      <c r="D25" s="697">
        <f t="shared" si="33"/>
        <v>0</v>
      </c>
      <c r="E25" s="697">
        <f t="shared" ref="E25:G25" si="34">+ROUND(E24*-34%,-1)</f>
        <v>0</v>
      </c>
      <c r="F25" s="697">
        <f t="shared" si="34"/>
        <v>0</v>
      </c>
      <c r="G25" s="697">
        <f t="shared" si="34"/>
        <v>0</v>
      </c>
      <c r="H25" s="697">
        <f t="shared" ref="H25:N25" si="35">+ROUND(H24*-34%,-1)</f>
        <v>0</v>
      </c>
      <c r="I25" s="697">
        <f t="shared" si="35"/>
        <v>0</v>
      </c>
      <c r="J25" s="697">
        <f t="shared" si="35"/>
        <v>0</v>
      </c>
      <c r="K25" s="697">
        <f t="shared" si="35"/>
        <v>0</v>
      </c>
      <c r="L25" s="697">
        <f t="shared" si="35"/>
        <v>0</v>
      </c>
      <c r="M25" s="697">
        <f t="shared" si="35"/>
        <v>0</v>
      </c>
      <c r="N25" s="697">
        <f t="shared" si="35"/>
        <v>0</v>
      </c>
      <c r="O25" s="697">
        <f t="shared" ref="O25:Q25" si="36">+ROUND(O24*-34%,-1)</f>
        <v>0</v>
      </c>
      <c r="P25" s="697">
        <f t="shared" si="36"/>
        <v>0</v>
      </c>
      <c r="Q25" s="697">
        <f t="shared" si="36"/>
        <v>0</v>
      </c>
      <c r="R25" s="677">
        <f t="shared" si="10"/>
        <v>0</v>
      </c>
      <c r="S25" s="687"/>
    </row>
    <row r="26" spans="1:22" s="677" customFormat="1">
      <c r="A26" s="690"/>
      <c r="B26" s="678"/>
      <c r="C26" s="676"/>
      <c r="D26" s="676"/>
      <c r="E26" s="676"/>
      <c r="F26" s="676"/>
      <c r="G26" s="676"/>
      <c r="H26" s="676"/>
      <c r="I26" s="676"/>
      <c r="J26" s="676"/>
      <c r="K26" s="676"/>
      <c r="L26" s="676"/>
      <c r="M26" s="676"/>
      <c r="N26" s="676"/>
      <c r="O26" s="676"/>
      <c r="P26" s="676"/>
      <c r="Q26" s="676"/>
      <c r="R26" s="676"/>
      <c r="S26" s="687"/>
    </row>
    <row r="27" spans="1:22" s="677" customFormat="1">
      <c r="A27" s="690"/>
      <c r="B27" s="700" t="s">
        <v>345</v>
      </c>
      <c r="C27" s="701">
        <f>+C24+C25</f>
        <v>0</v>
      </c>
      <c r="D27" s="701">
        <f t="shared" ref="D27" si="37">+D24+D25</f>
        <v>0</v>
      </c>
      <c r="E27" s="701">
        <f t="shared" ref="E27" si="38">+E24+E25</f>
        <v>0</v>
      </c>
      <c r="F27" s="701">
        <f>+F24+F25</f>
        <v>0</v>
      </c>
      <c r="G27" s="701">
        <f t="shared" ref="G27:H27" si="39">+G24+G25</f>
        <v>0</v>
      </c>
      <c r="H27" s="701">
        <f t="shared" si="39"/>
        <v>0</v>
      </c>
      <c r="I27" s="701">
        <f>+I24+I25</f>
        <v>0</v>
      </c>
      <c r="J27" s="701">
        <f t="shared" ref="J27:K27" si="40">+J24+J25</f>
        <v>0</v>
      </c>
      <c r="K27" s="701">
        <f t="shared" si="40"/>
        <v>0</v>
      </c>
      <c r="L27" s="701">
        <f>+L24+L25</f>
        <v>0</v>
      </c>
      <c r="M27" s="701">
        <f t="shared" ref="M27:N27" si="41">+M24+M25</f>
        <v>0</v>
      </c>
      <c r="N27" s="701">
        <f t="shared" si="41"/>
        <v>0</v>
      </c>
      <c r="O27" s="701">
        <f>+O24+O25</f>
        <v>0</v>
      </c>
      <c r="P27" s="701">
        <f t="shared" ref="P27:Q27" si="42">+P24+P25</f>
        <v>0</v>
      </c>
      <c r="Q27" s="701">
        <f t="shared" si="42"/>
        <v>0</v>
      </c>
      <c r="R27" s="701">
        <f>SUM(C27:G27)</f>
        <v>0</v>
      </c>
      <c r="S27" s="687"/>
    </row>
    <row r="28" spans="1:22" s="677" customFormat="1">
      <c r="A28" s="690"/>
      <c r="B28" s="678" t="s">
        <v>342</v>
      </c>
      <c r="C28" s="702" t="e">
        <f t="shared" ref="C28:R28" si="43">+C27/C12</f>
        <v>#DIV/0!</v>
      </c>
      <c r="D28" s="702" t="e">
        <f t="shared" si="43"/>
        <v>#DIV/0!</v>
      </c>
      <c r="E28" s="702" t="e">
        <f t="shared" ref="E28:G28" si="44">+E27/E12</f>
        <v>#DIV/0!</v>
      </c>
      <c r="F28" s="702" t="e">
        <f t="shared" si="44"/>
        <v>#DIV/0!</v>
      </c>
      <c r="G28" s="702" t="e">
        <f t="shared" si="44"/>
        <v>#DIV/0!</v>
      </c>
      <c r="H28" s="702" t="e">
        <f t="shared" ref="H28:N28" si="45">+H27/H12</f>
        <v>#DIV/0!</v>
      </c>
      <c r="I28" s="702" t="e">
        <f t="shared" si="45"/>
        <v>#DIV/0!</v>
      </c>
      <c r="J28" s="702" t="e">
        <f t="shared" si="45"/>
        <v>#DIV/0!</v>
      </c>
      <c r="K28" s="702" t="e">
        <f t="shared" si="45"/>
        <v>#DIV/0!</v>
      </c>
      <c r="L28" s="702" t="e">
        <f t="shared" si="45"/>
        <v>#DIV/0!</v>
      </c>
      <c r="M28" s="702" t="e">
        <f t="shared" si="45"/>
        <v>#DIV/0!</v>
      </c>
      <c r="N28" s="702" t="e">
        <f t="shared" si="45"/>
        <v>#DIV/0!</v>
      </c>
      <c r="O28" s="702" t="e">
        <f t="shared" ref="O28:Q28" si="46">+O27/O12</f>
        <v>#DIV/0!</v>
      </c>
      <c r="P28" s="702" t="e">
        <f t="shared" si="46"/>
        <v>#DIV/0!</v>
      </c>
      <c r="Q28" s="702" t="e">
        <f t="shared" si="46"/>
        <v>#DIV/0!</v>
      </c>
      <c r="R28" s="702" t="e">
        <f t="shared" si="43"/>
        <v>#DIV/0!</v>
      </c>
      <c r="S28" s="687"/>
    </row>
    <row r="29" spans="1:22" s="677" customFormat="1">
      <c r="A29" s="690"/>
      <c r="B29" s="700" t="s">
        <v>344</v>
      </c>
      <c r="C29" s="703">
        <f t="shared" ref="C29:D29" si="47">+C21+C23+C25</f>
        <v>0</v>
      </c>
      <c r="D29" s="703">
        <f t="shared" si="47"/>
        <v>0</v>
      </c>
      <c r="E29" s="703">
        <f t="shared" ref="E29:G29" si="48">+E21+E23+E25</f>
        <v>0</v>
      </c>
      <c r="F29" s="703">
        <f t="shared" si="48"/>
        <v>0</v>
      </c>
      <c r="G29" s="703">
        <f t="shared" si="48"/>
        <v>0</v>
      </c>
      <c r="H29" s="703">
        <f t="shared" ref="H29:N29" si="49">+H21+H23+H25</f>
        <v>0</v>
      </c>
      <c r="I29" s="703">
        <f t="shared" si="49"/>
        <v>0</v>
      </c>
      <c r="J29" s="703">
        <f t="shared" si="49"/>
        <v>0</v>
      </c>
      <c r="K29" s="703">
        <f t="shared" si="49"/>
        <v>0</v>
      </c>
      <c r="L29" s="703">
        <f t="shared" si="49"/>
        <v>0</v>
      </c>
      <c r="M29" s="703">
        <f t="shared" si="49"/>
        <v>0</v>
      </c>
      <c r="N29" s="703">
        <f t="shared" si="49"/>
        <v>0</v>
      </c>
      <c r="O29" s="703">
        <f t="shared" ref="O29:Q29" si="50">+O21+O23+O25</f>
        <v>0</v>
      </c>
      <c r="P29" s="703">
        <f t="shared" si="50"/>
        <v>0</v>
      </c>
      <c r="Q29" s="703">
        <f t="shared" si="50"/>
        <v>0</v>
      </c>
      <c r="R29" s="703">
        <f>SUM(C29:G29)</f>
        <v>0</v>
      </c>
      <c r="S29" s="687"/>
    </row>
    <row r="30" spans="1:22" s="677" customFormat="1">
      <c r="A30" s="690"/>
      <c r="B30" s="678" t="s">
        <v>342</v>
      </c>
      <c r="C30" s="702" t="e">
        <f t="shared" ref="C30:R30" si="51">+C29/C12</f>
        <v>#DIV/0!</v>
      </c>
      <c r="D30" s="702" t="e">
        <f t="shared" si="51"/>
        <v>#DIV/0!</v>
      </c>
      <c r="E30" s="702" t="e">
        <f t="shared" ref="E30:G30" si="52">+E29/E12</f>
        <v>#DIV/0!</v>
      </c>
      <c r="F30" s="702" t="e">
        <f t="shared" si="52"/>
        <v>#DIV/0!</v>
      </c>
      <c r="G30" s="702" t="e">
        <f t="shared" si="52"/>
        <v>#DIV/0!</v>
      </c>
      <c r="H30" s="702" t="e">
        <f t="shared" ref="H30:N30" si="53">+H29/H12</f>
        <v>#DIV/0!</v>
      </c>
      <c r="I30" s="702" t="e">
        <f t="shared" si="53"/>
        <v>#DIV/0!</v>
      </c>
      <c r="J30" s="702" t="e">
        <f t="shared" si="53"/>
        <v>#DIV/0!</v>
      </c>
      <c r="K30" s="702" t="e">
        <f t="shared" si="53"/>
        <v>#DIV/0!</v>
      </c>
      <c r="L30" s="702" t="e">
        <f t="shared" si="53"/>
        <v>#DIV/0!</v>
      </c>
      <c r="M30" s="702" t="e">
        <f t="shared" si="53"/>
        <v>#DIV/0!</v>
      </c>
      <c r="N30" s="702" t="e">
        <f t="shared" si="53"/>
        <v>#DIV/0!</v>
      </c>
      <c r="O30" s="702" t="e">
        <f t="shared" ref="O30:Q30" si="54">+O29/O12</f>
        <v>#DIV/0!</v>
      </c>
      <c r="P30" s="702" t="e">
        <f t="shared" si="54"/>
        <v>#DIV/0!</v>
      </c>
      <c r="Q30" s="702" t="e">
        <f t="shared" si="54"/>
        <v>#DIV/0!</v>
      </c>
      <c r="R30" s="702" t="e">
        <f t="shared" si="51"/>
        <v>#DIV/0!</v>
      </c>
      <c r="S30" s="687"/>
    </row>
    <row r="31" spans="1:22" s="677" customFormat="1">
      <c r="A31" s="690"/>
      <c r="B31" s="700" t="s">
        <v>343</v>
      </c>
      <c r="C31" s="704">
        <f t="shared" ref="C31:D31" si="55">+C23</f>
        <v>0</v>
      </c>
      <c r="D31" s="704">
        <f t="shared" si="55"/>
        <v>0</v>
      </c>
      <c r="E31" s="704">
        <f t="shared" ref="E31:G31" si="56">+E23</f>
        <v>0</v>
      </c>
      <c r="F31" s="704">
        <f t="shared" si="56"/>
        <v>0</v>
      </c>
      <c r="G31" s="704">
        <f t="shared" si="56"/>
        <v>0</v>
      </c>
      <c r="H31" s="704">
        <f t="shared" ref="H31:N31" si="57">+H23</f>
        <v>0</v>
      </c>
      <c r="I31" s="704">
        <f t="shared" si="57"/>
        <v>0</v>
      </c>
      <c r="J31" s="704">
        <f t="shared" si="57"/>
        <v>0</v>
      </c>
      <c r="K31" s="704">
        <f t="shared" si="57"/>
        <v>0</v>
      </c>
      <c r="L31" s="704">
        <f t="shared" si="57"/>
        <v>0</v>
      </c>
      <c r="M31" s="704">
        <f t="shared" si="57"/>
        <v>0</v>
      </c>
      <c r="N31" s="704">
        <f t="shared" si="57"/>
        <v>0</v>
      </c>
      <c r="O31" s="704">
        <f t="shared" ref="O31:Q31" si="58">+O23</f>
        <v>0</v>
      </c>
      <c r="P31" s="704">
        <f t="shared" si="58"/>
        <v>0</v>
      </c>
      <c r="Q31" s="704">
        <f t="shared" si="58"/>
        <v>0</v>
      </c>
      <c r="R31" s="704">
        <f>SUM(C31:G31)</f>
        <v>0</v>
      </c>
      <c r="S31" s="687"/>
    </row>
    <row r="32" spans="1:22" s="677" customFormat="1" ht="23.25" thickBot="1">
      <c r="A32" s="705"/>
      <c r="B32" s="706" t="s">
        <v>342</v>
      </c>
      <c r="C32" s="707" t="e">
        <f t="shared" ref="C32:R32" si="59">+C31/C12</f>
        <v>#DIV/0!</v>
      </c>
      <c r="D32" s="707" t="e">
        <f t="shared" si="59"/>
        <v>#DIV/0!</v>
      </c>
      <c r="E32" s="707" t="e">
        <f t="shared" ref="E32:G32" si="60">+E31/E12</f>
        <v>#DIV/0!</v>
      </c>
      <c r="F32" s="707" t="e">
        <f t="shared" si="60"/>
        <v>#DIV/0!</v>
      </c>
      <c r="G32" s="707" t="e">
        <f t="shared" si="60"/>
        <v>#DIV/0!</v>
      </c>
      <c r="H32" s="707" t="e">
        <f t="shared" ref="H32:N32" si="61">+H31/H12</f>
        <v>#DIV/0!</v>
      </c>
      <c r="I32" s="707" t="e">
        <f t="shared" si="61"/>
        <v>#DIV/0!</v>
      </c>
      <c r="J32" s="707" t="e">
        <f t="shared" si="61"/>
        <v>#DIV/0!</v>
      </c>
      <c r="K32" s="707" t="e">
        <f t="shared" si="61"/>
        <v>#DIV/0!</v>
      </c>
      <c r="L32" s="707" t="e">
        <f t="shared" si="61"/>
        <v>#DIV/0!</v>
      </c>
      <c r="M32" s="707" t="e">
        <f t="shared" si="61"/>
        <v>#DIV/0!</v>
      </c>
      <c r="N32" s="707" t="e">
        <f t="shared" si="61"/>
        <v>#DIV/0!</v>
      </c>
      <c r="O32" s="707" t="e">
        <f t="shared" ref="O32:Q32" si="62">+O31/O12</f>
        <v>#DIV/0!</v>
      </c>
      <c r="P32" s="707" t="e">
        <f t="shared" si="62"/>
        <v>#DIV/0!</v>
      </c>
      <c r="Q32" s="707" t="e">
        <f t="shared" si="62"/>
        <v>#DIV/0!</v>
      </c>
      <c r="R32" s="707" t="e">
        <f t="shared" si="59"/>
        <v>#DIV/0!</v>
      </c>
      <c r="S32" s="708"/>
    </row>
    <row r="33" spans="1:22" s="677" customFormat="1">
      <c r="A33" s="675"/>
      <c r="B33" s="678"/>
      <c r="C33" s="702"/>
      <c r="D33" s="702"/>
      <c r="E33" s="702"/>
      <c r="F33" s="702"/>
      <c r="G33" s="702"/>
      <c r="H33" s="702"/>
      <c r="I33" s="702"/>
      <c r="J33" s="702"/>
      <c r="K33" s="702"/>
      <c r="L33" s="702"/>
      <c r="M33" s="702"/>
      <c r="N33" s="702"/>
      <c r="O33" s="702"/>
      <c r="P33" s="702"/>
      <c r="Q33" s="702"/>
      <c r="R33" s="702"/>
    </row>
    <row r="34" spans="1:22" s="677" customFormat="1">
      <c r="A34" s="1213" t="s">
        <v>248</v>
      </c>
      <c r="B34" s="1213"/>
      <c r="C34" s="1213"/>
      <c r="D34" s="1213"/>
      <c r="E34" s="1213"/>
      <c r="F34" s="1213"/>
      <c r="G34" s="1213"/>
      <c r="H34" s="1213"/>
      <c r="I34" s="1213"/>
      <c r="J34" s="1213"/>
      <c r="K34" s="1213"/>
      <c r="L34" s="1213"/>
      <c r="M34" s="1213"/>
      <c r="N34" s="1213"/>
      <c r="O34" s="1213"/>
      <c r="P34" s="1213"/>
      <c r="Q34" s="1213"/>
      <c r="R34" s="1213"/>
      <c r="S34" s="1213"/>
    </row>
    <row r="35" spans="1:22" s="712" customFormat="1" ht="25.15" customHeight="1" thickBot="1">
      <c r="A35" s="710"/>
      <c r="B35" s="713" t="s">
        <v>113</v>
      </c>
      <c r="C35" s="1205" t="s">
        <v>361</v>
      </c>
      <c r="D35" s="1206"/>
      <c r="E35" s="1207"/>
      <c r="F35" s="1205" t="s">
        <v>360</v>
      </c>
      <c r="G35" s="1206"/>
      <c r="H35" s="1207"/>
      <c r="I35" s="1205" t="s">
        <v>364</v>
      </c>
      <c r="J35" s="1206"/>
      <c r="K35" s="1207"/>
      <c r="L35" s="1205" t="s">
        <v>365</v>
      </c>
      <c r="M35" s="1206"/>
      <c r="N35" s="1207"/>
      <c r="O35" s="1205" t="s">
        <v>371</v>
      </c>
      <c r="P35" s="1206"/>
      <c r="Q35" s="1207"/>
      <c r="R35" s="1201" t="s">
        <v>0</v>
      </c>
      <c r="S35" s="1211"/>
    </row>
    <row r="36" spans="1:22" s="712" customFormat="1">
      <c r="A36" s="716"/>
      <c r="B36" s="717"/>
      <c r="C36" s="681" t="s">
        <v>499</v>
      </c>
      <c r="D36" s="681" t="s">
        <v>500</v>
      </c>
      <c r="E36" s="681" t="s">
        <v>540</v>
      </c>
      <c r="F36" s="681" t="s">
        <v>499</v>
      </c>
      <c r="G36" s="681" t="s">
        <v>500</v>
      </c>
      <c r="H36" s="681" t="s">
        <v>540</v>
      </c>
      <c r="I36" s="681" t="s">
        <v>499</v>
      </c>
      <c r="J36" s="681" t="s">
        <v>500</v>
      </c>
      <c r="K36" s="681" t="s">
        <v>540</v>
      </c>
      <c r="L36" s="681" t="s">
        <v>499</v>
      </c>
      <c r="M36" s="681" t="s">
        <v>500</v>
      </c>
      <c r="N36" s="681" t="s">
        <v>540</v>
      </c>
      <c r="O36" s="681" t="s">
        <v>499</v>
      </c>
      <c r="P36" s="681" t="s">
        <v>500</v>
      </c>
      <c r="Q36" s="681" t="s">
        <v>540</v>
      </c>
      <c r="R36" s="1202"/>
      <c r="S36" s="1212"/>
    </row>
    <row r="37" spans="1:22" s="677" customFormat="1">
      <c r="A37" s="682" t="s">
        <v>87</v>
      </c>
      <c r="B37" s="675"/>
      <c r="C37" s="683"/>
      <c r="D37" s="683"/>
      <c r="E37" s="683"/>
      <c r="F37" s="683"/>
      <c r="G37" s="683"/>
      <c r="H37" s="683"/>
      <c r="I37" s="683"/>
      <c r="J37" s="683"/>
      <c r="K37" s="683"/>
      <c r="L37" s="683"/>
      <c r="M37" s="683"/>
      <c r="N37" s="683"/>
      <c r="O37" s="683"/>
      <c r="P37" s="683"/>
      <c r="Q37" s="683"/>
      <c r="R37" s="684">
        <f>SUM(C37:Q37)</f>
        <v>0</v>
      </c>
      <c r="S37" s="685" t="s">
        <v>358</v>
      </c>
    </row>
    <row r="38" spans="1:22" s="677" customFormat="1">
      <c r="A38" s="682" t="s">
        <v>359</v>
      </c>
      <c r="B38" s="674"/>
      <c r="C38" s="686"/>
      <c r="D38" s="686"/>
      <c r="E38" s="686"/>
      <c r="F38" s="686"/>
      <c r="G38" s="686"/>
      <c r="H38" s="686"/>
      <c r="I38" s="686"/>
      <c r="J38" s="686"/>
      <c r="K38" s="686"/>
      <c r="L38" s="686"/>
      <c r="M38" s="686"/>
      <c r="N38" s="686"/>
      <c r="O38" s="686"/>
      <c r="P38" s="686"/>
      <c r="Q38" s="686"/>
      <c r="R38" s="684">
        <f>SUM(C38:Q38)</f>
        <v>0</v>
      </c>
      <c r="S38" s="685" t="s">
        <v>358</v>
      </c>
    </row>
    <row r="39" spans="1:22" s="677" customFormat="1">
      <c r="A39" s="682"/>
      <c r="B39" s="674"/>
      <c r="S39" s="687"/>
    </row>
    <row r="40" spans="1:22" s="677" customFormat="1">
      <c r="A40" s="682" t="s">
        <v>70</v>
      </c>
      <c r="B40" s="674"/>
      <c r="C40" s="688">
        <f>+C37*C38</f>
        <v>0</v>
      </c>
      <c r="D40" s="688">
        <f t="shared" ref="D40:Q40" si="63">+D37*D38</f>
        <v>0</v>
      </c>
      <c r="E40" s="688">
        <f t="shared" si="63"/>
        <v>0</v>
      </c>
      <c r="F40" s="688">
        <f t="shared" si="63"/>
        <v>0</v>
      </c>
      <c r="G40" s="688">
        <f t="shared" si="63"/>
        <v>0</v>
      </c>
      <c r="H40" s="688">
        <f t="shared" si="63"/>
        <v>0</v>
      </c>
      <c r="I40" s="688">
        <f t="shared" si="63"/>
        <v>0</v>
      </c>
      <c r="J40" s="688">
        <f t="shared" si="63"/>
        <v>0</v>
      </c>
      <c r="K40" s="688">
        <f t="shared" si="63"/>
        <v>0</v>
      </c>
      <c r="L40" s="688">
        <f t="shared" si="63"/>
        <v>0</v>
      </c>
      <c r="M40" s="688">
        <f t="shared" si="63"/>
        <v>0</v>
      </c>
      <c r="N40" s="688">
        <f t="shared" si="63"/>
        <v>0</v>
      </c>
      <c r="O40" s="688">
        <f t="shared" si="63"/>
        <v>0</v>
      </c>
      <c r="P40" s="688">
        <f t="shared" si="63"/>
        <v>0</v>
      </c>
      <c r="Q40" s="688">
        <f t="shared" si="63"/>
        <v>0</v>
      </c>
      <c r="R40" s="688">
        <f>SUM(C40:M40)</f>
        <v>0</v>
      </c>
      <c r="S40" s="687"/>
    </row>
    <row r="41" spans="1:22" s="677" customFormat="1">
      <c r="A41" s="689" t="s">
        <v>357</v>
      </c>
      <c r="B41" s="675"/>
      <c r="D41" s="676"/>
      <c r="E41" s="676"/>
      <c r="G41" s="676"/>
      <c r="H41" s="676"/>
      <c r="J41" s="676"/>
      <c r="K41" s="676"/>
      <c r="M41" s="676"/>
      <c r="N41" s="676"/>
      <c r="P41" s="676"/>
      <c r="Q41" s="676"/>
      <c r="R41" s="675"/>
      <c r="S41" s="687"/>
    </row>
    <row r="42" spans="1:22" s="892" customFormat="1">
      <c r="A42" s="890"/>
      <c r="B42" s="891" t="s">
        <v>356</v>
      </c>
      <c r="C42" s="892">
        <f t="shared" ref="C42:Q42" si="64">-3200*C37</f>
        <v>0</v>
      </c>
      <c r="D42" s="892">
        <f t="shared" si="64"/>
        <v>0</v>
      </c>
      <c r="E42" s="892">
        <f t="shared" si="64"/>
        <v>0</v>
      </c>
      <c r="F42" s="892">
        <f t="shared" si="64"/>
        <v>0</v>
      </c>
      <c r="G42" s="892">
        <f t="shared" si="64"/>
        <v>0</v>
      </c>
      <c r="H42" s="892">
        <f t="shared" si="64"/>
        <v>0</v>
      </c>
      <c r="I42" s="892">
        <f t="shared" si="64"/>
        <v>0</v>
      </c>
      <c r="J42" s="892">
        <f t="shared" si="64"/>
        <v>0</v>
      </c>
      <c r="K42" s="892">
        <f t="shared" si="64"/>
        <v>0</v>
      </c>
      <c r="L42" s="892">
        <f t="shared" si="64"/>
        <v>0</v>
      </c>
      <c r="M42" s="892">
        <f t="shared" si="64"/>
        <v>0</v>
      </c>
      <c r="N42" s="892">
        <f t="shared" si="64"/>
        <v>0</v>
      </c>
      <c r="O42" s="892">
        <f t="shared" si="64"/>
        <v>0</v>
      </c>
      <c r="P42" s="892">
        <f t="shared" si="64"/>
        <v>0</v>
      </c>
      <c r="Q42" s="892">
        <f t="shared" si="64"/>
        <v>0</v>
      </c>
      <c r="R42" s="892">
        <f t="shared" ref="R42:R53" si="65">SUM(C42:G42)</f>
        <v>0</v>
      </c>
      <c r="S42" s="893"/>
    </row>
    <row r="43" spans="1:22" s="892" customFormat="1">
      <c r="A43" s="890"/>
      <c r="B43" s="891" t="s">
        <v>355</v>
      </c>
      <c r="C43" s="892">
        <f t="shared" ref="C43:Q43" si="66">-1150*C37</f>
        <v>0</v>
      </c>
      <c r="D43" s="892">
        <f t="shared" si="66"/>
        <v>0</v>
      </c>
      <c r="E43" s="892">
        <f t="shared" si="66"/>
        <v>0</v>
      </c>
      <c r="F43" s="892">
        <f t="shared" si="66"/>
        <v>0</v>
      </c>
      <c r="G43" s="892">
        <f t="shared" si="66"/>
        <v>0</v>
      </c>
      <c r="H43" s="892">
        <f t="shared" si="66"/>
        <v>0</v>
      </c>
      <c r="I43" s="892">
        <f t="shared" si="66"/>
        <v>0</v>
      </c>
      <c r="J43" s="892">
        <f t="shared" si="66"/>
        <v>0</v>
      </c>
      <c r="K43" s="892">
        <f t="shared" si="66"/>
        <v>0</v>
      </c>
      <c r="L43" s="892">
        <f t="shared" si="66"/>
        <v>0</v>
      </c>
      <c r="M43" s="892">
        <f t="shared" si="66"/>
        <v>0</v>
      </c>
      <c r="N43" s="892">
        <f t="shared" si="66"/>
        <v>0</v>
      </c>
      <c r="O43" s="892">
        <f t="shared" si="66"/>
        <v>0</v>
      </c>
      <c r="P43" s="892">
        <f t="shared" si="66"/>
        <v>0</v>
      </c>
      <c r="Q43" s="892">
        <f t="shared" si="66"/>
        <v>0</v>
      </c>
      <c r="R43" s="892">
        <f t="shared" si="65"/>
        <v>0</v>
      </c>
      <c r="S43" s="893"/>
    </row>
    <row r="44" spans="1:22" s="892" customFormat="1">
      <c r="A44" s="890"/>
      <c r="B44" s="894" t="s">
        <v>354</v>
      </c>
      <c r="E44" s="892">
        <f>-200*E37</f>
        <v>0</v>
      </c>
      <c r="H44" s="892">
        <f>-200*H37</f>
        <v>0</v>
      </c>
      <c r="K44" s="892">
        <f>-200*K37</f>
        <v>0</v>
      </c>
      <c r="N44" s="892">
        <f>-200*N37</f>
        <v>0</v>
      </c>
      <c r="Q44" s="892">
        <f>-200*Q37</f>
        <v>0</v>
      </c>
      <c r="R44" s="892">
        <f t="shared" si="65"/>
        <v>0</v>
      </c>
      <c r="S44" s="893"/>
    </row>
    <row r="45" spans="1:22" s="892" customFormat="1">
      <c r="A45" s="890"/>
      <c r="B45" s="894" t="s">
        <v>353</v>
      </c>
      <c r="E45" s="892">
        <f>-1000*E37</f>
        <v>0</v>
      </c>
      <c r="R45" s="892">
        <f t="shared" si="65"/>
        <v>0</v>
      </c>
      <c r="S45" s="893"/>
    </row>
    <row r="46" spans="1:22" s="892" customFormat="1">
      <c r="A46" s="890"/>
      <c r="B46" s="894" t="s">
        <v>352</v>
      </c>
      <c r="E46" s="892">
        <f>-500*E37</f>
        <v>0</v>
      </c>
      <c r="R46" s="892">
        <f t="shared" si="65"/>
        <v>0</v>
      </c>
      <c r="S46" s="893"/>
    </row>
    <row r="47" spans="1:22" s="891" customFormat="1">
      <c r="A47" s="890"/>
      <c r="B47" s="894" t="s">
        <v>351</v>
      </c>
      <c r="C47" s="892"/>
      <c r="D47" s="892"/>
      <c r="E47" s="892"/>
      <c r="F47" s="892"/>
      <c r="G47" s="892"/>
      <c r="H47" s="892"/>
      <c r="I47" s="892"/>
      <c r="J47" s="892"/>
      <c r="K47" s="892"/>
      <c r="L47" s="892"/>
      <c r="M47" s="892"/>
      <c r="N47" s="892"/>
      <c r="O47" s="892"/>
      <c r="P47" s="892"/>
      <c r="Q47" s="892"/>
      <c r="R47" s="892">
        <f t="shared" si="65"/>
        <v>0</v>
      </c>
      <c r="S47" s="893"/>
      <c r="T47" s="892"/>
      <c r="U47" s="892"/>
      <c r="V47" s="892"/>
    </row>
    <row r="48" spans="1:22" s="891" customFormat="1">
      <c r="A48" s="890"/>
      <c r="B48" s="894" t="s">
        <v>350</v>
      </c>
      <c r="C48" s="892"/>
      <c r="D48" s="892"/>
      <c r="E48" s="892"/>
      <c r="F48" s="892"/>
      <c r="G48" s="892"/>
      <c r="H48" s="892"/>
      <c r="I48" s="892"/>
      <c r="J48" s="892"/>
      <c r="K48" s="892"/>
      <c r="L48" s="892"/>
      <c r="M48" s="892"/>
      <c r="N48" s="892"/>
      <c r="O48" s="892"/>
      <c r="P48" s="892"/>
      <c r="Q48" s="892"/>
      <c r="R48" s="892">
        <f t="shared" si="65"/>
        <v>0</v>
      </c>
      <c r="S48" s="893"/>
      <c r="T48" s="892"/>
      <c r="U48" s="892"/>
      <c r="V48" s="892"/>
    </row>
    <row r="49" spans="1:19">
      <c r="A49" s="690"/>
      <c r="B49" s="678" t="s">
        <v>349</v>
      </c>
      <c r="C49" s="691">
        <f>SUM(C42:C48)</f>
        <v>0</v>
      </c>
      <c r="D49" s="691">
        <f t="shared" ref="D49:Q49" si="67">SUM(D42:D48)</f>
        <v>0</v>
      </c>
      <c r="E49" s="691">
        <f t="shared" si="67"/>
        <v>0</v>
      </c>
      <c r="F49" s="691">
        <f t="shared" si="67"/>
        <v>0</v>
      </c>
      <c r="G49" s="691">
        <f t="shared" si="67"/>
        <v>0</v>
      </c>
      <c r="H49" s="691">
        <f t="shared" si="67"/>
        <v>0</v>
      </c>
      <c r="I49" s="691">
        <f t="shared" si="67"/>
        <v>0</v>
      </c>
      <c r="J49" s="691">
        <f t="shared" si="67"/>
        <v>0</v>
      </c>
      <c r="K49" s="691">
        <f t="shared" si="67"/>
        <v>0</v>
      </c>
      <c r="L49" s="691">
        <f t="shared" si="67"/>
        <v>0</v>
      </c>
      <c r="M49" s="691">
        <f t="shared" si="67"/>
        <v>0</v>
      </c>
      <c r="N49" s="691">
        <f t="shared" si="67"/>
        <v>0</v>
      </c>
      <c r="O49" s="691">
        <f t="shared" si="67"/>
        <v>0</v>
      </c>
      <c r="P49" s="691">
        <f t="shared" si="67"/>
        <v>0</v>
      </c>
      <c r="Q49" s="691">
        <f t="shared" si="67"/>
        <v>0</v>
      </c>
      <c r="R49" s="677">
        <f t="shared" si="65"/>
        <v>0</v>
      </c>
      <c r="S49" s="687"/>
    </row>
    <row r="50" spans="1:19" s="695" customFormat="1">
      <c r="A50" s="692"/>
      <c r="B50" s="693" t="s">
        <v>348</v>
      </c>
      <c r="C50" s="694">
        <f t="shared" ref="C50:Q50" si="68">+C40+C49</f>
        <v>0</v>
      </c>
      <c r="D50" s="694">
        <f t="shared" si="68"/>
        <v>0</v>
      </c>
      <c r="E50" s="694">
        <f t="shared" si="68"/>
        <v>0</v>
      </c>
      <c r="F50" s="694">
        <f t="shared" si="68"/>
        <v>0</v>
      </c>
      <c r="G50" s="694">
        <f t="shared" si="68"/>
        <v>0</v>
      </c>
      <c r="H50" s="694">
        <f t="shared" si="68"/>
        <v>0</v>
      </c>
      <c r="I50" s="694">
        <f t="shared" si="68"/>
        <v>0</v>
      </c>
      <c r="J50" s="694">
        <f t="shared" si="68"/>
        <v>0</v>
      </c>
      <c r="K50" s="694">
        <f t="shared" si="68"/>
        <v>0</v>
      </c>
      <c r="L50" s="694">
        <f t="shared" si="68"/>
        <v>0</v>
      </c>
      <c r="M50" s="694">
        <f t="shared" si="68"/>
        <v>0</v>
      </c>
      <c r="N50" s="694">
        <f t="shared" si="68"/>
        <v>0</v>
      </c>
      <c r="O50" s="694">
        <f t="shared" si="68"/>
        <v>0</v>
      </c>
      <c r="P50" s="694">
        <f t="shared" si="68"/>
        <v>0</v>
      </c>
      <c r="Q50" s="694">
        <f t="shared" si="68"/>
        <v>0</v>
      </c>
      <c r="R50" s="695">
        <f t="shared" si="65"/>
        <v>0</v>
      </c>
      <c r="S50" s="696" t="s">
        <v>382</v>
      </c>
    </row>
    <row r="51" spans="1:19" s="677" customFormat="1">
      <c r="A51" s="690"/>
      <c r="B51" s="675" t="s">
        <v>366</v>
      </c>
      <c r="C51" s="697">
        <f>+ROUND(C50*-3%,-1)</f>
        <v>0</v>
      </c>
      <c r="D51" s="697">
        <f t="shared" ref="D51:E51" si="69">+ROUND(D50*-3%,-1)</f>
        <v>0</v>
      </c>
      <c r="E51" s="697">
        <f t="shared" si="69"/>
        <v>0</v>
      </c>
      <c r="F51" s="697">
        <f>+ROUND(F50*-3%,-1)</f>
        <v>0</v>
      </c>
      <c r="G51" s="697">
        <f t="shared" ref="G51:H51" si="70">+ROUND(G50*-3%,-1)</f>
        <v>0</v>
      </c>
      <c r="H51" s="697">
        <f t="shared" si="70"/>
        <v>0</v>
      </c>
      <c r="I51" s="697">
        <f>+ROUND(I50*-3%,-1)</f>
        <v>0</v>
      </c>
      <c r="J51" s="697">
        <f t="shared" ref="J51:K51" si="71">+ROUND(J50*-3%,-1)</f>
        <v>0</v>
      </c>
      <c r="K51" s="697">
        <f t="shared" si="71"/>
        <v>0</v>
      </c>
      <c r="L51" s="697">
        <f>+ROUND(L50*-3%,-1)</f>
        <v>0</v>
      </c>
      <c r="M51" s="697">
        <f t="shared" ref="M51:N51" si="72">+ROUND(M50*-3%,-1)</f>
        <v>0</v>
      </c>
      <c r="N51" s="697">
        <f t="shared" si="72"/>
        <v>0</v>
      </c>
      <c r="O51" s="697">
        <f>+ROUND(O50*-3%,-1)</f>
        <v>0</v>
      </c>
      <c r="P51" s="697">
        <f t="shared" ref="P51:Q51" si="73">+ROUND(P50*-3%,-1)</f>
        <v>0</v>
      </c>
      <c r="Q51" s="697">
        <f t="shared" si="73"/>
        <v>0</v>
      </c>
      <c r="R51" s="677">
        <f t="shared" si="65"/>
        <v>0</v>
      </c>
      <c r="S51" s="687"/>
    </row>
    <row r="52" spans="1:19" s="677" customFormat="1">
      <c r="A52" s="690"/>
      <c r="B52" s="698" t="s">
        <v>347</v>
      </c>
      <c r="C52" s="699">
        <f t="shared" ref="C52:Q52" si="74">+C50+C51</f>
        <v>0</v>
      </c>
      <c r="D52" s="699">
        <f t="shared" si="74"/>
        <v>0</v>
      </c>
      <c r="E52" s="699">
        <f t="shared" si="74"/>
        <v>0</v>
      </c>
      <c r="F52" s="699">
        <f t="shared" si="74"/>
        <v>0</v>
      </c>
      <c r="G52" s="699">
        <f t="shared" si="74"/>
        <v>0</v>
      </c>
      <c r="H52" s="699">
        <f t="shared" si="74"/>
        <v>0</v>
      </c>
      <c r="I52" s="699">
        <f t="shared" si="74"/>
        <v>0</v>
      </c>
      <c r="J52" s="699">
        <f t="shared" si="74"/>
        <v>0</v>
      </c>
      <c r="K52" s="699">
        <f t="shared" si="74"/>
        <v>0</v>
      </c>
      <c r="L52" s="699">
        <f t="shared" si="74"/>
        <v>0</v>
      </c>
      <c r="M52" s="699">
        <f t="shared" si="74"/>
        <v>0</v>
      </c>
      <c r="N52" s="699">
        <f t="shared" si="74"/>
        <v>0</v>
      </c>
      <c r="O52" s="699">
        <f t="shared" si="74"/>
        <v>0</v>
      </c>
      <c r="P52" s="699">
        <f t="shared" si="74"/>
        <v>0</v>
      </c>
      <c r="Q52" s="699">
        <f t="shared" si="74"/>
        <v>0</v>
      </c>
      <c r="R52" s="677">
        <f t="shared" si="65"/>
        <v>0</v>
      </c>
      <c r="S52" s="687"/>
    </row>
    <row r="53" spans="1:19" s="677" customFormat="1">
      <c r="A53" s="690"/>
      <c r="B53" s="678" t="s">
        <v>346</v>
      </c>
      <c r="C53" s="697">
        <f t="shared" ref="C53:Q53" si="75">+ROUND(C52*-34%,-1)</f>
        <v>0</v>
      </c>
      <c r="D53" s="697">
        <f t="shared" si="75"/>
        <v>0</v>
      </c>
      <c r="E53" s="697">
        <f t="shared" si="75"/>
        <v>0</v>
      </c>
      <c r="F53" s="697">
        <f t="shared" si="75"/>
        <v>0</v>
      </c>
      <c r="G53" s="697">
        <f t="shared" si="75"/>
        <v>0</v>
      </c>
      <c r="H53" s="697">
        <f t="shared" si="75"/>
        <v>0</v>
      </c>
      <c r="I53" s="697">
        <f t="shared" si="75"/>
        <v>0</v>
      </c>
      <c r="J53" s="697">
        <f t="shared" si="75"/>
        <v>0</v>
      </c>
      <c r="K53" s="697">
        <f t="shared" si="75"/>
        <v>0</v>
      </c>
      <c r="L53" s="697">
        <f t="shared" si="75"/>
        <v>0</v>
      </c>
      <c r="M53" s="697">
        <f t="shared" si="75"/>
        <v>0</v>
      </c>
      <c r="N53" s="697">
        <f t="shared" si="75"/>
        <v>0</v>
      </c>
      <c r="O53" s="697">
        <f t="shared" si="75"/>
        <v>0</v>
      </c>
      <c r="P53" s="697">
        <f t="shared" si="75"/>
        <v>0</v>
      </c>
      <c r="Q53" s="697">
        <f t="shared" si="75"/>
        <v>0</v>
      </c>
      <c r="R53" s="677">
        <f t="shared" si="65"/>
        <v>0</v>
      </c>
      <c r="S53" s="687"/>
    </row>
    <row r="54" spans="1:19" s="677" customFormat="1">
      <c r="A54" s="690"/>
      <c r="B54" s="678"/>
      <c r="C54" s="676"/>
      <c r="D54" s="676"/>
      <c r="E54" s="676"/>
      <c r="F54" s="676"/>
      <c r="G54" s="676"/>
      <c r="H54" s="676"/>
      <c r="I54" s="676"/>
      <c r="J54" s="676"/>
      <c r="K54" s="676"/>
      <c r="L54" s="676"/>
      <c r="M54" s="676"/>
      <c r="N54" s="676"/>
      <c r="O54" s="676"/>
      <c r="P54" s="676"/>
      <c r="Q54" s="676"/>
      <c r="R54" s="676"/>
      <c r="S54" s="687"/>
    </row>
    <row r="55" spans="1:19" s="677" customFormat="1">
      <c r="A55" s="690"/>
      <c r="B55" s="700" t="s">
        <v>345</v>
      </c>
      <c r="C55" s="701">
        <f>+C52+C53</f>
        <v>0</v>
      </c>
      <c r="D55" s="701">
        <f t="shared" ref="D55:E55" si="76">+D52+D53</f>
        <v>0</v>
      </c>
      <c r="E55" s="701">
        <f t="shared" si="76"/>
        <v>0</v>
      </c>
      <c r="F55" s="701">
        <f>+F52+F53</f>
        <v>0</v>
      </c>
      <c r="G55" s="701">
        <f t="shared" ref="G55:H55" si="77">+G52+G53</f>
        <v>0</v>
      </c>
      <c r="H55" s="701">
        <f t="shared" si="77"/>
        <v>0</v>
      </c>
      <c r="I55" s="701">
        <f>+I52+I53</f>
        <v>0</v>
      </c>
      <c r="J55" s="701">
        <f t="shared" ref="J55:K55" si="78">+J52+J53</f>
        <v>0</v>
      </c>
      <c r="K55" s="701">
        <f t="shared" si="78"/>
        <v>0</v>
      </c>
      <c r="L55" s="701">
        <f>+L52+L53</f>
        <v>0</v>
      </c>
      <c r="M55" s="701">
        <f t="shared" ref="M55:N55" si="79">+M52+M53</f>
        <v>0</v>
      </c>
      <c r="N55" s="701">
        <f t="shared" si="79"/>
        <v>0</v>
      </c>
      <c r="O55" s="701">
        <f>+O52+O53</f>
        <v>0</v>
      </c>
      <c r="P55" s="701">
        <f t="shared" ref="P55:Q55" si="80">+P52+P53</f>
        <v>0</v>
      </c>
      <c r="Q55" s="701">
        <f t="shared" si="80"/>
        <v>0</v>
      </c>
      <c r="R55" s="701">
        <f>SUM(C55:G55)</f>
        <v>0</v>
      </c>
      <c r="S55" s="687"/>
    </row>
    <row r="56" spans="1:19" s="677" customFormat="1">
      <c r="A56" s="690"/>
      <c r="B56" s="678" t="s">
        <v>342</v>
      </c>
      <c r="C56" s="702" t="e">
        <f t="shared" ref="C56:R56" si="81">+C55/C40</f>
        <v>#DIV/0!</v>
      </c>
      <c r="D56" s="702" t="e">
        <f t="shared" si="81"/>
        <v>#DIV/0!</v>
      </c>
      <c r="E56" s="702" t="e">
        <f t="shared" si="81"/>
        <v>#DIV/0!</v>
      </c>
      <c r="F56" s="702" t="e">
        <f t="shared" si="81"/>
        <v>#DIV/0!</v>
      </c>
      <c r="G56" s="702" t="e">
        <f t="shared" si="81"/>
        <v>#DIV/0!</v>
      </c>
      <c r="H56" s="702" t="e">
        <f t="shared" si="81"/>
        <v>#DIV/0!</v>
      </c>
      <c r="I56" s="702" t="e">
        <f t="shared" si="81"/>
        <v>#DIV/0!</v>
      </c>
      <c r="J56" s="702" t="e">
        <f t="shared" si="81"/>
        <v>#DIV/0!</v>
      </c>
      <c r="K56" s="702" t="e">
        <f t="shared" si="81"/>
        <v>#DIV/0!</v>
      </c>
      <c r="L56" s="702" t="e">
        <f t="shared" si="81"/>
        <v>#DIV/0!</v>
      </c>
      <c r="M56" s="702" t="e">
        <f t="shared" si="81"/>
        <v>#DIV/0!</v>
      </c>
      <c r="N56" s="702" t="e">
        <f t="shared" si="81"/>
        <v>#DIV/0!</v>
      </c>
      <c r="O56" s="702" t="e">
        <f t="shared" si="81"/>
        <v>#DIV/0!</v>
      </c>
      <c r="P56" s="702" t="e">
        <f t="shared" si="81"/>
        <v>#DIV/0!</v>
      </c>
      <c r="Q56" s="702" t="e">
        <f t="shared" si="81"/>
        <v>#DIV/0!</v>
      </c>
      <c r="R56" s="702" t="e">
        <f t="shared" si="81"/>
        <v>#DIV/0!</v>
      </c>
      <c r="S56" s="687"/>
    </row>
    <row r="57" spans="1:19" s="677" customFormat="1">
      <c r="A57" s="690"/>
      <c r="B57" s="700" t="s">
        <v>344</v>
      </c>
      <c r="C57" s="703">
        <f t="shared" ref="C57:Q57" si="82">+C49+C51+C53</f>
        <v>0</v>
      </c>
      <c r="D57" s="703">
        <f t="shared" si="82"/>
        <v>0</v>
      </c>
      <c r="E57" s="703">
        <f t="shared" si="82"/>
        <v>0</v>
      </c>
      <c r="F57" s="703">
        <f t="shared" si="82"/>
        <v>0</v>
      </c>
      <c r="G57" s="703">
        <f t="shared" si="82"/>
        <v>0</v>
      </c>
      <c r="H57" s="703">
        <f t="shared" si="82"/>
        <v>0</v>
      </c>
      <c r="I57" s="703">
        <f t="shared" si="82"/>
        <v>0</v>
      </c>
      <c r="J57" s="703">
        <f t="shared" si="82"/>
        <v>0</v>
      </c>
      <c r="K57" s="703">
        <f t="shared" si="82"/>
        <v>0</v>
      </c>
      <c r="L57" s="703">
        <f t="shared" si="82"/>
        <v>0</v>
      </c>
      <c r="M57" s="703">
        <f t="shared" si="82"/>
        <v>0</v>
      </c>
      <c r="N57" s="703">
        <f t="shared" si="82"/>
        <v>0</v>
      </c>
      <c r="O57" s="703">
        <f t="shared" si="82"/>
        <v>0</v>
      </c>
      <c r="P57" s="703">
        <f t="shared" si="82"/>
        <v>0</v>
      </c>
      <c r="Q57" s="703">
        <f t="shared" si="82"/>
        <v>0</v>
      </c>
      <c r="R57" s="703">
        <f>SUM(C57:G57)</f>
        <v>0</v>
      </c>
      <c r="S57" s="687"/>
    </row>
    <row r="58" spans="1:19" s="677" customFormat="1">
      <c r="A58" s="690"/>
      <c r="B58" s="678" t="s">
        <v>342</v>
      </c>
      <c r="C58" s="702" t="e">
        <f t="shared" ref="C58:R58" si="83">+C57/C40</f>
        <v>#DIV/0!</v>
      </c>
      <c r="D58" s="702" t="e">
        <f t="shared" si="83"/>
        <v>#DIV/0!</v>
      </c>
      <c r="E58" s="702" t="e">
        <f t="shared" si="83"/>
        <v>#DIV/0!</v>
      </c>
      <c r="F58" s="702" t="e">
        <f t="shared" si="83"/>
        <v>#DIV/0!</v>
      </c>
      <c r="G58" s="702" t="e">
        <f t="shared" si="83"/>
        <v>#DIV/0!</v>
      </c>
      <c r="H58" s="702" t="e">
        <f t="shared" si="83"/>
        <v>#DIV/0!</v>
      </c>
      <c r="I58" s="702" t="e">
        <f t="shared" si="83"/>
        <v>#DIV/0!</v>
      </c>
      <c r="J58" s="702" t="e">
        <f t="shared" si="83"/>
        <v>#DIV/0!</v>
      </c>
      <c r="K58" s="702" t="e">
        <f t="shared" si="83"/>
        <v>#DIV/0!</v>
      </c>
      <c r="L58" s="702" t="e">
        <f t="shared" si="83"/>
        <v>#DIV/0!</v>
      </c>
      <c r="M58" s="702" t="e">
        <f t="shared" si="83"/>
        <v>#DIV/0!</v>
      </c>
      <c r="N58" s="702" t="e">
        <f t="shared" si="83"/>
        <v>#DIV/0!</v>
      </c>
      <c r="O58" s="702" t="e">
        <f t="shared" si="83"/>
        <v>#DIV/0!</v>
      </c>
      <c r="P58" s="702" t="e">
        <f t="shared" si="83"/>
        <v>#DIV/0!</v>
      </c>
      <c r="Q58" s="702" t="e">
        <f t="shared" si="83"/>
        <v>#DIV/0!</v>
      </c>
      <c r="R58" s="702" t="e">
        <f t="shared" si="83"/>
        <v>#DIV/0!</v>
      </c>
      <c r="S58" s="687"/>
    </row>
    <row r="59" spans="1:19" s="677" customFormat="1">
      <c r="A59" s="690"/>
      <c r="B59" s="700" t="s">
        <v>343</v>
      </c>
      <c r="C59" s="704">
        <f t="shared" ref="C59:Q59" si="84">+C51</f>
        <v>0</v>
      </c>
      <c r="D59" s="704">
        <f t="shared" si="84"/>
        <v>0</v>
      </c>
      <c r="E59" s="704">
        <f t="shared" si="84"/>
        <v>0</v>
      </c>
      <c r="F59" s="704">
        <f t="shared" si="84"/>
        <v>0</v>
      </c>
      <c r="G59" s="704">
        <f t="shared" si="84"/>
        <v>0</v>
      </c>
      <c r="H59" s="704">
        <f t="shared" si="84"/>
        <v>0</v>
      </c>
      <c r="I59" s="704">
        <f t="shared" si="84"/>
        <v>0</v>
      </c>
      <c r="J59" s="704">
        <f t="shared" si="84"/>
        <v>0</v>
      </c>
      <c r="K59" s="704">
        <f t="shared" si="84"/>
        <v>0</v>
      </c>
      <c r="L59" s="704">
        <f t="shared" si="84"/>
        <v>0</v>
      </c>
      <c r="M59" s="704">
        <f t="shared" si="84"/>
        <v>0</v>
      </c>
      <c r="N59" s="704">
        <f t="shared" si="84"/>
        <v>0</v>
      </c>
      <c r="O59" s="704">
        <f t="shared" si="84"/>
        <v>0</v>
      </c>
      <c r="P59" s="704">
        <f t="shared" si="84"/>
        <v>0</v>
      </c>
      <c r="Q59" s="704">
        <f t="shared" si="84"/>
        <v>0</v>
      </c>
      <c r="R59" s="704">
        <f>SUM(C59:G59)</f>
        <v>0</v>
      </c>
      <c r="S59" s="687"/>
    </row>
    <row r="60" spans="1:19" s="677" customFormat="1" ht="23.25" thickBot="1">
      <c r="A60" s="705"/>
      <c r="B60" s="706" t="s">
        <v>342</v>
      </c>
      <c r="C60" s="707" t="e">
        <f t="shared" ref="C60:R60" si="85">+C59/C40</f>
        <v>#DIV/0!</v>
      </c>
      <c r="D60" s="707" t="e">
        <f t="shared" si="85"/>
        <v>#DIV/0!</v>
      </c>
      <c r="E60" s="707" t="e">
        <f t="shared" si="85"/>
        <v>#DIV/0!</v>
      </c>
      <c r="F60" s="707" t="e">
        <f t="shared" si="85"/>
        <v>#DIV/0!</v>
      </c>
      <c r="G60" s="707" t="e">
        <f t="shared" si="85"/>
        <v>#DIV/0!</v>
      </c>
      <c r="H60" s="707" t="e">
        <f t="shared" si="85"/>
        <v>#DIV/0!</v>
      </c>
      <c r="I60" s="707" t="e">
        <f t="shared" si="85"/>
        <v>#DIV/0!</v>
      </c>
      <c r="J60" s="707" t="e">
        <f t="shared" si="85"/>
        <v>#DIV/0!</v>
      </c>
      <c r="K60" s="707" t="e">
        <f t="shared" si="85"/>
        <v>#DIV/0!</v>
      </c>
      <c r="L60" s="707" t="e">
        <f t="shared" si="85"/>
        <v>#DIV/0!</v>
      </c>
      <c r="M60" s="707" t="e">
        <f t="shared" si="85"/>
        <v>#DIV/0!</v>
      </c>
      <c r="N60" s="707" t="e">
        <f t="shared" si="85"/>
        <v>#DIV/0!</v>
      </c>
      <c r="O60" s="707" t="e">
        <f t="shared" si="85"/>
        <v>#DIV/0!</v>
      </c>
      <c r="P60" s="707" t="e">
        <f t="shared" si="85"/>
        <v>#DIV/0!</v>
      </c>
      <c r="Q60" s="707" t="e">
        <f t="shared" si="85"/>
        <v>#DIV/0!</v>
      </c>
      <c r="R60" s="707" t="e">
        <f t="shared" si="85"/>
        <v>#DIV/0!</v>
      </c>
      <c r="S60" s="708"/>
    </row>
    <row r="62" spans="1:19" s="677" customFormat="1">
      <c r="A62" s="1214" t="s">
        <v>249</v>
      </c>
      <c r="B62" s="1214"/>
      <c r="C62" s="1214"/>
      <c r="D62" s="1214"/>
      <c r="E62" s="1214"/>
      <c r="F62" s="1214"/>
      <c r="G62" s="1214"/>
      <c r="H62" s="1214"/>
      <c r="I62" s="1214"/>
      <c r="J62" s="1214"/>
      <c r="K62" s="1214"/>
      <c r="L62" s="1214"/>
      <c r="M62" s="1214"/>
      <c r="N62" s="1214"/>
      <c r="O62" s="1214"/>
      <c r="P62" s="1214"/>
      <c r="Q62" s="1214"/>
      <c r="R62" s="1214"/>
      <c r="S62" s="1214"/>
    </row>
    <row r="63" spans="1:19" s="712" customFormat="1" ht="25.15" customHeight="1" thickBot="1">
      <c r="A63" s="710"/>
      <c r="B63" s="713" t="s">
        <v>113</v>
      </c>
      <c r="C63" s="1205" t="s">
        <v>361</v>
      </c>
      <c r="D63" s="1206"/>
      <c r="E63" s="1207"/>
      <c r="F63" s="1205" t="s">
        <v>360</v>
      </c>
      <c r="G63" s="1206"/>
      <c r="H63" s="1207"/>
      <c r="I63" s="1205" t="s">
        <v>364</v>
      </c>
      <c r="J63" s="1206"/>
      <c r="K63" s="1207"/>
      <c r="L63" s="1205" t="s">
        <v>365</v>
      </c>
      <c r="M63" s="1206"/>
      <c r="N63" s="1207"/>
      <c r="O63" s="1205" t="s">
        <v>371</v>
      </c>
      <c r="P63" s="1206"/>
      <c r="Q63" s="1207"/>
      <c r="R63" s="1201" t="s">
        <v>0</v>
      </c>
      <c r="S63" s="1211"/>
    </row>
    <row r="64" spans="1:19" s="712" customFormat="1">
      <c r="A64" s="716"/>
      <c r="B64" s="717"/>
      <c r="C64" s="681" t="s">
        <v>499</v>
      </c>
      <c r="D64" s="681" t="s">
        <v>500</v>
      </c>
      <c r="E64" s="681" t="s">
        <v>540</v>
      </c>
      <c r="F64" s="681" t="s">
        <v>499</v>
      </c>
      <c r="G64" s="681" t="s">
        <v>500</v>
      </c>
      <c r="H64" s="681" t="s">
        <v>540</v>
      </c>
      <c r="I64" s="681" t="s">
        <v>499</v>
      </c>
      <c r="J64" s="681" t="s">
        <v>500</v>
      </c>
      <c r="K64" s="681" t="s">
        <v>540</v>
      </c>
      <c r="L64" s="681" t="s">
        <v>499</v>
      </c>
      <c r="M64" s="681" t="s">
        <v>500</v>
      </c>
      <c r="N64" s="681" t="s">
        <v>540</v>
      </c>
      <c r="O64" s="681" t="s">
        <v>499</v>
      </c>
      <c r="P64" s="681" t="s">
        <v>500</v>
      </c>
      <c r="Q64" s="681" t="s">
        <v>540</v>
      </c>
      <c r="R64" s="1202"/>
      <c r="S64" s="1212"/>
    </row>
    <row r="65" spans="1:22" s="677" customFormat="1">
      <c r="A65" s="682" t="s">
        <v>87</v>
      </c>
      <c r="B65" s="675"/>
      <c r="C65" s="683"/>
      <c r="D65" s="683"/>
      <c r="E65" s="683"/>
      <c r="F65" s="683"/>
      <c r="G65" s="683"/>
      <c r="H65" s="683"/>
      <c r="I65" s="683"/>
      <c r="J65" s="683"/>
      <c r="K65" s="683"/>
      <c r="L65" s="683"/>
      <c r="M65" s="683"/>
      <c r="N65" s="683"/>
      <c r="O65" s="683"/>
      <c r="P65" s="683"/>
      <c r="Q65" s="683"/>
      <c r="R65" s="684">
        <f>SUM(C65:Q65)</f>
        <v>0</v>
      </c>
      <c r="S65" s="685" t="s">
        <v>358</v>
      </c>
    </row>
    <row r="66" spans="1:22" s="677" customFormat="1">
      <c r="A66" s="682" t="s">
        <v>359</v>
      </c>
      <c r="B66" s="674"/>
      <c r="C66" s="686"/>
      <c r="D66" s="686"/>
      <c r="E66" s="686"/>
      <c r="F66" s="686"/>
      <c r="G66" s="686"/>
      <c r="H66" s="686"/>
      <c r="I66" s="686"/>
      <c r="J66" s="686"/>
      <c r="K66" s="686"/>
      <c r="L66" s="686"/>
      <c r="M66" s="686"/>
      <c r="N66" s="686"/>
      <c r="O66" s="686"/>
      <c r="P66" s="686"/>
      <c r="Q66" s="686"/>
      <c r="R66" s="684">
        <f>SUM(C66:Q66)</f>
        <v>0</v>
      </c>
      <c r="S66" s="685" t="s">
        <v>358</v>
      </c>
    </row>
    <row r="67" spans="1:22" s="677" customFormat="1">
      <c r="A67" s="682"/>
      <c r="B67" s="674"/>
      <c r="S67" s="687"/>
    </row>
    <row r="68" spans="1:22" s="677" customFormat="1">
      <c r="A68" s="682" t="s">
        <v>70</v>
      </c>
      <c r="B68" s="674"/>
      <c r="C68" s="688">
        <f>+C65*C66</f>
        <v>0</v>
      </c>
      <c r="D68" s="688">
        <f t="shared" ref="D68:Q68" si="86">+D65*D66</f>
        <v>0</v>
      </c>
      <c r="E68" s="688">
        <f t="shared" si="86"/>
        <v>0</v>
      </c>
      <c r="F68" s="688">
        <f t="shared" si="86"/>
        <v>0</v>
      </c>
      <c r="G68" s="688">
        <f t="shared" si="86"/>
        <v>0</v>
      </c>
      <c r="H68" s="688">
        <f t="shared" si="86"/>
        <v>0</v>
      </c>
      <c r="I68" s="688">
        <f t="shared" si="86"/>
        <v>0</v>
      </c>
      <c r="J68" s="688">
        <f t="shared" si="86"/>
        <v>0</v>
      </c>
      <c r="K68" s="688">
        <f t="shared" si="86"/>
        <v>0</v>
      </c>
      <c r="L68" s="688">
        <f t="shared" si="86"/>
        <v>0</v>
      </c>
      <c r="M68" s="688">
        <f t="shared" si="86"/>
        <v>0</v>
      </c>
      <c r="N68" s="688">
        <f t="shared" si="86"/>
        <v>0</v>
      </c>
      <c r="O68" s="688">
        <f t="shared" si="86"/>
        <v>0</v>
      </c>
      <c r="P68" s="688">
        <f t="shared" si="86"/>
        <v>0</v>
      </c>
      <c r="Q68" s="688">
        <f t="shared" si="86"/>
        <v>0</v>
      </c>
      <c r="R68" s="688">
        <f>SUM(C68:M68)</f>
        <v>0</v>
      </c>
      <c r="S68" s="687"/>
    </row>
    <row r="69" spans="1:22" s="677" customFormat="1">
      <c r="A69" s="689" t="s">
        <v>357</v>
      </c>
      <c r="B69" s="675"/>
      <c r="D69" s="676"/>
      <c r="E69" s="676"/>
      <c r="G69" s="676"/>
      <c r="H69" s="676"/>
      <c r="J69" s="676"/>
      <c r="K69" s="676"/>
      <c r="M69" s="676"/>
      <c r="N69" s="676"/>
      <c r="P69" s="676"/>
      <c r="Q69" s="676"/>
      <c r="R69" s="675"/>
      <c r="S69" s="687"/>
    </row>
    <row r="70" spans="1:22" s="892" customFormat="1">
      <c r="A70" s="890"/>
      <c r="B70" s="891" t="s">
        <v>356</v>
      </c>
      <c r="C70" s="892">
        <f t="shared" ref="C70:Q70" si="87">-3200*C65</f>
        <v>0</v>
      </c>
      <c r="D70" s="892">
        <f t="shared" si="87"/>
        <v>0</v>
      </c>
      <c r="E70" s="892">
        <f t="shared" si="87"/>
        <v>0</v>
      </c>
      <c r="F70" s="892">
        <f t="shared" si="87"/>
        <v>0</v>
      </c>
      <c r="G70" s="892">
        <f t="shared" si="87"/>
        <v>0</v>
      </c>
      <c r="H70" s="892">
        <f t="shared" si="87"/>
        <v>0</v>
      </c>
      <c r="I70" s="892">
        <f t="shared" si="87"/>
        <v>0</v>
      </c>
      <c r="J70" s="892">
        <f t="shared" si="87"/>
        <v>0</v>
      </c>
      <c r="K70" s="892">
        <f t="shared" si="87"/>
        <v>0</v>
      </c>
      <c r="L70" s="892">
        <f t="shared" si="87"/>
        <v>0</v>
      </c>
      <c r="M70" s="892">
        <f t="shared" si="87"/>
        <v>0</v>
      </c>
      <c r="N70" s="892">
        <f t="shared" si="87"/>
        <v>0</v>
      </c>
      <c r="O70" s="892">
        <f t="shared" si="87"/>
        <v>0</v>
      </c>
      <c r="P70" s="892">
        <f t="shared" si="87"/>
        <v>0</v>
      </c>
      <c r="Q70" s="892">
        <f t="shared" si="87"/>
        <v>0</v>
      </c>
      <c r="R70" s="892">
        <f t="shared" ref="R70:R81" si="88">SUM(C70:G70)</f>
        <v>0</v>
      </c>
      <c r="S70" s="893"/>
    </row>
    <row r="71" spans="1:22" s="892" customFormat="1">
      <c r="A71" s="890"/>
      <c r="B71" s="891" t="s">
        <v>355</v>
      </c>
      <c r="C71" s="892">
        <f t="shared" ref="C71:Q71" si="89">-1150*C65</f>
        <v>0</v>
      </c>
      <c r="D71" s="892">
        <f t="shared" si="89"/>
        <v>0</v>
      </c>
      <c r="E71" s="892">
        <f t="shared" si="89"/>
        <v>0</v>
      </c>
      <c r="F71" s="892">
        <f t="shared" si="89"/>
        <v>0</v>
      </c>
      <c r="G71" s="892">
        <f t="shared" si="89"/>
        <v>0</v>
      </c>
      <c r="H71" s="892">
        <f t="shared" si="89"/>
        <v>0</v>
      </c>
      <c r="I71" s="892">
        <f t="shared" si="89"/>
        <v>0</v>
      </c>
      <c r="J71" s="892">
        <f t="shared" si="89"/>
        <v>0</v>
      </c>
      <c r="K71" s="892">
        <f t="shared" si="89"/>
        <v>0</v>
      </c>
      <c r="L71" s="892">
        <f t="shared" si="89"/>
        <v>0</v>
      </c>
      <c r="M71" s="892">
        <f t="shared" si="89"/>
        <v>0</v>
      </c>
      <c r="N71" s="892">
        <f t="shared" si="89"/>
        <v>0</v>
      </c>
      <c r="O71" s="892">
        <f t="shared" si="89"/>
        <v>0</v>
      </c>
      <c r="P71" s="892">
        <f t="shared" si="89"/>
        <v>0</v>
      </c>
      <c r="Q71" s="892">
        <f t="shared" si="89"/>
        <v>0</v>
      </c>
      <c r="R71" s="892">
        <f t="shared" si="88"/>
        <v>0</v>
      </c>
      <c r="S71" s="893"/>
    </row>
    <row r="72" spans="1:22" s="892" customFormat="1">
      <c r="A72" s="890"/>
      <c r="B72" s="894" t="s">
        <v>354</v>
      </c>
      <c r="E72" s="892">
        <f>-200*E65</f>
        <v>0</v>
      </c>
      <c r="H72" s="892">
        <f>-200*H65</f>
        <v>0</v>
      </c>
      <c r="K72" s="892">
        <f>-200*K65</f>
        <v>0</v>
      </c>
      <c r="N72" s="892">
        <f>-200*N65</f>
        <v>0</v>
      </c>
      <c r="Q72" s="892">
        <f>-200*Q65</f>
        <v>0</v>
      </c>
      <c r="R72" s="892">
        <f t="shared" si="88"/>
        <v>0</v>
      </c>
      <c r="S72" s="893"/>
    </row>
    <row r="73" spans="1:22" s="892" customFormat="1">
      <c r="A73" s="890"/>
      <c r="B73" s="894" t="s">
        <v>353</v>
      </c>
      <c r="E73" s="892">
        <f>-1000*E65</f>
        <v>0</v>
      </c>
      <c r="R73" s="892">
        <f t="shared" si="88"/>
        <v>0</v>
      </c>
      <c r="S73" s="893"/>
    </row>
    <row r="74" spans="1:22" s="892" customFormat="1">
      <c r="A74" s="890"/>
      <c r="B74" s="894" t="s">
        <v>352</v>
      </c>
      <c r="E74" s="892">
        <f>-500*E65</f>
        <v>0</v>
      </c>
      <c r="R74" s="892">
        <f t="shared" si="88"/>
        <v>0</v>
      </c>
      <c r="S74" s="893"/>
    </row>
    <row r="75" spans="1:22" s="891" customFormat="1">
      <c r="A75" s="890"/>
      <c r="B75" s="894" t="s">
        <v>351</v>
      </c>
      <c r="C75" s="892"/>
      <c r="D75" s="892"/>
      <c r="E75" s="892"/>
      <c r="F75" s="892"/>
      <c r="G75" s="892"/>
      <c r="H75" s="892"/>
      <c r="I75" s="892"/>
      <c r="J75" s="892"/>
      <c r="K75" s="892"/>
      <c r="L75" s="892"/>
      <c r="M75" s="892"/>
      <c r="N75" s="892"/>
      <c r="O75" s="892"/>
      <c r="P75" s="892"/>
      <c r="Q75" s="892"/>
      <c r="R75" s="892">
        <f t="shared" si="88"/>
        <v>0</v>
      </c>
      <c r="S75" s="893"/>
      <c r="T75" s="892"/>
      <c r="U75" s="892"/>
      <c r="V75" s="892"/>
    </row>
    <row r="76" spans="1:22" s="891" customFormat="1">
      <c r="A76" s="890"/>
      <c r="B76" s="894" t="s">
        <v>350</v>
      </c>
      <c r="C76" s="892"/>
      <c r="D76" s="892"/>
      <c r="E76" s="892"/>
      <c r="F76" s="892"/>
      <c r="G76" s="892"/>
      <c r="H76" s="892"/>
      <c r="I76" s="892"/>
      <c r="J76" s="892"/>
      <c r="K76" s="892"/>
      <c r="L76" s="892"/>
      <c r="M76" s="892"/>
      <c r="N76" s="892"/>
      <c r="O76" s="892"/>
      <c r="P76" s="892"/>
      <c r="Q76" s="892"/>
      <c r="R76" s="892">
        <f t="shared" si="88"/>
        <v>0</v>
      </c>
      <c r="S76" s="893"/>
      <c r="T76" s="892"/>
      <c r="U76" s="892"/>
      <c r="V76" s="892"/>
    </row>
    <row r="77" spans="1:22">
      <c r="A77" s="690"/>
      <c r="B77" s="678" t="s">
        <v>349</v>
      </c>
      <c r="C77" s="691">
        <f>SUM(C70:C76)</f>
        <v>0</v>
      </c>
      <c r="D77" s="691">
        <f t="shared" ref="D77:Q77" si="90">SUM(D70:D76)</f>
        <v>0</v>
      </c>
      <c r="E77" s="691">
        <f t="shared" si="90"/>
        <v>0</v>
      </c>
      <c r="F77" s="691">
        <f t="shared" si="90"/>
        <v>0</v>
      </c>
      <c r="G77" s="691">
        <f t="shared" si="90"/>
        <v>0</v>
      </c>
      <c r="H77" s="691">
        <f t="shared" si="90"/>
        <v>0</v>
      </c>
      <c r="I77" s="691">
        <f t="shared" si="90"/>
        <v>0</v>
      </c>
      <c r="J77" s="691">
        <f t="shared" si="90"/>
        <v>0</v>
      </c>
      <c r="K77" s="691">
        <f t="shared" si="90"/>
        <v>0</v>
      </c>
      <c r="L77" s="691">
        <f t="shared" si="90"/>
        <v>0</v>
      </c>
      <c r="M77" s="691">
        <f t="shared" si="90"/>
        <v>0</v>
      </c>
      <c r="N77" s="691">
        <f t="shared" si="90"/>
        <v>0</v>
      </c>
      <c r="O77" s="691">
        <f t="shared" si="90"/>
        <v>0</v>
      </c>
      <c r="P77" s="691">
        <f t="shared" si="90"/>
        <v>0</v>
      </c>
      <c r="Q77" s="691">
        <f t="shared" si="90"/>
        <v>0</v>
      </c>
      <c r="R77" s="677">
        <f t="shared" si="88"/>
        <v>0</v>
      </c>
      <c r="S77" s="687"/>
    </row>
    <row r="78" spans="1:22" s="695" customFormat="1">
      <c r="A78" s="692"/>
      <c r="B78" s="693" t="s">
        <v>348</v>
      </c>
      <c r="C78" s="694">
        <f t="shared" ref="C78:Q78" si="91">+C68+C77</f>
        <v>0</v>
      </c>
      <c r="D78" s="694">
        <f t="shared" si="91"/>
        <v>0</v>
      </c>
      <c r="E78" s="694">
        <f t="shared" si="91"/>
        <v>0</v>
      </c>
      <c r="F78" s="694">
        <f t="shared" si="91"/>
        <v>0</v>
      </c>
      <c r="G78" s="694">
        <f t="shared" si="91"/>
        <v>0</v>
      </c>
      <c r="H78" s="694">
        <f t="shared" si="91"/>
        <v>0</v>
      </c>
      <c r="I78" s="694">
        <f t="shared" si="91"/>
        <v>0</v>
      </c>
      <c r="J78" s="694">
        <f t="shared" si="91"/>
        <v>0</v>
      </c>
      <c r="K78" s="694">
        <f t="shared" si="91"/>
        <v>0</v>
      </c>
      <c r="L78" s="694">
        <f t="shared" si="91"/>
        <v>0</v>
      </c>
      <c r="M78" s="694">
        <f t="shared" si="91"/>
        <v>0</v>
      </c>
      <c r="N78" s="694">
        <f t="shared" si="91"/>
        <v>0</v>
      </c>
      <c r="O78" s="694">
        <f t="shared" si="91"/>
        <v>0</v>
      </c>
      <c r="P78" s="694">
        <f t="shared" si="91"/>
        <v>0</v>
      </c>
      <c r="Q78" s="694">
        <f t="shared" si="91"/>
        <v>0</v>
      </c>
      <c r="R78" s="695">
        <f t="shared" si="88"/>
        <v>0</v>
      </c>
      <c r="S78" s="696" t="s">
        <v>382</v>
      </c>
    </row>
    <row r="79" spans="1:22" s="677" customFormat="1">
      <c r="A79" s="690"/>
      <c r="B79" s="675" t="s">
        <v>366</v>
      </c>
      <c r="C79" s="697">
        <f>+ROUND(C78*-3%,-1)</f>
        <v>0</v>
      </c>
      <c r="D79" s="697">
        <f t="shared" ref="D79:E79" si="92">+ROUND(D78*-3%,-1)</f>
        <v>0</v>
      </c>
      <c r="E79" s="697">
        <f t="shared" si="92"/>
        <v>0</v>
      </c>
      <c r="F79" s="697">
        <f>+ROUND(F78*-3%,-1)</f>
        <v>0</v>
      </c>
      <c r="G79" s="697">
        <f t="shared" ref="G79:H79" si="93">+ROUND(G78*-3%,-1)</f>
        <v>0</v>
      </c>
      <c r="H79" s="697">
        <f t="shared" si="93"/>
        <v>0</v>
      </c>
      <c r="I79" s="697">
        <f>+ROUND(I78*-3%,-1)</f>
        <v>0</v>
      </c>
      <c r="J79" s="697">
        <f t="shared" ref="J79:K79" si="94">+ROUND(J78*-3%,-1)</f>
        <v>0</v>
      </c>
      <c r="K79" s="697">
        <f t="shared" si="94"/>
        <v>0</v>
      </c>
      <c r="L79" s="697">
        <f>+ROUND(L78*-3%,-1)</f>
        <v>0</v>
      </c>
      <c r="M79" s="697">
        <f t="shared" ref="M79:N79" si="95">+ROUND(M78*-3%,-1)</f>
        <v>0</v>
      </c>
      <c r="N79" s="697">
        <f t="shared" si="95"/>
        <v>0</v>
      </c>
      <c r="O79" s="697">
        <f>+ROUND(O78*-3%,-1)</f>
        <v>0</v>
      </c>
      <c r="P79" s="697">
        <f t="shared" ref="P79:Q79" si="96">+ROUND(P78*-3%,-1)</f>
        <v>0</v>
      </c>
      <c r="Q79" s="697">
        <f t="shared" si="96"/>
        <v>0</v>
      </c>
      <c r="R79" s="677">
        <f t="shared" si="88"/>
        <v>0</v>
      </c>
      <c r="S79" s="687"/>
    </row>
    <row r="80" spans="1:22" s="677" customFormat="1">
      <c r="A80" s="690"/>
      <c r="B80" s="698" t="s">
        <v>347</v>
      </c>
      <c r="C80" s="699">
        <f t="shared" ref="C80:Q80" si="97">+C78+C79</f>
        <v>0</v>
      </c>
      <c r="D80" s="699">
        <f t="shared" si="97"/>
        <v>0</v>
      </c>
      <c r="E80" s="699">
        <f t="shared" si="97"/>
        <v>0</v>
      </c>
      <c r="F80" s="699">
        <f t="shared" si="97"/>
        <v>0</v>
      </c>
      <c r="G80" s="699">
        <f t="shared" si="97"/>
        <v>0</v>
      </c>
      <c r="H80" s="699">
        <f t="shared" si="97"/>
        <v>0</v>
      </c>
      <c r="I80" s="699">
        <f t="shared" si="97"/>
        <v>0</v>
      </c>
      <c r="J80" s="699">
        <f t="shared" si="97"/>
        <v>0</v>
      </c>
      <c r="K80" s="699">
        <f t="shared" si="97"/>
        <v>0</v>
      </c>
      <c r="L80" s="699">
        <f t="shared" si="97"/>
        <v>0</v>
      </c>
      <c r="M80" s="699">
        <f t="shared" si="97"/>
        <v>0</v>
      </c>
      <c r="N80" s="699">
        <f t="shared" si="97"/>
        <v>0</v>
      </c>
      <c r="O80" s="699">
        <f t="shared" si="97"/>
        <v>0</v>
      </c>
      <c r="P80" s="699">
        <f t="shared" si="97"/>
        <v>0</v>
      </c>
      <c r="Q80" s="699">
        <f t="shared" si="97"/>
        <v>0</v>
      </c>
      <c r="R80" s="677">
        <f t="shared" si="88"/>
        <v>0</v>
      </c>
      <c r="S80" s="687"/>
    </row>
    <row r="81" spans="1:19" s="677" customFormat="1">
      <c r="A81" s="690"/>
      <c r="B81" s="678" t="s">
        <v>346</v>
      </c>
      <c r="C81" s="697">
        <f t="shared" ref="C81:Q81" si="98">+ROUND(C80*-34%,-1)</f>
        <v>0</v>
      </c>
      <c r="D81" s="697">
        <f t="shared" si="98"/>
        <v>0</v>
      </c>
      <c r="E81" s="697">
        <f t="shared" si="98"/>
        <v>0</v>
      </c>
      <c r="F81" s="697">
        <f t="shared" si="98"/>
        <v>0</v>
      </c>
      <c r="G81" s="697">
        <f t="shared" si="98"/>
        <v>0</v>
      </c>
      <c r="H81" s="697">
        <f t="shared" si="98"/>
        <v>0</v>
      </c>
      <c r="I81" s="697">
        <f t="shared" si="98"/>
        <v>0</v>
      </c>
      <c r="J81" s="697">
        <f t="shared" si="98"/>
        <v>0</v>
      </c>
      <c r="K81" s="697">
        <f t="shared" si="98"/>
        <v>0</v>
      </c>
      <c r="L81" s="697">
        <f t="shared" si="98"/>
        <v>0</v>
      </c>
      <c r="M81" s="697">
        <f t="shared" si="98"/>
        <v>0</v>
      </c>
      <c r="N81" s="697">
        <f t="shared" si="98"/>
        <v>0</v>
      </c>
      <c r="O81" s="697">
        <f t="shared" si="98"/>
        <v>0</v>
      </c>
      <c r="P81" s="697">
        <f t="shared" si="98"/>
        <v>0</v>
      </c>
      <c r="Q81" s="697">
        <f t="shared" si="98"/>
        <v>0</v>
      </c>
      <c r="R81" s="677">
        <f t="shared" si="88"/>
        <v>0</v>
      </c>
      <c r="S81" s="687"/>
    </row>
    <row r="82" spans="1:19" s="677" customFormat="1">
      <c r="A82" s="690"/>
      <c r="B82" s="678"/>
      <c r="C82" s="676"/>
      <c r="D82" s="676"/>
      <c r="E82" s="676"/>
      <c r="F82" s="676"/>
      <c r="G82" s="676"/>
      <c r="H82" s="676"/>
      <c r="I82" s="676"/>
      <c r="J82" s="676"/>
      <c r="K82" s="676"/>
      <c r="L82" s="676"/>
      <c r="M82" s="676"/>
      <c r="N82" s="676"/>
      <c r="O82" s="676"/>
      <c r="P82" s="676"/>
      <c r="Q82" s="676"/>
      <c r="R82" s="676"/>
      <c r="S82" s="687"/>
    </row>
    <row r="83" spans="1:19" s="677" customFormat="1">
      <c r="A83" s="690"/>
      <c r="B83" s="700" t="s">
        <v>345</v>
      </c>
      <c r="C83" s="701">
        <f>+C80+C81</f>
        <v>0</v>
      </c>
      <c r="D83" s="701">
        <f t="shared" ref="D83:E83" si="99">+D80+D81</f>
        <v>0</v>
      </c>
      <c r="E83" s="701">
        <f t="shared" si="99"/>
        <v>0</v>
      </c>
      <c r="F83" s="701">
        <f>+F80+F81</f>
        <v>0</v>
      </c>
      <c r="G83" s="701">
        <f t="shared" ref="G83:H83" si="100">+G80+G81</f>
        <v>0</v>
      </c>
      <c r="H83" s="701">
        <f t="shared" si="100"/>
        <v>0</v>
      </c>
      <c r="I83" s="701">
        <f>+I80+I81</f>
        <v>0</v>
      </c>
      <c r="J83" s="701">
        <f t="shared" ref="J83:K83" si="101">+J80+J81</f>
        <v>0</v>
      </c>
      <c r="K83" s="701">
        <f t="shared" si="101"/>
        <v>0</v>
      </c>
      <c r="L83" s="701">
        <f>+L80+L81</f>
        <v>0</v>
      </c>
      <c r="M83" s="701">
        <f t="shared" ref="M83:N83" si="102">+M80+M81</f>
        <v>0</v>
      </c>
      <c r="N83" s="701">
        <f t="shared" si="102"/>
        <v>0</v>
      </c>
      <c r="O83" s="701">
        <f>+O80+O81</f>
        <v>0</v>
      </c>
      <c r="P83" s="701">
        <f t="shared" ref="P83:Q83" si="103">+P80+P81</f>
        <v>0</v>
      </c>
      <c r="Q83" s="701">
        <f t="shared" si="103"/>
        <v>0</v>
      </c>
      <c r="R83" s="701">
        <f>SUM(C83:G83)</f>
        <v>0</v>
      </c>
      <c r="S83" s="687"/>
    </row>
    <row r="84" spans="1:19" s="677" customFormat="1">
      <c r="A84" s="690"/>
      <c r="B84" s="678" t="s">
        <v>342</v>
      </c>
      <c r="C84" s="702" t="e">
        <f t="shared" ref="C84:R84" si="104">+C83/C68</f>
        <v>#DIV/0!</v>
      </c>
      <c r="D84" s="702" t="e">
        <f t="shared" si="104"/>
        <v>#DIV/0!</v>
      </c>
      <c r="E84" s="702" t="e">
        <f t="shared" si="104"/>
        <v>#DIV/0!</v>
      </c>
      <c r="F84" s="702" t="e">
        <f t="shared" si="104"/>
        <v>#DIV/0!</v>
      </c>
      <c r="G84" s="702" t="e">
        <f t="shared" si="104"/>
        <v>#DIV/0!</v>
      </c>
      <c r="H84" s="702" t="e">
        <f t="shared" si="104"/>
        <v>#DIV/0!</v>
      </c>
      <c r="I84" s="702" t="e">
        <f t="shared" si="104"/>
        <v>#DIV/0!</v>
      </c>
      <c r="J84" s="702" t="e">
        <f t="shared" si="104"/>
        <v>#DIV/0!</v>
      </c>
      <c r="K84" s="702" t="e">
        <f t="shared" si="104"/>
        <v>#DIV/0!</v>
      </c>
      <c r="L84" s="702" t="e">
        <f t="shared" si="104"/>
        <v>#DIV/0!</v>
      </c>
      <c r="M84" s="702" t="e">
        <f t="shared" si="104"/>
        <v>#DIV/0!</v>
      </c>
      <c r="N84" s="702" t="e">
        <f t="shared" si="104"/>
        <v>#DIV/0!</v>
      </c>
      <c r="O84" s="702" t="e">
        <f t="shared" si="104"/>
        <v>#DIV/0!</v>
      </c>
      <c r="P84" s="702" t="e">
        <f t="shared" si="104"/>
        <v>#DIV/0!</v>
      </c>
      <c r="Q84" s="702" t="e">
        <f t="shared" si="104"/>
        <v>#DIV/0!</v>
      </c>
      <c r="R84" s="702" t="e">
        <f t="shared" si="104"/>
        <v>#DIV/0!</v>
      </c>
      <c r="S84" s="687"/>
    </row>
    <row r="85" spans="1:19" s="677" customFormat="1">
      <c r="A85" s="690"/>
      <c r="B85" s="700" t="s">
        <v>344</v>
      </c>
      <c r="C85" s="703">
        <f t="shared" ref="C85:Q85" si="105">+C77+C79+C81</f>
        <v>0</v>
      </c>
      <c r="D85" s="703">
        <f t="shared" si="105"/>
        <v>0</v>
      </c>
      <c r="E85" s="703">
        <f t="shared" si="105"/>
        <v>0</v>
      </c>
      <c r="F85" s="703">
        <f t="shared" si="105"/>
        <v>0</v>
      </c>
      <c r="G85" s="703">
        <f t="shared" si="105"/>
        <v>0</v>
      </c>
      <c r="H85" s="703">
        <f t="shared" si="105"/>
        <v>0</v>
      </c>
      <c r="I85" s="703">
        <f t="shared" si="105"/>
        <v>0</v>
      </c>
      <c r="J85" s="703">
        <f t="shared" si="105"/>
        <v>0</v>
      </c>
      <c r="K85" s="703">
        <f t="shared" si="105"/>
        <v>0</v>
      </c>
      <c r="L85" s="703">
        <f t="shared" si="105"/>
        <v>0</v>
      </c>
      <c r="M85" s="703">
        <f t="shared" si="105"/>
        <v>0</v>
      </c>
      <c r="N85" s="703">
        <f t="shared" si="105"/>
        <v>0</v>
      </c>
      <c r="O85" s="703">
        <f t="shared" si="105"/>
        <v>0</v>
      </c>
      <c r="P85" s="703">
        <f t="shared" si="105"/>
        <v>0</v>
      </c>
      <c r="Q85" s="703">
        <f t="shared" si="105"/>
        <v>0</v>
      </c>
      <c r="R85" s="703">
        <f>SUM(C85:G85)</f>
        <v>0</v>
      </c>
      <c r="S85" s="687"/>
    </row>
    <row r="86" spans="1:19" s="677" customFormat="1">
      <c r="A86" s="690"/>
      <c r="B86" s="678" t="s">
        <v>342</v>
      </c>
      <c r="C86" s="702" t="e">
        <f t="shared" ref="C86:R86" si="106">+C85/C68</f>
        <v>#DIV/0!</v>
      </c>
      <c r="D86" s="702" t="e">
        <f t="shared" si="106"/>
        <v>#DIV/0!</v>
      </c>
      <c r="E86" s="702" t="e">
        <f t="shared" si="106"/>
        <v>#DIV/0!</v>
      </c>
      <c r="F86" s="702" t="e">
        <f t="shared" si="106"/>
        <v>#DIV/0!</v>
      </c>
      <c r="G86" s="702" t="e">
        <f t="shared" si="106"/>
        <v>#DIV/0!</v>
      </c>
      <c r="H86" s="702" t="e">
        <f t="shared" si="106"/>
        <v>#DIV/0!</v>
      </c>
      <c r="I86" s="702" t="e">
        <f t="shared" si="106"/>
        <v>#DIV/0!</v>
      </c>
      <c r="J86" s="702" t="e">
        <f t="shared" si="106"/>
        <v>#DIV/0!</v>
      </c>
      <c r="K86" s="702" t="e">
        <f t="shared" si="106"/>
        <v>#DIV/0!</v>
      </c>
      <c r="L86" s="702" t="e">
        <f t="shared" si="106"/>
        <v>#DIV/0!</v>
      </c>
      <c r="M86" s="702" t="e">
        <f t="shared" si="106"/>
        <v>#DIV/0!</v>
      </c>
      <c r="N86" s="702" t="e">
        <f t="shared" si="106"/>
        <v>#DIV/0!</v>
      </c>
      <c r="O86" s="702" t="e">
        <f t="shared" si="106"/>
        <v>#DIV/0!</v>
      </c>
      <c r="P86" s="702" t="e">
        <f t="shared" si="106"/>
        <v>#DIV/0!</v>
      </c>
      <c r="Q86" s="702" t="e">
        <f t="shared" si="106"/>
        <v>#DIV/0!</v>
      </c>
      <c r="R86" s="702" t="e">
        <f t="shared" si="106"/>
        <v>#DIV/0!</v>
      </c>
      <c r="S86" s="687"/>
    </row>
    <row r="87" spans="1:19" s="677" customFormat="1">
      <c r="A87" s="690"/>
      <c r="B87" s="700" t="s">
        <v>343</v>
      </c>
      <c r="C87" s="704">
        <f t="shared" ref="C87:Q87" si="107">+C79</f>
        <v>0</v>
      </c>
      <c r="D87" s="704">
        <f t="shared" si="107"/>
        <v>0</v>
      </c>
      <c r="E87" s="704">
        <f t="shared" si="107"/>
        <v>0</v>
      </c>
      <c r="F87" s="704">
        <f t="shared" si="107"/>
        <v>0</v>
      </c>
      <c r="G87" s="704">
        <f t="shared" si="107"/>
        <v>0</v>
      </c>
      <c r="H87" s="704">
        <f t="shared" si="107"/>
        <v>0</v>
      </c>
      <c r="I87" s="704">
        <f t="shared" si="107"/>
        <v>0</v>
      </c>
      <c r="J87" s="704">
        <f t="shared" si="107"/>
        <v>0</v>
      </c>
      <c r="K87" s="704">
        <f t="shared" si="107"/>
        <v>0</v>
      </c>
      <c r="L87" s="704">
        <f t="shared" si="107"/>
        <v>0</v>
      </c>
      <c r="M87" s="704">
        <f t="shared" si="107"/>
        <v>0</v>
      </c>
      <c r="N87" s="704">
        <f t="shared" si="107"/>
        <v>0</v>
      </c>
      <c r="O87" s="704">
        <f t="shared" si="107"/>
        <v>0</v>
      </c>
      <c r="P87" s="704">
        <f t="shared" si="107"/>
        <v>0</v>
      </c>
      <c r="Q87" s="704">
        <f t="shared" si="107"/>
        <v>0</v>
      </c>
      <c r="R87" s="704">
        <f>SUM(C87:G87)</f>
        <v>0</v>
      </c>
      <c r="S87" s="687"/>
    </row>
    <row r="88" spans="1:19" s="677" customFormat="1" ht="23.25" thickBot="1">
      <c r="A88" s="705"/>
      <c r="B88" s="706" t="s">
        <v>342</v>
      </c>
      <c r="C88" s="707" t="e">
        <f t="shared" ref="C88:R88" si="108">+C87/C68</f>
        <v>#DIV/0!</v>
      </c>
      <c r="D88" s="707" t="e">
        <f t="shared" si="108"/>
        <v>#DIV/0!</v>
      </c>
      <c r="E88" s="707" t="e">
        <f t="shared" si="108"/>
        <v>#DIV/0!</v>
      </c>
      <c r="F88" s="707" t="e">
        <f t="shared" si="108"/>
        <v>#DIV/0!</v>
      </c>
      <c r="G88" s="707" t="e">
        <f t="shared" si="108"/>
        <v>#DIV/0!</v>
      </c>
      <c r="H88" s="707" t="e">
        <f t="shared" si="108"/>
        <v>#DIV/0!</v>
      </c>
      <c r="I88" s="707" t="e">
        <f t="shared" si="108"/>
        <v>#DIV/0!</v>
      </c>
      <c r="J88" s="707" t="e">
        <f t="shared" si="108"/>
        <v>#DIV/0!</v>
      </c>
      <c r="K88" s="707" t="e">
        <f t="shared" si="108"/>
        <v>#DIV/0!</v>
      </c>
      <c r="L88" s="707" t="e">
        <f t="shared" si="108"/>
        <v>#DIV/0!</v>
      </c>
      <c r="M88" s="707" t="e">
        <f t="shared" si="108"/>
        <v>#DIV/0!</v>
      </c>
      <c r="N88" s="707" t="e">
        <f t="shared" si="108"/>
        <v>#DIV/0!</v>
      </c>
      <c r="O88" s="707" t="e">
        <f t="shared" si="108"/>
        <v>#DIV/0!</v>
      </c>
      <c r="P88" s="707" t="e">
        <f t="shared" si="108"/>
        <v>#DIV/0!</v>
      </c>
      <c r="Q88" s="707" t="e">
        <f t="shared" si="108"/>
        <v>#DIV/0!</v>
      </c>
      <c r="R88" s="707" t="e">
        <f t="shared" si="108"/>
        <v>#DIV/0!</v>
      </c>
      <c r="S88" s="708"/>
    </row>
  </sheetData>
  <mergeCells count="25">
    <mergeCell ref="A62:S62"/>
    <mergeCell ref="C63:E63"/>
    <mergeCell ref="F63:H63"/>
    <mergeCell ref="I63:K63"/>
    <mergeCell ref="L63:N63"/>
    <mergeCell ref="O63:Q63"/>
    <mergeCell ref="R63:R64"/>
    <mergeCell ref="S63:S64"/>
    <mergeCell ref="A34:S34"/>
    <mergeCell ref="C35:E35"/>
    <mergeCell ref="F35:H35"/>
    <mergeCell ref="I35:K35"/>
    <mergeCell ref="L35:N35"/>
    <mergeCell ref="O35:Q35"/>
    <mergeCell ref="R35:R36"/>
    <mergeCell ref="S35:S36"/>
    <mergeCell ref="C2:F2"/>
    <mergeCell ref="R7:R8"/>
    <mergeCell ref="C7:E7"/>
    <mergeCell ref="F7:H7"/>
    <mergeCell ref="I7:K7"/>
    <mergeCell ref="L7:N7"/>
    <mergeCell ref="O7:Q7"/>
    <mergeCell ref="A6:S6"/>
    <mergeCell ref="S7:S8"/>
  </mergeCells>
  <pageMargins left="0.70866141732283472" right="0.70866141732283472" top="0.35433070866141736" bottom="0.35433070866141736" header="0.31496062992125984" footer="0.31496062992125984"/>
  <pageSetup paperSize="9" fitToWidth="0" orientation="portrait" r:id="rId1"/>
  <headerFooter>
    <oddFooter>&amp;L&amp;D&amp;T&amp;R&amp;8&amp;Z&amp;F&amp;A</oddFooter>
  </headerFooter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00B050"/>
    <pageSetUpPr fitToPage="1"/>
  </sheetPr>
  <dimension ref="A1:AO34"/>
  <sheetViews>
    <sheetView showGridLines="0" zoomScaleNormal="100" zoomScaleSheetLayoutView="90" workbookViewId="0">
      <selection sqref="A1:XFD1048576"/>
    </sheetView>
  </sheetViews>
  <sheetFormatPr defaultRowHeight="21" customHeight="1"/>
  <cols>
    <col min="1" max="1" width="6.42578125" style="353" customWidth="1"/>
    <col min="2" max="2" width="15.5703125" style="355" customWidth="1"/>
    <col min="3" max="3" width="20" style="355" bestFit="1" customWidth="1"/>
    <col min="4" max="4" width="8.85546875" style="355" customWidth="1"/>
    <col min="5" max="5" width="16.140625" style="359" bestFit="1" customWidth="1"/>
    <col min="6" max="6" width="16.28515625" style="353" hidden="1" customWidth="1"/>
    <col min="7" max="7" width="9.85546875" style="353" customWidth="1"/>
    <col min="8" max="8" width="1.85546875" style="353" customWidth="1"/>
    <col min="9" max="9" width="8.7109375" style="353" bestFit="1" customWidth="1"/>
    <col min="10" max="10" width="16.140625" style="353" bestFit="1" customWidth="1"/>
    <col min="11" max="11" width="15.42578125" style="353" hidden="1" customWidth="1"/>
    <col min="12" max="12" width="11.5703125" style="353" bestFit="1" customWidth="1"/>
    <col min="13" max="13" width="9.85546875" style="353" bestFit="1" customWidth="1"/>
    <col min="14" max="15" width="9.140625" style="353"/>
    <col min="16" max="16" width="17.85546875" style="353" bestFit="1" customWidth="1"/>
    <col min="17" max="17" width="20.85546875" style="353" bestFit="1" customWidth="1"/>
    <col min="18" max="18" width="8.7109375" style="353" bestFit="1" customWidth="1"/>
    <col min="19" max="19" width="16.85546875" style="353" bestFit="1" customWidth="1"/>
    <col min="20" max="20" width="17.7109375" style="353" bestFit="1" customWidth="1"/>
    <col min="21" max="21" width="8.7109375" style="353" bestFit="1" customWidth="1"/>
    <col min="22" max="22" width="9.140625" style="353"/>
    <col min="23" max="23" width="8.7109375" style="353" bestFit="1" customWidth="1"/>
    <col min="24" max="24" width="16.85546875" style="353" bestFit="1" customWidth="1"/>
    <col min="25" max="25" width="17.7109375" style="353" bestFit="1" customWidth="1"/>
    <col min="26" max="26" width="8.7109375" style="353" bestFit="1" customWidth="1"/>
    <col min="27" max="29" width="9.140625" style="353"/>
    <col min="30" max="30" width="17.85546875" style="353" bestFit="1" customWidth="1"/>
    <col min="31" max="31" width="20.85546875" style="353" bestFit="1" customWidth="1"/>
    <col min="32" max="32" width="8.7109375" style="353" bestFit="1" customWidth="1"/>
    <col min="33" max="33" width="16.85546875" style="353" bestFit="1" customWidth="1"/>
    <col min="34" max="34" width="17.7109375" style="353" bestFit="1" customWidth="1"/>
    <col min="35" max="35" width="8.7109375" style="353" bestFit="1" customWidth="1"/>
    <col min="36" max="36" width="9.140625" style="353"/>
    <col min="37" max="37" width="8.7109375" style="353" bestFit="1" customWidth="1"/>
    <col min="38" max="38" width="16.85546875" style="353" bestFit="1" customWidth="1"/>
    <col min="39" max="39" width="17.7109375" style="353" bestFit="1" customWidth="1"/>
    <col min="40" max="40" width="8.7109375" style="353" bestFit="1" customWidth="1"/>
    <col min="41" max="256" width="9.140625" style="353"/>
    <col min="257" max="257" width="6.42578125" style="353" customWidth="1"/>
    <col min="258" max="258" width="15.5703125" style="353" customWidth="1"/>
    <col min="259" max="259" width="20" style="353" bestFit="1" customWidth="1"/>
    <col min="260" max="260" width="5.85546875" style="353" bestFit="1" customWidth="1"/>
    <col min="261" max="261" width="16.140625" style="353" bestFit="1" customWidth="1"/>
    <col min="262" max="262" width="16.28515625" style="353" customWidth="1"/>
    <col min="263" max="263" width="9.85546875" style="353" customWidth="1"/>
    <col min="264" max="264" width="1.85546875" style="353" customWidth="1"/>
    <col min="265" max="265" width="5.85546875" style="353" bestFit="1" customWidth="1"/>
    <col min="266" max="266" width="16.140625" style="353" bestFit="1" customWidth="1"/>
    <col min="267" max="267" width="15.42578125" style="353" customWidth="1"/>
    <col min="268" max="268" width="11.5703125" style="353" bestFit="1" customWidth="1"/>
    <col min="269" max="269" width="9.85546875" style="353" bestFit="1" customWidth="1"/>
    <col min="270" max="512" width="9.140625" style="353"/>
    <col min="513" max="513" width="6.42578125" style="353" customWidth="1"/>
    <col min="514" max="514" width="15.5703125" style="353" customWidth="1"/>
    <col min="515" max="515" width="20" style="353" bestFit="1" customWidth="1"/>
    <col min="516" max="516" width="5.85546875" style="353" bestFit="1" customWidth="1"/>
    <col min="517" max="517" width="16.140625" style="353" bestFit="1" customWidth="1"/>
    <col min="518" max="518" width="16.28515625" style="353" customWidth="1"/>
    <col min="519" max="519" width="9.85546875" style="353" customWidth="1"/>
    <col min="520" max="520" width="1.85546875" style="353" customWidth="1"/>
    <col min="521" max="521" width="5.85546875" style="353" bestFit="1" customWidth="1"/>
    <col min="522" max="522" width="16.140625" style="353" bestFit="1" customWidth="1"/>
    <col min="523" max="523" width="15.42578125" style="353" customWidth="1"/>
    <col min="524" max="524" width="11.5703125" style="353" bestFit="1" customWidth="1"/>
    <col min="525" max="525" width="9.85546875" style="353" bestFit="1" customWidth="1"/>
    <col min="526" max="768" width="9.140625" style="353"/>
    <col min="769" max="769" width="6.42578125" style="353" customWidth="1"/>
    <col min="770" max="770" width="15.5703125" style="353" customWidth="1"/>
    <col min="771" max="771" width="20" style="353" bestFit="1" customWidth="1"/>
    <col min="772" max="772" width="5.85546875" style="353" bestFit="1" customWidth="1"/>
    <col min="773" max="773" width="16.140625" style="353" bestFit="1" customWidth="1"/>
    <col min="774" max="774" width="16.28515625" style="353" customWidth="1"/>
    <col min="775" max="775" width="9.85546875" style="353" customWidth="1"/>
    <col min="776" max="776" width="1.85546875" style="353" customWidth="1"/>
    <col min="777" max="777" width="5.85546875" style="353" bestFit="1" customWidth="1"/>
    <col min="778" max="778" width="16.140625" style="353" bestFit="1" customWidth="1"/>
    <col min="779" max="779" width="15.42578125" style="353" customWidth="1"/>
    <col min="780" max="780" width="11.5703125" style="353" bestFit="1" customWidth="1"/>
    <col min="781" max="781" width="9.85546875" style="353" bestFit="1" customWidth="1"/>
    <col min="782" max="1024" width="9.140625" style="353"/>
    <col min="1025" max="1025" width="6.42578125" style="353" customWidth="1"/>
    <col min="1026" max="1026" width="15.5703125" style="353" customWidth="1"/>
    <col min="1027" max="1027" width="20" style="353" bestFit="1" customWidth="1"/>
    <col min="1028" max="1028" width="5.85546875" style="353" bestFit="1" customWidth="1"/>
    <col min="1029" max="1029" width="16.140625" style="353" bestFit="1" customWidth="1"/>
    <col min="1030" max="1030" width="16.28515625" style="353" customWidth="1"/>
    <col min="1031" max="1031" width="9.85546875" style="353" customWidth="1"/>
    <col min="1032" max="1032" width="1.85546875" style="353" customWidth="1"/>
    <col min="1033" max="1033" width="5.85546875" style="353" bestFit="1" customWidth="1"/>
    <col min="1034" max="1034" width="16.140625" style="353" bestFit="1" customWidth="1"/>
    <col min="1035" max="1035" width="15.42578125" style="353" customWidth="1"/>
    <col min="1036" max="1036" width="11.5703125" style="353" bestFit="1" customWidth="1"/>
    <col min="1037" max="1037" width="9.85546875" style="353" bestFit="1" customWidth="1"/>
    <col min="1038" max="1280" width="9.140625" style="353"/>
    <col min="1281" max="1281" width="6.42578125" style="353" customWidth="1"/>
    <col min="1282" max="1282" width="15.5703125" style="353" customWidth="1"/>
    <col min="1283" max="1283" width="20" style="353" bestFit="1" customWidth="1"/>
    <col min="1284" max="1284" width="5.85546875" style="353" bestFit="1" customWidth="1"/>
    <col min="1285" max="1285" width="16.140625" style="353" bestFit="1" customWidth="1"/>
    <col min="1286" max="1286" width="16.28515625" style="353" customWidth="1"/>
    <col min="1287" max="1287" width="9.85546875" style="353" customWidth="1"/>
    <col min="1288" max="1288" width="1.85546875" style="353" customWidth="1"/>
    <col min="1289" max="1289" width="5.85546875" style="353" bestFit="1" customWidth="1"/>
    <col min="1290" max="1290" width="16.140625" style="353" bestFit="1" customWidth="1"/>
    <col min="1291" max="1291" width="15.42578125" style="353" customWidth="1"/>
    <col min="1292" max="1292" width="11.5703125" style="353" bestFit="1" customWidth="1"/>
    <col min="1293" max="1293" width="9.85546875" style="353" bestFit="1" customWidth="1"/>
    <col min="1294" max="1536" width="9.140625" style="353"/>
    <col min="1537" max="1537" width="6.42578125" style="353" customWidth="1"/>
    <col min="1538" max="1538" width="15.5703125" style="353" customWidth="1"/>
    <col min="1539" max="1539" width="20" style="353" bestFit="1" customWidth="1"/>
    <col min="1540" max="1540" width="5.85546875" style="353" bestFit="1" customWidth="1"/>
    <col min="1541" max="1541" width="16.140625" style="353" bestFit="1" customWidth="1"/>
    <col min="1542" max="1542" width="16.28515625" style="353" customWidth="1"/>
    <col min="1543" max="1543" width="9.85546875" style="353" customWidth="1"/>
    <col min="1544" max="1544" width="1.85546875" style="353" customWidth="1"/>
    <col min="1545" max="1545" width="5.85546875" style="353" bestFit="1" customWidth="1"/>
    <col min="1546" max="1546" width="16.140625" style="353" bestFit="1" customWidth="1"/>
    <col min="1547" max="1547" width="15.42578125" style="353" customWidth="1"/>
    <col min="1548" max="1548" width="11.5703125" style="353" bestFit="1" customWidth="1"/>
    <col min="1549" max="1549" width="9.85546875" style="353" bestFit="1" customWidth="1"/>
    <col min="1550" max="1792" width="9.140625" style="353"/>
    <col min="1793" max="1793" width="6.42578125" style="353" customWidth="1"/>
    <col min="1794" max="1794" width="15.5703125" style="353" customWidth="1"/>
    <col min="1795" max="1795" width="20" style="353" bestFit="1" customWidth="1"/>
    <col min="1796" max="1796" width="5.85546875" style="353" bestFit="1" customWidth="1"/>
    <col min="1797" max="1797" width="16.140625" style="353" bestFit="1" customWidth="1"/>
    <col min="1798" max="1798" width="16.28515625" style="353" customWidth="1"/>
    <col min="1799" max="1799" width="9.85546875" style="353" customWidth="1"/>
    <col min="1800" max="1800" width="1.85546875" style="353" customWidth="1"/>
    <col min="1801" max="1801" width="5.85546875" style="353" bestFit="1" customWidth="1"/>
    <col min="1802" max="1802" width="16.140625" style="353" bestFit="1" customWidth="1"/>
    <col min="1803" max="1803" width="15.42578125" style="353" customWidth="1"/>
    <col min="1804" max="1804" width="11.5703125" style="353" bestFit="1" customWidth="1"/>
    <col min="1805" max="1805" width="9.85546875" style="353" bestFit="1" customWidth="1"/>
    <col min="1806" max="2048" width="9.140625" style="353"/>
    <col min="2049" max="2049" width="6.42578125" style="353" customWidth="1"/>
    <col min="2050" max="2050" width="15.5703125" style="353" customWidth="1"/>
    <col min="2051" max="2051" width="20" style="353" bestFit="1" customWidth="1"/>
    <col min="2052" max="2052" width="5.85546875" style="353" bestFit="1" customWidth="1"/>
    <col min="2053" max="2053" width="16.140625" style="353" bestFit="1" customWidth="1"/>
    <col min="2054" max="2054" width="16.28515625" style="353" customWidth="1"/>
    <col min="2055" max="2055" width="9.85546875" style="353" customWidth="1"/>
    <col min="2056" max="2056" width="1.85546875" style="353" customWidth="1"/>
    <col min="2057" max="2057" width="5.85546875" style="353" bestFit="1" customWidth="1"/>
    <col min="2058" max="2058" width="16.140625" style="353" bestFit="1" customWidth="1"/>
    <col min="2059" max="2059" width="15.42578125" style="353" customWidth="1"/>
    <col min="2060" max="2060" width="11.5703125" style="353" bestFit="1" customWidth="1"/>
    <col min="2061" max="2061" width="9.85546875" style="353" bestFit="1" customWidth="1"/>
    <col min="2062" max="2304" width="9.140625" style="353"/>
    <col min="2305" max="2305" width="6.42578125" style="353" customWidth="1"/>
    <col min="2306" max="2306" width="15.5703125" style="353" customWidth="1"/>
    <col min="2307" max="2307" width="20" style="353" bestFit="1" customWidth="1"/>
    <col min="2308" max="2308" width="5.85546875" style="353" bestFit="1" customWidth="1"/>
    <col min="2309" max="2309" width="16.140625" style="353" bestFit="1" customWidth="1"/>
    <col min="2310" max="2310" width="16.28515625" style="353" customWidth="1"/>
    <col min="2311" max="2311" width="9.85546875" style="353" customWidth="1"/>
    <col min="2312" max="2312" width="1.85546875" style="353" customWidth="1"/>
    <col min="2313" max="2313" width="5.85546875" style="353" bestFit="1" customWidth="1"/>
    <col min="2314" max="2314" width="16.140625" style="353" bestFit="1" customWidth="1"/>
    <col min="2315" max="2315" width="15.42578125" style="353" customWidth="1"/>
    <col min="2316" max="2316" width="11.5703125" style="353" bestFit="1" customWidth="1"/>
    <col min="2317" max="2317" width="9.85546875" style="353" bestFit="1" customWidth="1"/>
    <col min="2318" max="2560" width="9.140625" style="353"/>
    <col min="2561" max="2561" width="6.42578125" style="353" customWidth="1"/>
    <col min="2562" max="2562" width="15.5703125" style="353" customWidth="1"/>
    <col min="2563" max="2563" width="20" style="353" bestFit="1" customWidth="1"/>
    <col min="2564" max="2564" width="5.85546875" style="353" bestFit="1" customWidth="1"/>
    <col min="2565" max="2565" width="16.140625" style="353" bestFit="1" customWidth="1"/>
    <col min="2566" max="2566" width="16.28515625" style="353" customWidth="1"/>
    <col min="2567" max="2567" width="9.85546875" style="353" customWidth="1"/>
    <col min="2568" max="2568" width="1.85546875" style="353" customWidth="1"/>
    <col min="2569" max="2569" width="5.85546875" style="353" bestFit="1" customWidth="1"/>
    <col min="2570" max="2570" width="16.140625" style="353" bestFit="1" customWidth="1"/>
    <col min="2571" max="2571" width="15.42578125" style="353" customWidth="1"/>
    <col min="2572" max="2572" width="11.5703125" style="353" bestFit="1" customWidth="1"/>
    <col min="2573" max="2573" width="9.85546875" style="353" bestFit="1" customWidth="1"/>
    <col min="2574" max="2816" width="9.140625" style="353"/>
    <col min="2817" max="2817" width="6.42578125" style="353" customWidth="1"/>
    <col min="2818" max="2818" width="15.5703125" style="353" customWidth="1"/>
    <col min="2819" max="2819" width="20" style="353" bestFit="1" customWidth="1"/>
    <col min="2820" max="2820" width="5.85546875" style="353" bestFit="1" customWidth="1"/>
    <col min="2821" max="2821" width="16.140625" style="353" bestFit="1" customWidth="1"/>
    <col min="2822" max="2822" width="16.28515625" style="353" customWidth="1"/>
    <col min="2823" max="2823" width="9.85546875" style="353" customWidth="1"/>
    <col min="2824" max="2824" width="1.85546875" style="353" customWidth="1"/>
    <col min="2825" max="2825" width="5.85546875" style="353" bestFit="1" customWidth="1"/>
    <col min="2826" max="2826" width="16.140625" style="353" bestFit="1" customWidth="1"/>
    <col min="2827" max="2827" width="15.42578125" style="353" customWidth="1"/>
    <col min="2828" max="2828" width="11.5703125" style="353" bestFit="1" customWidth="1"/>
    <col min="2829" max="2829" width="9.85546875" style="353" bestFit="1" customWidth="1"/>
    <col min="2830" max="3072" width="9.140625" style="353"/>
    <col min="3073" max="3073" width="6.42578125" style="353" customWidth="1"/>
    <col min="3074" max="3074" width="15.5703125" style="353" customWidth="1"/>
    <col min="3075" max="3075" width="20" style="353" bestFit="1" customWidth="1"/>
    <col min="3076" max="3076" width="5.85546875" style="353" bestFit="1" customWidth="1"/>
    <col min="3077" max="3077" width="16.140625" style="353" bestFit="1" customWidth="1"/>
    <col min="3078" max="3078" width="16.28515625" style="353" customWidth="1"/>
    <col min="3079" max="3079" width="9.85546875" style="353" customWidth="1"/>
    <col min="3080" max="3080" width="1.85546875" style="353" customWidth="1"/>
    <col min="3081" max="3081" width="5.85546875" style="353" bestFit="1" customWidth="1"/>
    <col min="3082" max="3082" width="16.140625" style="353" bestFit="1" customWidth="1"/>
    <col min="3083" max="3083" width="15.42578125" style="353" customWidth="1"/>
    <col min="3084" max="3084" width="11.5703125" style="353" bestFit="1" customWidth="1"/>
    <col min="3085" max="3085" width="9.85546875" style="353" bestFit="1" customWidth="1"/>
    <col min="3086" max="3328" width="9.140625" style="353"/>
    <col min="3329" max="3329" width="6.42578125" style="353" customWidth="1"/>
    <col min="3330" max="3330" width="15.5703125" style="353" customWidth="1"/>
    <col min="3331" max="3331" width="20" style="353" bestFit="1" customWidth="1"/>
    <col min="3332" max="3332" width="5.85546875" style="353" bestFit="1" customWidth="1"/>
    <col min="3333" max="3333" width="16.140625" style="353" bestFit="1" customWidth="1"/>
    <col min="3334" max="3334" width="16.28515625" style="353" customWidth="1"/>
    <col min="3335" max="3335" width="9.85546875" style="353" customWidth="1"/>
    <col min="3336" max="3336" width="1.85546875" style="353" customWidth="1"/>
    <col min="3337" max="3337" width="5.85546875" style="353" bestFit="1" customWidth="1"/>
    <col min="3338" max="3338" width="16.140625" style="353" bestFit="1" customWidth="1"/>
    <col min="3339" max="3339" width="15.42578125" style="353" customWidth="1"/>
    <col min="3340" max="3340" width="11.5703125" style="353" bestFit="1" customWidth="1"/>
    <col min="3341" max="3341" width="9.85546875" style="353" bestFit="1" customWidth="1"/>
    <col min="3342" max="3584" width="9.140625" style="353"/>
    <col min="3585" max="3585" width="6.42578125" style="353" customWidth="1"/>
    <col min="3586" max="3586" width="15.5703125" style="353" customWidth="1"/>
    <col min="3587" max="3587" width="20" style="353" bestFit="1" customWidth="1"/>
    <col min="3588" max="3588" width="5.85546875" style="353" bestFit="1" customWidth="1"/>
    <col min="3589" max="3589" width="16.140625" style="353" bestFit="1" customWidth="1"/>
    <col min="3590" max="3590" width="16.28515625" style="353" customWidth="1"/>
    <col min="3591" max="3591" width="9.85546875" style="353" customWidth="1"/>
    <col min="3592" max="3592" width="1.85546875" style="353" customWidth="1"/>
    <col min="3593" max="3593" width="5.85546875" style="353" bestFit="1" customWidth="1"/>
    <col min="3594" max="3594" width="16.140625" style="353" bestFit="1" customWidth="1"/>
    <col min="3595" max="3595" width="15.42578125" style="353" customWidth="1"/>
    <col min="3596" max="3596" width="11.5703125" style="353" bestFit="1" customWidth="1"/>
    <col min="3597" max="3597" width="9.85546875" style="353" bestFit="1" customWidth="1"/>
    <col min="3598" max="3840" width="9.140625" style="353"/>
    <col min="3841" max="3841" width="6.42578125" style="353" customWidth="1"/>
    <col min="3842" max="3842" width="15.5703125" style="353" customWidth="1"/>
    <col min="3843" max="3843" width="20" style="353" bestFit="1" customWidth="1"/>
    <col min="3844" max="3844" width="5.85546875" style="353" bestFit="1" customWidth="1"/>
    <col min="3845" max="3845" width="16.140625" style="353" bestFit="1" customWidth="1"/>
    <col min="3846" max="3846" width="16.28515625" style="353" customWidth="1"/>
    <col min="3847" max="3847" width="9.85546875" style="353" customWidth="1"/>
    <col min="3848" max="3848" width="1.85546875" style="353" customWidth="1"/>
    <col min="3849" max="3849" width="5.85546875" style="353" bestFit="1" customWidth="1"/>
    <col min="3850" max="3850" width="16.140625" style="353" bestFit="1" customWidth="1"/>
    <col min="3851" max="3851" width="15.42578125" style="353" customWidth="1"/>
    <col min="3852" max="3852" width="11.5703125" style="353" bestFit="1" customWidth="1"/>
    <col min="3853" max="3853" width="9.85546875" style="353" bestFit="1" customWidth="1"/>
    <col min="3854" max="4096" width="9.140625" style="353"/>
    <col min="4097" max="4097" width="6.42578125" style="353" customWidth="1"/>
    <col min="4098" max="4098" width="15.5703125" style="353" customWidth="1"/>
    <col min="4099" max="4099" width="20" style="353" bestFit="1" customWidth="1"/>
    <col min="4100" max="4100" width="5.85546875" style="353" bestFit="1" customWidth="1"/>
    <col min="4101" max="4101" width="16.140625" style="353" bestFit="1" customWidth="1"/>
    <col min="4102" max="4102" width="16.28515625" style="353" customWidth="1"/>
    <col min="4103" max="4103" width="9.85546875" style="353" customWidth="1"/>
    <col min="4104" max="4104" width="1.85546875" style="353" customWidth="1"/>
    <col min="4105" max="4105" width="5.85546875" style="353" bestFit="1" customWidth="1"/>
    <col min="4106" max="4106" width="16.140625" style="353" bestFit="1" customWidth="1"/>
    <col min="4107" max="4107" width="15.42578125" style="353" customWidth="1"/>
    <col min="4108" max="4108" width="11.5703125" style="353" bestFit="1" customWidth="1"/>
    <col min="4109" max="4109" width="9.85546875" style="353" bestFit="1" customWidth="1"/>
    <col min="4110" max="4352" width="9.140625" style="353"/>
    <col min="4353" max="4353" width="6.42578125" style="353" customWidth="1"/>
    <col min="4354" max="4354" width="15.5703125" style="353" customWidth="1"/>
    <col min="4355" max="4355" width="20" style="353" bestFit="1" customWidth="1"/>
    <col min="4356" max="4356" width="5.85546875" style="353" bestFit="1" customWidth="1"/>
    <col min="4357" max="4357" width="16.140625" style="353" bestFit="1" customWidth="1"/>
    <col min="4358" max="4358" width="16.28515625" style="353" customWidth="1"/>
    <col min="4359" max="4359" width="9.85546875" style="353" customWidth="1"/>
    <col min="4360" max="4360" width="1.85546875" style="353" customWidth="1"/>
    <col min="4361" max="4361" width="5.85546875" style="353" bestFit="1" customWidth="1"/>
    <col min="4362" max="4362" width="16.140625" style="353" bestFit="1" customWidth="1"/>
    <col min="4363" max="4363" width="15.42578125" style="353" customWidth="1"/>
    <col min="4364" max="4364" width="11.5703125" style="353" bestFit="1" customWidth="1"/>
    <col min="4365" max="4365" width="9.85546875" style="353" bestFit="1" customWidth="1"/>
    <col min="4366" max="4608" width="9.140625" style="353"/>
    <col min="4609" max="4609" width="6.42578125" style="353" customWidth="1"/>
    <col min="4610" max="4610" width="15.5703125" style="353" customWidth="1"/>
    <col min="4611" max="4611" width="20" style="353" bestFit="1" customWidth="1"/>
    <col min="4612" max="4612" width="5.85546875" style="353" bestFit="1" customWidth="1"/>
    <col min="4613" max="4613" width="16.140625" style="353" bestFit="1" customWidth="1"/>
    <col min="4614" max="4614" width="16.28515625" style="353" customWidth="1"/>
    <col min="4615" max="4615" width="9.85546875" style="353" customWidth="1"/>
    <col min="4616" max="4616" width="1.85546875" style="353" customWidth="1"/>
    <col min="4617" max="4617" width="5.85546875" style="353" bestFit="1" customWidth="1"/>
    <col min="4618" max="4618" width="16.140625" style="353" bestFit="1" customWidth="1"/>
    <col min="4619" max="4619" width="15.42578125" style="353" customWidth="1"/>
    <col min="4620" max="4620" width="11.5703125" style="353" bestFit="1" customWidth="1"/>
    <col min="4621" max="4621" width="9.85546875" style="353" bestFit="1" customWidth="1"/>
    <col min="4622" max="4864" width="9.140625" style="353"/>
    <col min="4865" max="4865" width="6.42578125" style="353" customWidth="1"/>
    <col min="4866" max="4866" width="15.5703125" style="353" customWidth="1"/>
    <col min="4867" max="4867" width="20" style="353" bestFit="1" customWidth="1"/>
    <col min="4868" max="4868" width="5.85546875" style="353" bestFit="1" customWidth="1"/>
    <col min="4869" max="4869" width="16.140625" style="353" bestFit="1" customWidth="1"/>
    <col min="4870" max="4870" width="16.28515625" style="353" customWidth="1"/>
    <col min="4871" max="4871" width="9.85546875" style="353" customWidth="1"/>
    <col min="4872" max="4872" width="1.85546875" style="353" customWidth="1"/>
    <col min="4873" max="4873" width="5.85546875" style="353" bestFit="1" customWidth="1"/>
    <col min="4874" max="4874" width="16.140625" style="353" bestFit="1" customWidth="1"/>
    <col min="4875" max="4875" width="15.42578125" style="353" customWidth="1"/>
    <col min="4876" max="4876" width="11.5703125" style="353" bestFit="1" customWidth="1"/>
    <col min="4877" max="4877" width="9.85546875" style="353" bestFit="1" customWidth="1"/>
    <col min="4878" max="5120" width="9.140625" style="353"/>
    <col min="5121" max="5121" width="6.42578125" style="353" customWidth="1"/>
    <col min="5122" max="5122" width="15.5703125" style="353" customWidth="1"/>
    <col min="5123" max="5123" width="20" style="353" bestFit="1" customWidth="1"/>
    <col min="5124" max="5124" width="5.85546875" style="353" bestFit="1" customWidth="1"/>
    <col min="5125" max="5125" width="16.140625" style="353" bestFit="1" customWidth="1"/>
    <col min="5126" max="5126" width="16.28515625" style="353" customWidth="1"/>
    <col min="5127" max="5127" width="9.85546875" style="353" customWidth="1"/>
    <col min="5128" max="5128" width="1.85546875" style="353" customWidth="1"/>
    <col min="5129" max="5129" width="5.85546875" style="353" bestFit="1" customWidth="1"/>
    <col min="5130" max="5130" width="16.140625" style="353" bestFit="1" customWidth="1"/>
    <col min="5131" max="5131" width="15.42578125" style="353" customWidth="1"/>
    <col min="5132" max="5132" width="11.5703125" style="353" bestFit="1" customWidth="1"/>
    <col min="5133" max="5133" width="9.85546875" style="353" bestFit="1" customWidth="1"/>
    <col min="5134" max="5376" width="9.140625" style="353"/>
    <col min="5377" max="5377" width="6.42578125" style="353" customWidth="1"/>
    <col min="5378" max="5378" width="15.5703125" style="353" customWidth="1"/>
    <col min="5379" max="5379" width="20" style="353" bestFit="1" customWidth="1"/>
    <col min="5380" max="5380" width="5.85546875" style="353" bestFit="1" customWidth="1"/>
    <col min="5381" max="5381" width="16.140625" style="353" bestFit="1" customWidth="1"/>
    <col min="5382" max="5382" width="16.28515625" style="353" customWidth="1"/>
    <col min="5383" max="5383" width="9.85546875" style="353" customWidth="1"/>
    <col min="5384" max="5384" width="1.85546875" style="353" customWidth="1"/>
    <col min="5385" max="5385" width="5.85546875" style="353" bestFit="1" customWidth="1"/>
    <col min="5386" max="5386" width="16.140625" style="353" bestFit="1" customWidth="1"/>
    <col min="5387" max="5387" width="15.42578125" style="353" customWidth="1"/>
    <col min="5388" max="5388" width="11.5703125" style="353" bestFit="1" customWidth="1"/>
    <col min="5389" max="5389" width="9.85546875" style="353" bestFit="1" customWidth="1"/>
    <col min="5390" max="5632" width="9.140625" style="353"/>
    <col min="5633" max="5633" width="6.42578125" style="353" customWidth="1"/>
    <col min="5634" max="5634" width="15.5703125" style="353" customWidth="1"/>
    <col min="5635" max="5635" width="20" style="353" bestFit="1" customWidth="1"/>
    <col min="5636" max="5636" width="5.85546875" style="353" bestFit="1" customWidth="1"/>
    <col min="5637" max="5637" width="16.140625" style="353" bestFit="1" customWidth="1"/>
    <col min="5638" max="5638" width="16.28515625" style="353" customWidth="1"/>
    <col min="5639" max="5639" width="9.85546875" style="353" customWidth="1"/>
    <col min="5640" max="5640" width="1.85546875" style="353" customWidth="1"/>
    <col min="5641" max="5641" width="5.85546875" style="353" bestFit="1" customWidth="1"/>
    <col min="5642" max="5642" width="16.140625" style="353" bestFit="1" customWidth="1"/>
    <col min="5643" max="5643" width="15.42578125" style="353" customWidth="1"/>
    <col min="5644" max="5644" width="11.5703125" style="353" bestFit="1" customWidth="1"/>
    <col min="5645" max="5645" width="9.85546875" style="353" bestFit="1" customWidth="1"/>
    <col min="5646" max="5888" width="9.140625" style="353"/>
    <col min="5889" max="5889" width="6.42578125" style="353" customWidth="1"/>
    <col min="5890" max="5890" width="15.5703125" style="353" customWidth="1"/>
    <col min="5891" max="5891" width="20" style="353" bestFit="1" customWidth="1"/>
    <col min="5892" max="5892" width="5.85546875" style="353" bestFit="1" customWidth="1"/>
    <col min="5893" max="5893" width="16.140625" style="353" bestFit="1" customWidth="1"/>
    <col min="5894" max="5894" width="16.28515625" style="353" customWidth="1"/>
    <col min="5895" max="5895" width="9.85546875" style="353" customWidth="1"/>
    <col min="5896" max="5896" width="1.85546875" style="353" customWidth="1"/>
    <col min="5897" max="5897" width="5.85546875" style="353" bestFit="1" customWidth="1"/>
    <col min="5898" max="5898" width="16.140625" style="353" bestFit="1" customWidth="1"/>
    <col min="5899" max="5899" width="15.42578125" style="353" customWidth="1"/>
    <col min="5900" max="5900" width="11.5703125" style="353" bestFit="1" customWidth="1"/>
    <col min="5901" max="5901" width="9.85546875" style="353" bestFit="1" customWidth="1"/>
    <col min="5902" max="6144" width="9.140625" style="353"/>
    <col min="6145" max="6145" width="6.42578125" style="353" customWidth="1"/>
    <col min="6146" max="6146" width="15.5703125" style="353" customWidth="1"/>
    <col min="6147" max="6147" width="20" style="353" bestFit="1" customWidth="1"/>
    <col min="6148" max="6148" width="5.85546875" style="353" bestFit="1" customWidth="1"/>
    <col min="6149" max="6149" width="16.140625" style="353" bestFit="1" customWidth="1"/>
    <col min="6150" max="6150" width="16.28515625" style="353" customWidth="1"/>
    <col min="6151" max="6151" width="9.85546875" style="353" customWidth="1"/>
    <col min="6152" max="6152" width="1.85546875" style="353" customWidth="1"/>
    <col min="6153" max="6153" width="5.85546875" style="353" bestFit="1" customWidth="1"/>
    <col min="6154" max="6154" width="16.140625" style="353" bestFit="1" customWidth="1"/>
    <col min="6155" max="6155" width="15.42578125" style="353" customWidth="1"/>
    <col min="6156" max="6156" width="11.5703125" style="353" bestFit="1" customWidth="1"/>
    <col min="6157" max="6157" width="9.85546875" style="353" bestFit="1" customWidth="1"/>
    <col min="6158" max="6400" width="9.140625" style="353"/>
    <col min="6401" max="6401" width="6.42578125" style="353" customWidth="1"/>
    <col min="6402" max="6402" width="15.5703125" style="353" customWidth="1"/>
    <col min="6403" max="6403" width="20" style="353" bestFit="1" customWidth="1"/>
    <col min="6404" max="6404" width="5.85546875" style="353" bestFit="1" customWidth="1"/>
    <col min="6405" max="6405" width="16.140625" style="353" bestFit="1" customWidth="1"/>
    <col min="6406" max="6406" width="16.28515625" style="353" customWidth="1"/>
    <col min="6407" max="6407" width="9.85546875" style="353" customWidth="1"/>
    <col min="6408" max="6408" width="1.85546875" style="353" customWidth="1"/>
    <col min="6409" max="6409" width="5.85546875" style="353" bestFit="1" customWidth="1"/>
    <col min="6410" max="6410" width="16.140625" style="353" bestFit="1" customWidth="1"/>
    <col min="6411" max="6411" width="15.42578125" style="353" customWidth="1"/>
    <col min="6412" max="6412" width="11.5703125" style="353" bestFit="1" customWidth="1"/>
    <col min="6413" max="6413" width="9.85546875" style="353" bestFit="1" customWidth="1"/>
    <col min="6414" max="6656" width="9.140625" style="353"/>
    <col min="6657" max="6657" width="6.42578125" style="353" customWidth="1"/>
    <col min="6658" max="6658" width="15.5703125" style="353" customWidth="1"/>
    <col min="6659" max="6659" width="20" style="353" bestFit="1" customWidth="1"/>
    <col min="6660" max="6660" width="5.85546875" style="353" bestFit="1" customWidth="1"/>
    <col min="6661" max="6661" width="16.140625" style="353" bestFit="1" customWidth="1"/>
    <col min="6662" max="6662" width="16.28515625" style="353" customWidth="1"/>
    <col min="6663" max="6663" width="9.85546875" style="353" customWidth="1"/>
    <col min="6664" max="6664" width="1.85546875" style="353" customWidth="1"/>
    <col min="6665" max="6665" width="5.85546875" style="353" bestFit="1" customWidth="1"/>
    <col min="6666" max="6666" width="16.140625" style="353" bestFit="1" customWidth="1"/>
    <col min="6667" max="6667" width="15.42578125" style="353" customWidth="1"/>
    <col min="6668" max="6668" width="11.5703125" style="353" bestFit="1" customWidth="1"/>
    <col min="6669" max="6669" width="9.85546875" style="353" bestFit="1" customWidth="1"/>
    <col min="6670" max="6912" width="9.140625" style="353"/>
    <col min="6913" max="6913" width="6.42578125" style="353" customWidth="1"/>
    <col min="6914" max="6914" width="15.5703125" style="353" customWidth="1"/>
    <col min="6915" max="6915" width="20" style="353" bestFit="1" customWidth="1"/>
    <col min="6916" max="6916" width="5.85546875" style="353" bestFit="1" customWidth="1"/>
    <col min="6917" max="6917" width="16.140625" style="353" bestFit="1" customWidth="1"/>
    <col min="6918" max="6918" width="16.28515625" style="353" customWidth="1"/>
    <col min="6919" max="6919" width="9.85546875" style="353" customWidth="1"/>
    <col min="6920" max="6920" width="1.85546875" style="353" customWidth="1"/>
    <col min="6921" max="6921" width="5.85546875" style="353" bestFit="1" customWidth="1"/>
    <col min="6922" max="6922" width="16.140625" style="353" bestFit="1" customWidth="1"/>
    <col min="6923" max="6923" width="15.42578125" style="353" customWidth="1"/>
    <col min="6924" max="6924" width="11.5703125" style="353" bestFit="1" customWidth="1"/>
    <col min="6925" max="6925" width="9.85546875" style="353" bestFit="1" customWidth="1"/>
    <col min="6926" max="7168" width="9.140625" style="353"/>
    <col min="7169" max="7169" width="6.42578125" style="353" customWidth="1"/>
    <col min="7170" max="7170" width="15.5703125" style="353" customWidth="1"/>
    <col min="7171" max="7171" width="20" style="353" bestFit="1" customWidth="1"/>
    <col min="7172" max="7172" width="5.85546875" style="353" bestFit="1" customWidth="1"/>
    <col min="7173" max="7173" width="16.140625" style="353" bestFit="1" customWidth="1"/>
    <col min="7174" max="7174" width="16.28515625" style="353" customWidth="1"/>
    <col min="7175" max="7175" width="9.85546875" style="353" customWidth="1"/>
    <col min="7176" max="7176" width="1.85546875" style="353" customWidth="1"/>
    <col min="7177" max="7177" width="5.85546875" style="353" bestFit="1" customWidth="1"/>
    <col min="7178" max="7178" width="16.140625" style="353" bestFit="1" customWidth="1"/>
    <col min="7179" max="7179" width="15.42578125" style="353" customWidth="1"/>
    <col min="7180" max="7180" width="11.5703125" style="353" bestFit="1" customWidth="1"/>
    <col min="7181" max="7181" width="9.85546875" style="353" bestFit="1" customWidth="1"/>
    <col min="7182" max="7424" width="9.140625" style="353"/>
    <col min="7425" max="7425" width="6.42578125" style="353" customWidth="1"/>
    <col min="7426" max="7426" width="15.5703125" style="353" customWidth="1"/>
    <col min="7427" max="7427" width="20" style="353" bestFit="1" customWidth="1"/>
    <col min="7428" max="7428" width="5.85546875" style="353" bestFit="1" customWidth="1"/>
    <col min="7429" max="7429" width="16.140625" style="353" bestFit="1" customWidth="1"/>
    <col min="7430" max="7430" width="16.28515625" style="353" customWidth="1"/>
    <col min="7431" max="7431" width="9.85546875" style="353" customWidth="1"/>
    <col min="7432" max="7432" width="1.85546875" style="353" customWidth="1"/>
    <col min="7433" max="7433" width="5.85546875" style="353" bestFit="1" customWidth="1"/>
    <col min="7434" max="7434" width="16.140625" style="353" bestFit="1" customWidth="1"/>
    <col min="7435" max="7435" width="15.42578125" style="353" customWidth="1"/>
    <col min="7436" max="7436" width="11.5703125" style="353" bestFit="1" customWidth="1"/>
    <col min="7437" max="7437" width="9.85546875" style="353" bestFit="1" customWidth="1"/>
    <col min="7438" max="7680" width="9.140625" style="353"/>
    <col min="7681" max="7681" width="6.42578125" style="353" customWidth="1"/>
    <col min="7682" max="7682" width="15.5703125" style="353" customWidth="1"/>
    <col min="7683" max="7683" width="20" style="353" bestFit="1" customWidth="1"/>
    <col min="7684" max="7684" width="5.85546875" style="353" bestFit="1" customWidth="1"/>
    <col min="7685" max="7685" width="16.140625" style="353" bestFit="1" customWidth="1"/>
    <col min="7686" max="7686" width="16.28515625" style="353" customWidth="1"/>
    <col min="7687" max="7687" width="9.85546875" style="353" customWidth="1"/>
    <col min="7688" max="7688" width="1.85546875" style="353" customWidth="1"/>
    <col min="7689" max="7689" width="5.85546875" style="353" bestFit="1" customWidth="1"/>
    <col min="7690" max="7690" width="16.140625" style="353" bestFit="1" customWidth="1"/>
    <col min="7691" max="7691" width="15.42578125" style="353" customWidth="1"/>
    <col min="7692" max="7692" width="11.5703125" style="353" bestFit="1" customWidth="1"/>
    <col min="7693" max="7693" width="9.85546875" style="353" bestFit="1" customWidth="1"/>
    <col min="7694" max="7936" width="9.140625" style="353"/>
    <col min="7937" max="7937" width="6.42578125" style="353" customWidth="1"/>
    <col min="7938" max="7938" width="15.5703125" style="353" customWidth="1"/>
    <col min="7939" max="7939" width="20" style="353" bestFit="1" customWidth="1"/>
    <col min="7940" max="7940" width="5.85546875" style="353" bestFit="1" customWidth="1"/>
    <col min="7941" max="7941" width="16.140625" style="353" bestFit="1" customWidth="1"/>
    <col min="7942" max="7942" width="16.28515625" style="353" customWidth="1"/>
    <col min="7943" max="7943" width="9.85546875" style="353" customWidth="1"/>
    <col min="7944" max="7944" width="1.85546875" style="353" customWidth="1"/>
    <col min="7945" max="7945" width="5.85546875" style="353" bestFit="1" customWidth="1"/>
    <col min="7946" max="7946" width="16.140625" style="353" bestFit="1" customWidth="1"/>
    <col min="7947" max="7947" width="15.42578125" style="353" customWidth="1"/>
    <col min="7948" max="7948" width="11.5703125" style="353" bestFit="1" customWidth="1"/>
    <col min="7949" max="7949" width="9.85546875" style="353" bestFit="1" customWidth="1"/>
    <col min="7950" max="8192" width="9.140625" style="353"/>
    <col min="8193" max="8193" width="6.42578125" style="353" customWidth="1"/>
    <col min="8194" max="8194" width="15.5703125" style="353" customWidth="1"/>
    <col min="8195" max="8195" width="20" style="353" bestFit="1" customWidth="1"/>
    <col min="8196" max="8196" width="5.85546875" style="353" bestFit="1" customWidth="1"/>
    <col min="8197" max="8197" width="16.140625" style="353" bestFit="1" customWidth="1"/>
    <col min="8198" max="8198" width="16.28515625" style="353" customWidth="1"/>
    <col min="8199" max="8199" width="9.85546875" style="353" customWidth="1"/>
    <col min="8200" max="8200" width="1.85546875" style="353" customWidth="1"/>
    <col min="8201" max="8201" width="5.85546875" style="353" bestFit="1" customWidth="1"/>
    <col min="8202" max="8202" width="16.140625" style="353" bestFit="1" customWidth="1"/>
    <col min="8203" max="8203" width="15.42578125" style="353" customWidth="1"/>
    <col min="8204" max="8204" width="11.5703125" style="353" bestFit="1" customWidth="1"/>
    <col min="8205" max="8205" width="9.85546875" style="353" bestFit="1" customWidth="1"/>
    <col min="8206" max="8448" width="9.140625" style="353"/>
    <col min="8449" max="8449" width="6.42578125" style="353" customWidth="1"/>
    <col min="8450" max="8450" width="15.5703125" style="353" customWidth="1"/>
    <col min="8451" max="8451" width="20" style="353" bestFit="1" customWidth="1"/>
    <col min="8452" max="8452" width="5.85546875" style="353" bestFit="1" customWidth="1"/>
    <col min="8453" max="8453" width="16.140625" style="353" bestFit="1" customWidth="1"/>
    <col min="8454" max="8454" width="16.28515625" style="353" customWidth="1"/>
    <col min="8455" max="8455" width="9.85546875" style="353" customWidth="1"/>
    <col min="8456" max="8456" width="1.85546875" style="353" customWidth="1"/>
    <col min="8457" max="8457" width="5.85546875" style="353" bestFit="1" customWidth="1"/>
    <col min="8458" max="8458" width="16.140625" style="353" bestFit="1" customWidth="1"/>
    <col min="8459" max="8459" width="15.42578125" style="353" customWidth="1"/>
    <col min="8460" max="8460" width="11.5703125" style="353" bestFit="1" customWidth="1"/>
    <col min="8461" max="8461" width="9.85546875" style="353" bestFit="1" customWidth="1"/>
    <col min="8462" max="8704" width="9.140625" style="353"/>
    <col min="8705" max="8705" width="6.42578125" style="353" customWidth="1"/>
    <col min="8706" max="8706" width="15.5703125" style="353" customWidth="1"/>
    <col min="8707" max="8707" width="20" style="353" bestFit="1" customWidth="1"/>
    <col min="8708" max="8708" width="5.85546875" style="353" bestFit="1" customWidth="1"/>
    <col min="8709" max="8709" width="16.140625" style="353" bestFit="1" customWidth="1"/>
    <col min="8710" max="8710" width="16.28515625" style="353" customWidth="1"/>
    <col min="8711" max="8711" width="9.85546875" style="353" customWidth="1"/>
    <col min="8712" max="8712" width="1.85546875" style="353" customWidth="1"/>
    <col min="8713" max="8713" width="5.85546875" style="353" bestFit="1" customWidth="1"/>
    <col min="8714" max="8714" width="16.140625" style="353" bestFit="1" customWidth="1"/>
    <col min="8715" max="8715" width="15.42578125" style="353" customWidth="1"/>
    <col min="8716" max="8716" width="11.5703125" style="353" bestFit="1" customWidth="1"/>
    <col min="8717" max="8717" width="9.85546875" style="353" bestFit="1" customWidth="1"/>
    <col min="8718" max="8960" width="9.140625" style="353"/>
    <col min="8961" max="8961" width="6.42578125" style="353" customWidth="1"/>
    <col min="8962" max="8962" width="15.5703125" style="353" customWidth="1"/>
    <col min="8963" max="8963" width="20" style="353" bestFit="1" customWidth="1"/>
    <col min="8964" max="8964" width="5.85546875" style="353" bestFit="1" customWidth="1"/>
    <col min="8965" max="8965" width="16.140625" style="353" bestFit="1" customWidth="1"/>
    <col min="8966" max="8966" width="16.28515625" style="353" customWidth="1"/>
    <col min="8967" max="8967" width="9.85546875" style="353" customWidth="1"/>
    <col min="8968" max="8968" width="1.85546875" style="353" customWidth="1"/>
    <col min="8969" max="8969" width="5.85546875" style="353" bestFit="1" customWidth="1"/>
    <col min="8970" max="8970" width="16.140625" style="353" bestFit="1" customWidth="1"/>
    <col min="8971" max="8971" width="15.42578125" style="353" customWidth="1"/>
    <col min="8972" max="8972" width="11.5703125" style="353" bestFit="1" customWidth="1"/>
    <col min="8973" max="8973" width="9.85546875" style="353" bestFit="1" customWidth="1"/>
    <col min="8974" max="9216" width="9.140625" style="353"/>
    <col min="9217" max="9217" width="6.42578125" style="353" customWidth="1"/>
    <col min="9218" max="9218" width="15.5703125" style="353" customWidth="1"/>
    <col min="9219" max="9219" width="20" style="353" bestFit="1" customWidth="1"/>
    <col min="9220" max="9220" width="5.85546875" style="353" bestFit="1" customWidth="1"/>
    <col min="9221" max="9221" width="16.140625" style="353" bestFit="1" customWidth="1"/>
    <col min="9222" max="9222" width="16.28515625" style="353" customWidth="1"/>
    <col min="9223" max="9223" width="9.85546875" style="353" customWidth="1"/>
    <col min="9224" max="9224" width="1.85546875" style="353" customWidth="1"/>
    <col min="9225" max="9225" width="5.85546875" style="353" bestFit="1" customWidth="1"/>
    <col min="9226" max="9226" width="16.140625" style="353" bestFit="1" customWidth="1"/>
    <col min="9227" max="9227" width="15.42578125" style="353" customWidth="1"/>
    <col min="9228" max="9228" width="11.5703125" style="353" bestFit="1" customWidth="1"/>
    <col min="9229" max="9229" width="9.85546875" style="353" bestFit="1" customWidth="1"/>
    <col min="9230" max="9472" width="9.140625" style="353"/>
    <col min="9473" max="9473" width="6.42578125" style="353" customWidth="1"/>
    <col min="9474" max="9474" width="15.5703125" style="353" customWidth="1"/>
    <col min="9475" max="9475" width="20" style="353" bestFit="1" customWidth="1"/>
    <col min="9476" max="9476" width="5.85546875" style="353" bestFit="1" customWidth="1"/>
    <col min="9477" max="9477" width="16.140625" style="353" bestFit="1" customWidth="1"/>
    <col min="9478" max="9478" width="16.28515625" style="353" customWidth="1"/>
    <col min="9479" max="9479" width="9.85546875" style="353" customWidth="1"/>
    <col min="9480" max="9480" width="1.85546875" style="353" customWidth="1"/>
    <col min="9481" max="9481" width="5.85546875" style="353" bestFit="1" customWidth="1"/>
    <col min="9482" max="9482" width="16.140625" style="353" bestFit="1" customWidth="1"/>
    <col min="9483" max="9483" width="15.42578125" style="353" customWidth="1"/>
    <col min="9484" max="9484" width="11.5703125" style="353" bestFit="1" customWidth="1"/>
    <col min="9485" max="9485" width="9.85546875" style="353" bestFit="1" customWidth="1"/>
    <col min="9486" max="9728" width="9.140625" style="353"/>
    <col min="9729" max="9729" width="6.42578125" style="353" customWidth="1"/>
    <col min="9730" max="9730" width="15.5703125" style="353" customWidth="1"/>
    <col min="9731" max="9731" width="20" style="353" bestFit="1" customWidth="1"/>
    <col min="9732" max="9732" width="5.85546875" style="353" bestFit="1" customWidth="1"/>
    <col min="9733" max="9733" width="16.140625" style="353" bestFit="1" customWidth="1"/>
    <col min="9734" max="9734" width="16.28515625" style="353" customWidth="1"/>
    <col min="9735" max="9735" width="9.85546875" style="353" customWidth="1"/>
    <col min="9736" max="9736" width="1.85546875" style="353" customWidth="1"/>
    <col min="9737" max="9737" width="5.85546875" style="353" bestFit="1" customWidth="1"/>
    <col min="9738" max="9738" width="16.140625" style="353" bestFit="1" customWidth="1"/>
    <col min="9739" max="9739" width="15.42578125" style="353" customWidth="1"/>
    <col min="9740" max="9740" width="11.5703125" style="353" bestFit="1" customWidth="1"/>
    <col min="9741" max="9741" width="9.85546875" style="353" bestFit="1" customWidth="1"/>
    <col min="9742" max="9984" width="9.140625" style="353"/>
    <col min="9985" max="9985" width="6.42578125" style="353" customWidth="1"/>
    <col min="9986" max="9986" width="15.5703125" style="353" customWidth="1"/>
    <col min="9987" max="9987" width="20" style="353" bestFit="1" customWidth="1"/>
    <col min="9988" max="9988" width="5.85546875" style="353" bestFit="1" customWidth="1"/>
    <col min="9989" max="9989" width="16.140625" style="353" bestFit="1" customWidth="1"/>
    <col min="9990" max="9990" width="16.28515625" style="353" customWidth="1"/>
    <col min="9991" max="9991" width="9.85546875" style="353" customWidth="1"/>
    <col min="9992" max="9992" width="1.85546875" style="353" customWidth="1"/>
    <col min="9993" max="9993" width="5.85546875" style="353" bestFit="1" customWidth="1"/>
    <col min="9994" max="9994" width="16.140625" style="353" bestFit="1" customWidth="1"/>
    <col min="9995" max="9995" width="15.42578125" style="353" customWidth="1"/>
    <col min="9996" max="9996" width="11.5703125" style="353" bestFit="1" customWidth="1"/>
    <col min="9997" max="9997" width="9.85546875" style="353" bestFit="1" customWidth="1"/>
    <col min="9998" max="10240" width="9.140625" style="353"/>
    <col min="10241" max="10241" width="6.42578125" style="353" customWidth="1"/>
    <col min="10242" max="10242" width="15.5703125" style="353" customWidth="1"/>
    <col min="10243" max="10243" width="20" style="353" bestFit="1" customWidth="1"/>
    <col min="10244" max="10244" width="5.85546875" style="353" bestFit="1" customWidth="1"/>
    <col min="10245" max="10245" width="16.140625" style="353" bestFit="1" customWidth="1"/>
    <col min="10246" max="10246" width="16.28515625" style="353" customWidth="1"/>
    <col min="10247" max="10247" width="9.85546875" style="353" customWidth="1"/>
    <col min="10248" max="10248" width="1.85546875" style="353" customWidth="1"/>
    <col min="10249" max="10249" width="5.85546875" style="353" bestFit="1" customWidth="1"/>
    <col min="10250" max="10250" width="16.140625" style="353" bestFit="1" customWidth="1"/>
    <col min="10251" max="10251" width="15.42578125" style="353" customWidth="1"/>
    <col min="10252" max="10252" width="11.5703125" style="353" bestFit="1" customWidth="1"/>
    <col min="10253" max="10253" width="9.85546875" style="353" bestFit="1" customWidth="1"/>
    <col min="10254" max="10496" width="9.140625" style="353"/>
    <col min="10497" max="10497" width="6.42578125" style="353" customWidth="1"/>
    <col min="10498" max="10498" width="15.5703125" style="353" customWidth="1"/>
    <col min="10499" max="10499" width="20" style="353" bestFit="1" customWidth="1"/>
    <col min="10500" max="10500" width="5.85546875" style="353" bestFit="1" customWidth="1"/>
    <col min="10501" max="10501" width="16.140625" style="353" bestFit="1" customWidth="1"/>
    <col min="10502" max="10502" width="16.28515625" style="353" customWidth="1"/>
    <col min="10503" max="10503" width="9.85546875" style="353" customWidth="1"/>
    <col min="10504" max="10504" width="1.85546875" style="353" customWidth="1"/>
    <col min="10505" max="10505" width="5.85546875" style="353" bestFit="1" customWidth="1"/>
    <col min="10506" max="10506" width="16.140625" style="353" bestFit="1" customWidth="1"/>
    <col min="10507" max="10507" width="15.42578125" style="353" customWidth="1"/>
    <col min="10508" max="10508" width="11.5703125" style="353" bestFit="1" customWidth="1"/>
    <col min="10509" max="10509" width="9.85546875" style="353" bestFit="1" customWidth="1"/>
    <col min="10510" max="10752" width="9.140625" style="353"/>
    <col min="10753" max="10753" width="6.42578125" style="353" customWidth="1"/>
    <col min="10754" max="10754" width="15.5703125" style="353" customWidth="1"/>
    <col min="10755" max="10755" width="20" style="353" bestFit="1" customWidth="1"/>
    <col min="10756" max="10756" width="5.85546875" style="353" bestFit="1" customWidth="1"/>
    <col min="10757" max="10757" width="16.140625" style="353" bestFit="1" customWidth="1"/>
    <col min="10758" max="10758" width="16.28515625" style="353" customWidth="1"/>
    <col min="10759" max="10759" width="9.85546875" style="353" customWidth="1"/>
    <col min="10760" max="10760" width="1.85546875" style="353" customWidth="1"/>
    <col min="10761" max="10761" width="5.85546875" style="353" bestFit="1" customWidth="1"/>
    <col min="10762" max="10762" width="16.140625" style="353" bestFit="1" customWidth="1"/>
    <col min="10763" max="10763" width="15.42578125" style="353" customWidth="1"/>
    <col min="10764" max="10764" width="11.5703125" style="353" bestFit="1" customWidth="1"/>
    <col min="10765" max="10765" width="9.85546875" style="353" bestFit="1" customWidth="1"/>
    <col min="10766" max="11008" width="9.140625" style="353"/>
    <col min="11009" max="11009" width="6.42578125" style="353" customWidth="1"/>
    <col min="11010" max="11010" width="15.5703125" style="353" customWidth="1"/>
    <col min="11011" max="11011" width="20" style="353" bestFit="1" customWidth="1"/>
    <col min="11012" max="11012" width="5.85546875" style="353" bestFit="1" customWidth="1"/>
    <col min="11013" max="11013" width="16.140625" style="353" bestFit="1" customWidth="1"/>
    <col min="11014" max="11014" width="16.28515625" style="353" customWidth="1"/>
    <col min="11015" max="11015" width="9.85546875" style="353" customWidth="1"/>
    <col min="11016" max="11016" width="1.85546875" style="353" customWidth="1"/>
    <col min="11017" max="11017" width="5.85546875" style="353" bestFit="1" customWidth="1"/>
    <col min="11018" max="11018" width="16.140625" style="353" bestFit="1" customWidth="1"/>
    <col min="11019" max="11019" width="15.42578125" style="353" customWidth="1"/>
    <col min="11020" max="11020" width="11.5703125" style="353" bestFit="1" customWidth="1"/>
    <col min="11021" max="11021" width="9.85546875" style="353" bestFit="1" customWidth="1"/>
    <col min="11022" max="11264" width="9.140625" style="353"/>
    <col min="11265" max="11265" width="6.42578125" style="353" customWidth="1"/>
    <col min="11266" max="11266" width="15.5703125" style="353" customWidth="1"/>
    <col min="11267" max="11267" width="20" style="353" bestFit="1" customWidth="1"/>
    <col min="11268" max="11268" width="5.85546875" style="353" bestFit="1" customWidth="1"/>
    <col min="11269" max="11269" width="16.140625" style="353" bestFit="1" customWidth="1"/>
    <col min="11270" max="11270" width="16.28515625" style="353" customWidth="1"/>
    <col min="11271" max="11271" width="9.85546875" style="353" customWidth="1"/>
    <col min="11272" max="11272" width="1.85546875" style="353" customWidth="1"/>
    <col min="11273" max="11273" width="5.85546875" style="353" bestFit="1" customWidth="1"/>
    <col min="11274" max="11274" width="16.140625" style="353" bestFit="1" customWidth="1"/>
    <col min="11275" max="11275" width="15.42578125" style="353" customWidth="1"/>
    <col min="11276" max="11276" width="11.5703125" style="353" bestFit="1" customWidth="1"/>
    <col min="11277" max="11277" width="9.85546875" style="353" bestFit="1" customWidth="1"/>
    <col min="11278" max="11520" width="9.140625" style="353"/>
    <col min="11521" max="11521" width="6.42578125" style="353" customWidth="1"/>
    <col min="11522" max="11522" width="15.5703125" style="353" customWidth="1"/>
    <col min="11523" max="11523" width="20" style="353" bestFit="1" customWidth="1"/>
    <col min="11524" max="11524" width="5.85546875" style="353" bestFit="1" customWidth="1"/>
    <col min="11525" max="11525" width="16.140625" style="353" bestFit="1" customWidth="1"/>
    <col min="11526" max="11526" width="16.28515625" style="353" customWidth="1"/>
    <col min="11527" max="11527" width="9.85546875" style="353" customWidth="1"/>
    <col min="11528" max="11528" width="1.85546875" style="353" customWidth="1"/>
    <col min="11529" max="11529" width="5.85546875" style="353" bestFit="1" customWidth="1"/>
    <col min="11530" max="11530" width="16.140625" style="353" bestFit="1" customWidth="1"/>
    <col min="11531" max="11531" width="15.42578125" style="353" customWidth="1"/>
    <col min="11532" max="11532" width="11.5703125" style="353" bestFit="1" customWidth="1"/>
    <col min="11533" max="11533" width="9.85546875" style="353" bestFit="1" customWidth="1"/>
    <col min="11534" max="11776" width="9.140625" style="353"/>
    <col min="11777" max="11777" width="6.42578125" style="353" customWidth="1"/>
    <col min="11778" max="11778" width="15.5703125" style="353" customWidth="1"/>
    <col min="11779" max="11779" width="20" style="353" bestFit="1" customWidth="1"/>
    <col min="11780" max="11780" width="5.85546875" style="353" bestFit="1" customWidth="1"/>
    <col min="11781" max="11781" width="16.140625" style="353" bestFit="1" customWidth="1"/>
    <col min="11782" max="11782" width="16.28515625" style="353" customWidth="1"/>
    <col min="11783" max="11783" width="9.85546875" style="353" customWidth="1"/>
    <col min="11784" max="11784" width="1.85546875" style="353" customWidth="1"/>
    <col min="11785" max="11785" width="5.85546875" style="353" bestFit="1" customWidth="1"/>
    <col min="11786" max="11786" width="16.140625" style="353" bestFit="1" customWidth="1"/>
    <col min="11787" max="11787" width="15.42578125" style="353" customWidth="1"/>
    <col min="11788" max="11788" width="11.5703125" style="353" bestFit="1" customWidth="1"/>
    <col min="11789" max="11789" width="9.85546875" style="353" bestFit="1" customWidth="1"/>
    <col min="11790" max="12032" width="9.140625" style="353"/>
    <col min="12033" max="12033" width="6.42578125" style="353" customWidth="1"/>
    <col min="12034" max="12034" width="15.5703125" style="353" customWidth="1"/>
    <col min="12035" max="12035" width="20" style="353" bestFit="1" customWidth="1"/>
    <col min="12036" max="12036" width="5.85546875" style="353" bestFit="1" customWidth="1"/>
    <col min="12037" max="12037" width="16.140625" style="353" bestFit="1" customWidth="1"/>
    <col min="12038" max="12038" width="16.28515625" style="353" customWidth="1"/>
    <col min="12039" max="12039" width="9.85546875" style="353" customWidth="1"/>
    <col min="12040" max="12040" width="1.85546875" style="353" customWidth="1"/>
    <col min="12041" max="12041" width="5.85546875" style="353" bestFit="1" customWidth="1"/>
    <col min="12042" max="12042" width="16.140625" style="353" bestFit="1" customWidth="1"/>
    <col min="12043" max="12043" width="15.42578125" style="353" customWidth="1"/>
    <col min="12044" max="12044" width="11.5703125" style="353" bestFit="1" customWidth="1"/>
    <col min="12045" max="12045" width="9.85546875" style="353" bestFit="1" customWidth="1"/>
    <col min="12046" max="12288" width="9.140625" style="353"/>
    <col min="12289" max="12289" width="6.42578125" style="353" customWidth="1"/>
    <col min="12290" max="12290" width="15.5703125" style="353" customWidth="1"/>
    <col min="12291" max="12291" width="20" style="353" bestFit="1" customWidth="1"/>
    <col min="12292" max="12292" width="5.85546875" style="353" bestFit="1" customWidth="1"/>
    <col min="12293" max="12293" width="16.140625" style="353" bestFit="1" customWidth="1"/>
    <col min="12294" max="12294" width="16.28515625" style="353" customWidth="1"/>
    <col min="12295" max="12295" width="9.85546875" style="353" customWidth="1"/>
    <col min="12296" max="12296" width="1.85546875" style="353" customWidth="1"/>
    <col min="12297" max="12297" width="5.85546875" style="353" bestFit="1" customWidth="1"/>
    <col min="12298" max="12298" width="16.140625" style="353" bestFit="1" customWidth="1"/>
    <col min="12299" max="12299" width="15.42578125" style="353" customWidth="1"/>
    <col min="12300" max="12300" width="11.5703125" style="353" bestFit="1" customWidth="1"/>
    <col min="12301" max="12301" width="9.85546875" style="353" bestFit="1" customWidth="1"/>
    <col min="12302" max="12544" width="9.140625" style="353"/>
    <col min="12545" max="12545" width="6.42578125" style="353" customWidth="1"/>
    <col min="12546" max="12546" width="15.5703125" style="353" customWidth="1"/>
    <col min="12547" max="12547" width="20" style="353" bestFit="1" customWidth="1"/>
    <col min="12548" max="12548" width="5.85546875" style="353" bestFit="1" customWidth="1"/>
    <col min="12549" max="12549" width="16.140625" style="353" bestFit="1" customWidth="1"/>
    <col min="12550" max="12550" width="16.28515625" style="353" customWidth="1"/>
    <col min="12551" max="12551" width="9.85546875" style="353" customWidth="1"/>
    <col min="12552" max="12552" width="1.85546875" style="353" customWidth="1"/>
    <col min="12553" max="12553" width="5.85546875" style="353" bestFit="1" customWidth="1"/>
    <col min="12554" max="12554" width="16.140625" style="353" bestFit="1" customWidth="1"/>
    <col min="12555" max="12555" width="15.42578125" style="353" customWidth="1"/>
    <col min="12556" max="12556" width="11.5703125" style="353" bestFit="1" customWidth="1"/>
    <col min="12557" max="12557" width="9.85546875" style="353" bestFit="1" customWidth="1"/>
    <col min="12558" max="12800" width="9.140625" style="353"/>
    <col min="12801" max="12801" width="6.42578125" style="353" customWidth="1"/>
    <col min="12802" max="12802" width="15.5703125" style="353" customWidth="1"/>
    <col min="12803" max="12803" width="20" style="353" bestFit="1" customWidth="1"/>
    <col min="12804" max="12804" width="5.85546875" style="353" bestFit="1" customWidth="1"/>
    <col min="12805" max="12805" width="16.140625" style="353" bestFit="1" customWidth="1"/>
    <col min="12806" max="12806" width="16.28515625" style="353" customWidth="1"/>
    <col min="12807" max="12807" width="9.85546875" style="353" customWidth="1"/>
    <col min="12808" max="12808" width="1.85546875" style="353" customWidth="1"/>
    <col min="12809" max="12809" width="5.85546875" style="353" bestFit="1" customWidth="1"/>
    <col min="12810" max="12810" width="16.140625" style="353" bestFit="1" customWidth="1"/>
    <col min="12811" max="12811" width="15.42578125" style="353" customWidth="1"/>
    <col min="12812" max="12812" width="11.5703125" style="353" bestFit="1" customWidth="1"/>
    <col min="12813" max="12813" width="9.85546875" style="353" bestFit="1" customWidth="1"/>
    <col min="12814" max="13056" width="9.140625" style="353"/>
    <col min="13057" max="13057" width="6.42578125" style="353" customWidth="1"/>
    <col min="13058" max="13058" width="15.5703125" style="353" customWidth="1"/>
    <col min="13059" max="13059" width="20" style="353" bestFit="1" customWidth="1"/>
    <col min="13060" max="13060" width="5.85546875" style="353" bestFit="1" customWidth="1"/>
    <col min="13061" max="13061" width="16.140625" style="353" bestFit="1" customWidth="1"/>
    <col min="13062" max="13062" width="16.28515625" style="353" customWidth="1"/>
    <col min="13063" max="13063" width="9.85546875" style="353" customWidth="1"/>
    <col min="13064" max="13064" width="1.85546875" style="353" customWidth="1"/>
    <col min="13065" max="13065" width="5.85546875" style="353" bestFit="1" customWidth="1"/>
    <col min="13066" max="13066" width="16.140625" style="353" bestFit="1" customWidth="1"/>
    <col min="13067" max="13067" width="15.42578125" style="353" customWidth="1"/>
    <col min="13068" max="13068" width="11.5703125" style="353" bestFit="1" customWidth="1"/>
    <col min="13069" max="13069" width="9.85546875" style="353" bestFit="1" customWidth="1"/>
    <col min="13070" max="13312" width="9.140625" style="353"/>
    <col min="13313" max="13313" width="6.42578125" style="353" customWidth="1"/>
    <col min="13314" max="13314" width="15.5703125" style="353" customWidth="1"/>
    <col min="13315" max="13315" width="20" style="353" bestFit="1" customWidth="1"/>
    <col min="13316" max="13316" width="5.85546875" style="353" bestFit="1" customWidth="1"/>
    <col min="13317" max="13317" width="16.140625" style="353" bestFit="1" customWidth="1"/>
    <col min="13318" max="13318" width="16.28515625" style="353" customWidth="1"/>
    <col min="13319" max="13319" width="9.85546875" style="353" customWidth="1"/>
    <col min="13320" max="13320" width="1.85546875" style="353" customWidth="1"/>
    <col min="13321" max="13321" width="5.85546875" style="353" bestFit="1" customWidth="1"/>
    <col min="13322" max="13322" width="16.140625" style="353" bestFit="1" customWidth="1"/>
    <col min="13323" max="13323" width="15.42578125" style="353" customWidth="1"/>
    <col min="13324" max="13324" width="11.5703125" style="353" bestFit="1" customWidth="1"/>
    <col min="13325" max="13325" width="9.85546875" style="353" bestFit="1" customWidth="1"/>
    <col min="13326" max="13568" width="9.140625" style="353"/>
    <col min="13569" max="13569" width="6.42578125" style="353" customWidth="1"/>
    <col min="13570" max="13570" width="15.5703125" style="353" customWidth="1"/>
    <col min="13571" max="13571" width="20" style="353" bestFit="1" customWidth="1"/>
    <col min="13572" max="13572" width="5.85546875" style="353" bestFit="1" customWidth="1"/>
    <col min="13573" max="13573" width="16.140625" style="353" bestFit="1" customWidth="1"/>
    <col min="13574" max="13574" width="16.28515625" style="353" customWidth="1"/>
    <col min="13575" max="13575" width="9.85546875" style="353" customWidth="1"/>
    <col min="13576" max="13576" width="1.85546875" style="353" customWidth="1"/>
    <col min="13577" max="13577" width="5.85546875" style="353" bestFit="1" customWidth="1"/>
    <col min="13578" max="13578" width="16.140625" style="353" bestFit="1" customWidth="1"/>
    <col min="13579" max="13579" width="15.42578125" style="353" customWidth="1"/>
    <col min="13580" max="13580" width="11.5703125" style="353" bestFit="1" customWidth="1"/>
    <col min="13581" max="13581" width="9.85546875" style="353" bestFit="1" customWidth="1"/>
    <col min="13582" max="13824" width="9.140625" style="353"/>
    <col min="13825" max="13825" width="6.42578125" style="353" customWidth="1"/>
    <col min="13826" max="13826" width="15.5703125" style="353" customWidth="1"/>
    <col min="13827" max="13827" width="20" style="353" bestFit="1" customWidth="1"/>
    <col min="13828" max="13828" width="5.85546875" style="353" bestFit="1" customWidth="1"/>
    <col min="13829" max="13829" width="16.140625" style="353" bestFit="1" customWidth="1"/>
    <col min="13830" max="13830" width="16.28515625" style="353" customWidth="1"/>
    <col min="13831" max="13831" width="9.85546875" style="353" customWidth="1"/>
    <col min="13832" max="13832" width="1.85546875" style="353" customWidth="1"/>
    <col min="13833" max="13833" width="5.85546875" style="353" bestFit="1" customWidth="1"/>
    <col min="13834" max="13834" width="16.140625" style="353" bestFit="1" customWidth="1"/>
    <col min="13835" max="13835" width="15.42578125" style="353" customWidth="1"/>
    <col min="13836" max="13836" width="11.5703125" style="353" bestFit="1" customWidth="1"/>
    <col min="13837" max="13837" width="9.85546875" style="353" bestFit="1" customWidth="1"/>
    <col min="13838" max="14080" width="9.140625" style="353"/>
    <col min="14081" max="14081" width="6.42578125" style="353" customWidth="1"/>
    <col min="14082" max="14082" width="15.5703125" style="353" customWidth="1"/>
    <col min="14083" max="14083" width="20" style="353" bestFit="1" customWidth="1"/>
    <col min="14084" max="14084" width="5.85546875" style="353" bestFit="1" customWidth="1"/>
    <col min="14085" max="14085" width="16.140625" style="353" bestFit="1" customWidth="1"/>
    <col min="14086" max="14086" width="16.28515625" style="353" customWidth="1"/>
    <col min="14087" max="14087" width="9.85546875" style="353" customWidth="1"/>
    <col min="14088" max="14088" width="1.85546875" style="353" customWidth="1"/>
    <col min="14089" max="14089" width="5.85546875" style="353" bestFit="1" customWidth="1"/>
    <col min="14090" max="14090" width="16.140625" style="353" bestFit="1" customWidth="1"/>
    <col min="14091" max="14091" width="15.42578125" style="353" customWidth="1"/>
    <col min="14092" max="14092" width="11.5703125" style="353" bestFit="1" customWidth="1"/>
    <col min="14093" max="14093" width="9.85546875" style="353" bestFit="1" customWidth="1"/>
    <col min="14094" max="14336" width="9.140625" style="353"/>
    <col min="14337" max="14337" width="6.42578125" style="353" customWidth="1"/>
    <col min="14338" max="14338" width="15.5703125" style="353" customWidth="1"/>
    <col min="14339" max="14339" width="20" style="353" bestFit="1" customWidth="1"/>
    <col min="14340" max="14340" width="5.85546875" style="353" bestFit="1" customWidth="1"/>
    <col min="14341" max="14341" width="16.140625" style="353" bestFit="1" customWidth="1"/>
    <col min="14342" max="14342" width="16.28515625" style="353" customWidth="1"/>
    <col min="14343" max="14343" width="9.85546875" style="353" customWidth="1"/>
    <col min="14344" max="14344" width="1.85546875" style="353" customWidth="1"/>
    <col min="14345" max="14345" width="5.85546875" style="353" bestFit="1" customWidth="1"/>
    <col min="14346" max="14346" width="16.140625" style="353" bestFit="1" customWidth="1"/>
    <col min="14347" max="14347" width="15.42578125" style="353" customWidth="1"/>
    <col min="14348" max="14348" width="11.5703125" style="353" bestFit="1" customWidth="1"/>
    <col min="14349" max="14349" width="9.85546875" style="353" bestFit="1" customWidth="1"/>
    <col min="14350" max="14592" width="9.140625" style="353"/>
    <col min="14593" max="14593" width="6.42578125" style="353" customWidth="1"/>
    <col min="14594" max="14594" width="15.5703125" style="353" customWidth="1"/>
    <col min="14595" max="14595" width="20" style="353" bestFit="1" customWidth="1"/>
    <col min="14596" max="14596" width="5.85546875" style="353" bestFit="1" customWidth="1"/>
    <col min="14597" max="14597" width="16.140625" style="353" bestFit="1" customWidth="1"/>
    <col min="14598" max="14598" width="16.28515625" style="353" customWidth="1"/>
    <col min="14599" max="14599" width="9.85546875" style="353" customWidth="1"/>
    <col min="14600" max="14600" width="1.85546875" style="353" customWidth="1"/>
    <col min="14601" max="14601" width="5.85546875" style="353" bestFit="1" customWidth="1"/>
    <col min="14602" max="14602" width="16.140625" style="353" bestFit="1" customWidth="1"/>
    <col min="14603" max="14603" width="15.42578125" style="353" customWidth="1"/>
    <col min="14604" max="14604" width="11.5703125" style="353" bestFit="1" customWidth="1"/>
    <col min="14605" max="14605" width="9.85546875" style="353" bestFit="1" customWidth="1"/>
    <col min="14606" max="14848" width="9.140625" style="353"/>
    <col min="14849" max="14849" width="6.42578125" style="353" customWidth="1"/>
    <col min="14850" max="14850" width="15.5703125" style="353" customWidth="1"/>
    <col min="14851" max="14851" width="20" style="353" bestFit="1" customWidth="1"/>
    <col min="14852" max="14852" width="5.85546875" style="353" bestFit="1" customWidth="1"/>
    <col min="14853" max="14853" width="16.140625" style="353" bestFit="1" customWidth="1"/>
    <col min="14854" max="14854" width="16.28515625" style="353" customWidth="1"/>
    <col min="14855" max="14855" width="9.85546875" style="353" customWidth="1"/>
    <col min="14856" max="14856" width="1.85546875" style="353" customWidth="1"/>
    <col min="14857" max="14857" width="5.85546875" style="353" bestFit="1" customWidth="1"/>
    <col min="14858" max="14858" width="16.140625" style="353" bestFit="1" customWidth="1"/>
    <col min="14859" max="14859" width="15.42578125" style="353" customWidth="1"/>
    <col min="14860" max="14860" width="11.5703125" style="353" bestFit="1" customWidth="1"/>
    <col min="14861" max="14861" width="9.85546875" style="353" bestFit="1" customWidth="1"/>
    <col min="14862" max="15104" width="9.140625" style="353"/>
    <col min="15105" max="15105" width="6.42578125" style="353" customWidth="1"/>
    <col min="15106" max="15106" width="15.5703125" style="353" customWidth="1"/>
    <col min="15107" max="15107" width="20" style="353" bestFit="1" customWidth="1"/>
    <col min="15108" max="15108" width="5.85546875" style="353" bestFit="1" customWidth="1"/>
    <col min="15109" max="15109" width="16.140625" style="353" bestFit="1" customWidth="1"/>
    <col min="15110" max="15110" width="16.28515625" style="353" customWidth="1"/>
    <col min="15111" max="15111" width="9.85546875" style="353" customWidth="1"/>
    <col min="15112" max="15112" width="1.85546875" style="353" customWidth="1"/>
    <col min="15113" max="15113" width="5.85546875" style="353" bestFit="1" customWidth="1"/>
    <col min="15114" max="15114" width="16.140625" style="353" bestFit="1" customWidth="1"/>
    <col min="15115" max="15115" width="15.42578125" style="353" customWidth="1"/>
    <col min="15116" max="15116" width="11.5703125" style="353" bestFit="1" customWidth="1"/>
    <col min="15117" max="15117" width="9.85546875" style="353" bestFit="1" customWidth="1"/>
    <col min="15118" max="15360" width="9.140625" style="353"/>
    <col min="15361" max="15361" width="6.42578125" style="353" customWidth="1"/>
    <col min="15362" max="15362" width="15.5703125" style="353" customWidth="1"/>
    <col min="15363" max="15363" width="20" style="353" bestFit="1" customWidth="1"/>
    <col min="15364" max="15364" width="5.85546875" style="353" bestFit="1" customWidth="1"/>
    <col min="15365" max="15365" width="16.140625" style="353" bestFit="1" customWidth="1"/>
    <col min="15366" max="15366" width="16.28515625" style="353" customWidth="1"/>
    <col min="15367" max="15367" width="9.85546875" style="353" customWidth="1"/>
    <col min="15368" max="15368" width="1.85546875" style="353" customWidth="1"/>
    <col min="15369" max="15369" width="5.85546875" style="353" bestFit="1" customWidth="1"/>
    <col min="15370" max="15370" width="16.140625" style="353" bestFit="1" customWidth="1"/>
    <col min="15371" max="15371" width="15.42578125" style="353" customWidth="1"/>
    <col min="15372" max="15372" width="11.5703125" style="353" bestFit="1" customWidth="1"/>
    <col min="15373" max="15373" width="9.85546875" style="353" bestFit="1" customWidth="1"/>
    <col min="15374" max="15616" width="9.140625" style="353"/>
    <col min="15617" max="15617" width="6.42578125" style="353" customWidth="1"/>
    <col min="15618" max="15618" width="15.5703125" style="353" customWidth="1"/>
    <col min="15619" max="15619" width="20" style="353" bestFit="1" customWidth="1"/>
    <col min="15620" max="15620" width="5.85546875" style="353" bestFit="1" customWidth="1"/>
    <col min="15621" max="15621" width="16.140625" style="353" bestFit="1" customWidth="1"/>
    <col min="15622" max="15622" width="16.28515625" style="353" customWidth="1"/>
    <col min="15623" max="15623" width="9.85546875" style="353" customWidth="1"/>
    <col min="15624" max="15624" width="1.85546875" style="353" customWidth="1"/>
    <col min="15625" max="15625" width="5.85546875" style="353" bestFit="1" customWidth="1"/>
    <col min="15626" max="15626" width="16.140625" style="353" bestFit="1" customWidth="1"/>
    <col min="15627" max="15627" width="15.42578125" style="353" customWidth="1"/>
    <col min="15628" max="15628" width="11.5703125" style="353" bestFit="1" customWidth="1"/>
    <col min="15629" max="15629" width="9.85546875" style="353" bestFit="1" customWidth="1"/>
    <col min="15630" max="15872" width="9.140625" style="353"/>
    <col min="15873" max="15873" width="6.42578125" style="353" customWidth="1"/>
    <col min="15874" max="15874" width="15.5703125" style="353" customWidth="1"/>
    <col min="15875" max="15875" width="20" style="353" bestFit="1" customWidth="1"/>
    <col min="15876" max="15876" width="5.85546875" style="353" bestFit="1" customWidth="1"/>
    <col min="15877" max="15877" width="16.140625" style="353" bestFit="1" customWidth="1"/>
    <col min="15878" max="15878" width="16.28515625" style="353" customWidth="1"/>
    <col min="15879" max="15879" width="9.85546875" style="353" customWidth="1"/>
    <col min="15880" max="15880" width="1.85546875" style="353" customWidth="1"/>
    <col min="15881" max="15881" width="5.85546875" style="353" bestFit="1" customWidth="1"/>
    <col min="15882" max="15882" width="16.140625" style="353" bestFit="1" customWidth="1"/>
    <col min="15883" max="15883" width="15.42578125" style="353" customWidth="1"/>
    <col min="15884" max="15884" width="11.5703125" style="353" bestFit="1" customWidth="1"/>
    <col min="15885" max="15885" width="9.85546875" style="353" bestFit="1" customWidth="1"/>
    <col min="15886" max="16128" width="9.140625" style="353"/>
    <col min="16129" max="16129" width="6.42578125" style="353" customWidth="1"/>
    <col min="16130" max="16130" width="15.5703125" style="353" customWidth="1"/>
    <col min="16131" max="16131" width="20" style="353" bestFit="1" customWidth="1"/>
    <col min="16132" max="16132" width="5.85546875" style="353" bestFit="1" customWidth="1"/>
    <col min="16133" max="16133" width="16.140625" style="353" bestFit="1" customWidth="1"/>
    <col min="16134" max="16134" width="16.28515625" style="353" customWidth="1"/>
    <col min="16135" max="16135" width="9.85546875" style="353" customWidth="1"/>
    <col min="16136" max="16136" width="1.85546875" style="353" customWidth="1"/>
    <col min="16137" max="16137" width="5.85546875" style="353" bestFit="1" customWidth="1"/>
    <col min="16138" max="16138" width="16.140625" style="353" bestFit="1" customWidth="1"/>
    <col min="16139" max="16139" width="15.42578125" style="353" customWidth="1"/>
    <col min="16140" max="16140" width="11.5703125" style="353" bestFit="1" customWidth="1"/>
    <col min="16141" max="16141" width="9.85546875" style="353" bestFit="1" customWidth="1"/>
    <col min="16142" max="16384" width="9.140625" style="353"/>
  </cols>
  <sheetData>
    <row r="1" spans="1:41" ht="21" customHeight="1">
      <c r="A1" s="376" t="s">
        <v>5</v>
      </c>
      <c r="B1" s="131"/>
      <c r="C1" s="351" t="s">
        <v>131</v>
      </c>
      <c r="D1" s="131"/>
      <c r="E1" s="352"/>
      <c r="F1" s="108"/>
      <c r="G1" s="131"/>
      <c r="H1" s="131"/>
      <c r="I1" s="131"/>
      <c r="J1" s="131"/>
      <c r="K1" s="131"/>
      <c r="L1" s="131"/>
      <c r="M1" s="377" t="s">
        <v>130</v>
      </c>
    </row>
    <row r="2" spans="1:41" ht="21" customHeight="1">
      <c r="A2" s="376" t="s">
        <v>296</v>
      </c>
      <c r="B2" s="130"/>
      <c r="C2" s="351" t="s">
        <v>509</v>
      </c>
      <c r="D2" s="130"/>
      <c r="E2" s="130"/>
      <c r="F2" s="130"/>
      <c r="G2" s="130"/>
      <c r="H2" s="131"/>
      <c r="I2" s="131"/>
      <c r="J2" s="131"/>
      <c r="K2" s="131"/>
      <c r="L2" s="131"/>
      <c r="M2" s="131"/>
    </row>
    <row r="3" spans="1:41" ht="28.15" customHeight="1">
      <c r="A3" s="913"/>
      <c r="B3" s="354"/>
      <c r="D3" s="354"/>
      <c r="E3" s="33"/>
      <c r="F3" s="356"/>
      <c r="G3" s="354"/>
      <c r="H3" s="131"/>
      <c r="I3" s="131"/>
      <c r="J3" s="131"/>
      <c r="K3" s="131"/>
      <c r="L3" s="131"/>
      <c r="M3" s="131"/>
    </row>
    <row r="4" spans="1:41" ht="21" customHeight="1">
      <c r="A4" s="1221" t="s">
        <v>0</v>
      </c>
      <c r="B4" s="1221"/>
      <c r="C4" s="1221"/>
      <c r="D4" s="1221"/>
      <c r="E4" s="1221"/>
      <c r="F4" s="1221"/>
      <c r="G4" s="1221"/>
      <c r="H4" s="1221"/>
      <c r="I4" s="1221"/>
      <c r="J4" s="1221"/>
      <c r="K4" s="1221"/>
      <c r="L4" s="1221"/>
      <c r="M4" s="1221"/>
      <c r="O4" s="1222" t="s">
        <v>248</v>
      </c>
      <c r="P4" s="1222"/>
      <c r="Q4" s="1222"/>
      <c r="R4" s="1222"/>
      <c r="S4" s="1222"/>
      <c r="T4" s="1222"/>
      <c r="U4" s="1222"/>
      <c r="V4" s="1222"/>
      <c r="W4" s="1222"/>
      <c r="X4" s="1222"/>
      <c r="Y4" s="1222"/>
      <c r="Z4" s="1222"/>
      <c r="AA4" s="1222"/>
      <c r="AC4" s="1215" t="s">
        <v>250</v>
      </c>
      <c r="AD4" s="1215"/>
      <c r="AE4" s="1215"/>
      <c r="AF4" s="1215"/>
      <c r="AG4" s="1215"/>
      <c r="AH4" s="1215"/>
      <c r="AI4" s="1215"/>
      <c r="AJ4" s="1215"/>
      <c r="AK4" s="1215"/>
      <c r="AL4" s="1215"/>
      <c r="AM4" s="1215"/>
      <c r="AN4" s="1215"/>
      <c r="AO4" s="1215"/>
    </row>
    <row r="5" spans="1:41" ht="21" customHeight="1">
      <c r="A5" s="362" t="s">
        <v>100</v>
      </c>
      <c r="B5" s="172"/>
      <c r="C5" s="1216" t="s">
        <v>120</v>
      </c>
      <c r="D5" s="1218" t="s">
        <v>121</v>
      </c>
      <c r="E5" s="1219"/>
      <c r="F5" s="1219"/>
      <c r="G5" s="1220"/>
      <c r="H5" s="171"/>
      <c r="I5" s="1218" t="s">
        <v>122</v>
      </c>
      <c r="J5" s="1219"/>
      <c r="K5" s="1219"/>
      <c r="L5" s="1220"/>
      <c r="M5" s="363" t="s">
        <v>0</v>
      </c>
      <c r="O5" s="362" t="s">
        <v>100</v>
      </c>
      <c r="P5" s="172"/>
      <c r="Q5" s="1216" t="s">
        <v>120</v>
      </c>
      <c r="R5" s="1218" t="s">
        <v>121</v>
      </c>
      <c r="S5" s="1219"/>
      <c r="T5" s="1219"/>
      <c r="U5" s="1220"/>
      <c r="V5" s="171"/>
      <c r="W5" s="1218" t="s">
        <v>122</v>
      </c>
      <c r="X5" s="1219"/>
      <c r="Y5" s="1219"/>
      <c r="Z5" s="1220"/>
      <c r="AA5" s="363" t="s">
        <v>0</v>
      </c>
      <c r="AC5" s="362" t="s">
        <v>100</v>
      </c>
      <c r="AD5" s="172"/>
      <c r="AE5" s="1216" t="s">
        <v>120</v>
      </c>
      <c r="AF5" s="1218" t="s">
        <v>121</v>
      </c>
      <c r="AG5" s="1219"/>
      <c r="AH5" s="1219"/>
      <c r="AI5" s="1220"/>
      <c r="AJ5" s="171"/>
      <c r="AK5" s="1218" t="s">
        <v>122</v>
      </c>
      <c r="AL5" s="1219"/>
      <c r="AM5" s="1219"/>
      <c r="AN5" s="1220"/>
      <c r="AO5" s="363" t="s">
        <v>0</v>
      </c>
    </row>
    <row r="6" spans="1:41" ht="21" customHeight="1">
      <c r="A6" s="362"/>
      <c r="B6" s="173" t="s">
        <v>123</v>
      </c>
      <c r="C6" s="1216"/>
      <c r="D6" s="905" t="s">
        <v>113</v>
      </c>
      <c r="E6" s="905" t="s">
        <v>87</v>
      </c>
      <c r="F6" s="905" t="s">
        <v>124</v>
      </c>
      <c r="G6" s="905" t="s">
        <v>70</v>
      </c>
      <c r="H6" s="173"/>
      <c r="I6" s="905" t="s">
        <v>113</v>
      </c>
      <c r="J6" s="905" t="s">
        <v>87</v>
      </c>
      <c r="K6" s="905" t="s">
        <v>124</v>
      </c>
      <c r="L6" s="905" t="s">
        <v>70</v>
      </c>
      <c r="M6" s="363" t="s">
        <v>106</v>
      </c>
      <c r="O6" s="362"/>
      <c r="P6" s="173" t="s">
        <v>123</v>
      </c>
      <c r="Q6" s="1216"/>
      <c r="R6" s="905" t="s">
        <v>113</v>
      </c>
      <c r="S6" s="905" t="s">
        <v>87</v>
      </c>
      <c r="T6" s="905" t="s">
        <v>124</v>
      </c>
      <c r="U6" s="905" t="s">
        <v>70</v>
      </c>
      <c r="V6" s="173"/>
      <c r="W6" s="905" t="s">
        <v>113</v>
      </c>
      <c r="X6" s="905" t="s">
        <v>87</v>
      </c>
      <c r="Y6" s="905" t="s">
        <v>124</v>
      </c>
      <c r="Z6" s="905" t="s">
        <v>70</v>
      </c>
      <c r="AA6" s="363" t="s">
        <v>106</v>
      </c>
      <c r="AC6" s="362"/>
      <c r="AD6" s="173" t="s">
        <v>123</v>
      </c>
      <c r="AE6" s="1216"/>
      <c r="AF6" s="905" t="s">
        <v>113</v>
      </c>
      <c r="AG6" s="905" t="s">
        <v>87</v>
      </c>
      <c r="AH6" s="905" t="s">
        <v>124</v>
      </c>
      <c r="AI6" s="905" t="s">
        <v>70</v>
      </c>
      <c r="AJ6" s="173"/>
      <c r="AK6" s="905" t="s">
        <v>113</v>
      </c>
      <c r="AL6" s="905" t="s">
        <v>87</v>
      </c>
      <c r="AM6" s="905" t="s">
        <v>124</v>
      </c>
      <c r="AN6" s="905" t="s">
        <v>70</v>
      </c>
      <c r="AO6" s="363" t="s">
        <v>106</v>
      </c>
    </row>
    <row r="7" spans="1:41" ht="21" customHeight="1">
      <c r="A7" s="364"/>
      <c r="B7" s="35" t="s">
        <v>125</v>
      </c>
      <c r="C7" s="1217"/>
      <c r="D7" s="35"/>
      <c r="E7" s="35" t="s">
        <v>126</v>
      </c>
      <c r="F7" s="35" t="s">
        <v>127</v>
      </c>
      <c r="G7" s="35" t="s">
        <v>92</v>
      </c>
      <c r="H7" s="173"/>
      <c r="I7" s="35"/>
      <c r="J7" s="35" t="s">
        <v>126</v>
      </c>
      <c r="K7" s="35" t="s">
        <v>127</v>
      </c>
      <c r="L7" s="35" t="s">
        <v>92</v>
      </c>
      <c r="M7" s="365"/>
      <c r="O7" s="364"/>
      <c r="P7" s="35" t="s">
        <v>125</v>
      </c>
      <c r="Q7" s="1217"/>
      <c r="R7" s="35"/>
      <c r="S7" s="35" t="s">
        <v>126</v>
      </c>
      <c r="T7" s="35" t="s">
        <v>127</v>
      </c>
      <c r="U7" s="35" t="s">
        <v>92</v>
      </c>
      <c r="V7" s="173"/>
      <c r="W7" s="35"/>
      <c r="X7" s="35" t="s">
        <v>126</v>
      </c>
      <c r="Y7" s="35" t="s">
        <v>127</v>
      </c>
      <c r="Z7" s="35" t="s">
        <v>92</v>
      </c>
      <c r="AA7" s="365"/>
      <c r="AC7" s="364"/>
      <c r="AD7" s="35" t="s">
        <v>125</v>
      </c>
      <c r="AE7" s="1217"/>
      <c r="AF7" s="35"/>
      <c r="AG7" s="35" t="s">
        <v>126</v>
      </c>
      <c r="AH7" s="35" t="s">
        <v>127</v>
      </c>
      <c r="AI7" s="35" t="s">
        <v>92</v>
      </c>
      <c r="AJ7" s="173"/>
      <c r="AK7" s="35"/>
      <c r="AL7" s="35" t="s">
        <v>126</v>
      </c>
      <c r="AM7" s="35" t="s">
        <v>127</v>
      </c>
      <c r="AN7" s="35" t="s">
        <v>92</v>
      </c>
      <c r="AO7" s="365"/>
    </row>
    <row r="8" spans="1:41" ht="21" customHeight="1">
      <c r="A8" s="906" t="s">
        <v>541</v>
      </c>
      <c r="B8" s="366"/>
      <c r="C8" s="357"/>
      <c r="D8" s="367"/>
      <c r="E8" s="367"/>
      <c r="F8" s="367"/>
      <c r="G8" s="357"/>
      <c r="H8" s="52"/>
      <c r="I8" s="367"/>
      <c r="J8" s="367"/>
      <c r="K8" s="367"/>
      <c r="L8" s="357"/>
      <c r="M8" s="123"/>
      <c r="O8" s="906" t="s">
        <v>541</v>
      </c>
      <c r="P8" s="366"/>
      <c r="Q8" s="357"/>
      <c r="R8" s="367"/>
      <c r="S8" s="367"/>
      <c r="T8" s="367"/>
      <c r="U8" s="357"/>
      <c r="V8" s="52"/>
      <c r="W8" s="367"/>
      <c r="X8" s="367"/>
      <c r="Y8" s="367"/>
      <c r="Z8" s="357"/>
      <c r="AA8" s="123"/>
      <c r="AC8" s="906" t="s">
        <v>541</v>
      </c>
      <c r="AD8" s="366"/>
      <c r="AE8" s="357"/>
      <c r="AF8" s="367"/>
      <c r="AG8" s="367"/>
      <c r="AH8" s="367"/>
      <c r="AI8" s="357"/>
      <c r="AJ8" s="52"/>
      <c r="AK8" s="367"/>
      <c r="AL8" s="367"/>
      <c r="AM8" s="367"/>
      <c r="AN8" s="357"/>
      <c r="AO8" s="123"/>
    </row>
    <row r="9" spans="1:41" ht="21" customHeight="1">
      <c r="A9" s="173">
        <v>1</v>
      </c>
      <c r="B9" s="368" t="s">
        <v>128</v>
      </c>
      <c r="C9" s="369"/>
      <c r="D9" s="905"/>
      <c r="E9" s="905"/>
      <c r="F9" s="905"/>
      <c r="G9" s="905"/>
      <c r="H9" s="173"/>
      <c r="I9" s="905"/>
      <c r="J9" s="905"/>
      <c r="K9" s="905"/>
      <c r="L9" s="905"/>
      <c r="M9" s="651"/>
      <c r="O9" s="173">
        <v>1</v>
      </c>
      <c r="P9" s="368" t="s">
        <v>128</v>
      </c>
      <c r="Q9" s="369"/>
      <c r="R9" s="905"/>
      <c r="S9" s="905"/>
      <c r="T9" s="905"/>
      <c r="U9" s="905"/>
      <c r="V9" s="173"/>
      <c r="W9" s="905"/>
      <c r="X9" s="905"/>
      <c r="Y9" s="905"/>
      <c r="Z9" s="905"/>
      <c r="AA9" s="651"/>
      <c r="AC9" s="173">
        <v>1</v>
      </c>
      <c r="AD9" s="368" t="s">
        <v>128</v>
      </c>
      <c r="AE9" s="369"/>
      <c r="AF9" s="905"/>
      <c r="AG9" s="905"/>
      <c r="AH9" s="905"/>
      <c r="AI9" s="905"/>
      <c r="AJ9" s="173"/>
      <c r="AK9" s="905"/>
      <c r="AL9" s="905"/>
      <c r="AM9" s="905"/>
      <c r="AN9" s="905"/>
      <c r="AO9" s="651"/>
    </row>
    <row r="10" spans="1:41" ht="21" customHeight="1">
      <c r="A10" s="907"/>
      <c r="B10" s="368"/>
      <c r="C10" s="370" t="s">
        <v>129</v>
      </c>
      <c r="D10" s="173"/>
      <c r="E10" s="173"/>
      <c r="F10" s="173"/>
      <c r="G10" s="173"/>
      <c r="H10" s="173"/>
      <c r="I10" s="173"/>
      <c r="J10" s="173"/>
      <c r="K10" s="173"/>
      <c r="L10" s="173"/>
      <c r="M10" s="172"/>
      <c r="O10" s="907"/>
      <c r="P10" s="368"/>
      <c r="Q10" s="370" t="s">
        <v>129</v>
      </c>
      <c r="R10" s="173"/>
      <c r="S10" s="173"/>
      <c r="T10" s="173"/>
      <c r="U10" s="173"/>
      <c r="V10" s="173"/>
      <c r="W10" s="173"/>
      <c r="X10" s="173"/>
      <c r="Y10" s="173"/>
      <c r="Z10" s="173"/>
      <c r="AA10" s="172"/>
      <c r="AC10" s="907"/>
      <c r="AD10" s="368"/>
      <c r="AE10" s="370" t="s">
        <v>129</v>
      </c>
      <c r="AF10" s="173"/>
      <c r="AG10" s="173"/>
      <c r="AH10" s="173"/>
      <c r="AI10" s="173"/>
      <c r="AJ10" s="173"/>
      <c r="AK10" s="173"/>
      <c r="AL10" s="173"/>
      <c r="AM10" s="173"/>
      <c r="AN10" s="173"/>
      <c r="AO10" s="172"/>
    </row>
    <row r="11" spans="1:41" ht="21" customHeight="1">
      <c r="A11" s="373"/>
      <c r="B11" s="368"/>
      <c r="C11" s="353"/>
      <c r="D11" s="173">
        <v>1</v>
      </c>
      <c r="E11" s="173">
        <f>+S11+AG11</f>
        <v>0</v>
      </c>
      <c r="F11" s="173"/>
      <c r="G11" s="173">
        <f>SUM(G12:G15)</f>
        <v>0</v>
      </c>
      <c r="H11" s="173"/>
      <c r="I11" s="173">
        <v>1</v>
      </c>
      <c r="J11" s="173">
        <f>+X11+AG11</f>
        <v>0</v>
      </c>
      <c r="K11" s="173"/>
      <c r="L11" s="173">
        <f>SUM(L12:L15)</f>
        <v>0</v>
      </c>
      <c r="M11" s="172">
        <f>+G11+L11</f>
        <v>0</v>
      </c>
      <c r="O11" s="373"/>
      <c r="P11" s="368"/>
      <c r="R11" s="173">
        <v>1</v>
      </c>
      <c r="S11" s="173"/>
      <c r="T11" s="173"/>
      <c r="U11" s="173">
        <f>SUM(U12:U15)</f>
        <v>0</v>
      </c>
      <c r="V11" s="173"/>
      <c r="W11" s="173">
        <v>1</v>
      </c>
      <c r="X11" s="173"/>
      <c r="Y11" s="173"/>
      <c r="Z11" s="173">
        <f>SUM(Z12:Z15)</f>
        <v>0</v>
      </c>
      <c r="AA11" s="172">
        <f>+U11+Z11</f>
        <v>0</v>
      </c>
      <c r="AC11" s="373"/>
      <c r="AD11" s="368"/>
      <c r="AF11" s="173">
        <v>1</v>
      </c>
      <c r="AG11" s="173"/>
      <c r="AH11" s="173"/>
      <c r="AI11" s="173">
        <f>SUM(AI12:AI15)</f>
        <v>0</v>
      </c>
      <c r="AJ11" s="173"/>
      <c r="AK11" s="173">
        <v>1</v>
      </c>
      <c r="AL11" s="173"/>
      <c r="AM11" s="173"/>
      <c r="AN11" s="173">
        <f>SUM(AN12:AN15)</f>
        <v>0</v>
      </c>
      <c r="AO11" s="172">
        <f>+AI11+AN11</f>
        <v>0</v>
      </c>
    </row>
    <row r="12" spans="1:41" ht="21" customHeight="1">
      <c r="A12" s="173"/>
      <c r="B12" s="173"/>
      <c r="C12" s="52"/>
      <c r="D12" s="173">
        <v>2</v>
      </c>
      <c r="E12" s="173">
        <f t="shared" ref="E12:E15" si="0">+S12+AG12</f>
        <v>0</v>
      </c>
      <c r="F12" s="173"/>
      <c r="G12" s="172">
        <f>+E12*F12</f>
        <v>0</v>
      </c>
      <c r="H12" s="172"/>
      <c r="I12" s="173">
        <v>2</v>
      </c>
      <c r="J12" s="173">
        <f t="shared" ref="J12:J15" si="1">+X12+AG12</f>
        <v>0</v>
      </c>
      <c r="K12" s="173"/>
      <c r="L12" s="172">
        <f>+J12*K12</f>
        <v>0</v>
      </c>
      <c r="M12" s="172">
        <f t="shared" ref="M12:M15" si="2">+G12+L12</f>
        <v>0</v>
      </c>
      <c r="O12" s="173"/>
      <c r="P12" s="173"/>
      <c r="Q12" s="52"/>
      <c r="R12" s="173">
        <v>2</v>
      </c>
      <c r="S12" s="173"/>
      <c r="T12" s="173"/>
      <c r="U12" s="172">
        <f>+S12*T12</f>
        <v>0</v>
      </c>
      <c r="V12" s="172"/>
      <c r="W12" s="173">
        <v>2</v>
      </c>
      <c r="X12" s="173"/>
      <c r="Y12" s="173"/>
      <c r="Z12" s="172">
        <f>+X12*Y12</f>
        <v>0</v>
      </c>
      <c r="AA12" s="172">
        <f t="shared" ref="AA12:AA14" si="3">+U12+Z12</f>
        <v>0</v>
      </c>
      <c r="AC12" s="173"/>
      <c r="AD12" s="173"/>
      <c r="AE12" s="52"/>
      <c r="AF12" s="173">
        <v>2</v>
      </c>
      <c r="AG12" s="173"/>
      <c r="AH12" s="173"/>
      <c r="AI12" s="172">
        <f>+AG12*AH12</f>
        <v>0</v>
      </c>
      <c r="AJ12" s="172"/>
      <c r="AK12" s="173">
        <v>2</v>
      </c>
      <c r="AL12" s="173"/>
      <c r="AM12" s="173"/>
      <c r="AN12" s="172">
        <f>+AL12*AM12</f>
        <v>0</v>
      </c>
      <c r="AO12" s="172">
        <f t="shared" ref="AO12:AO15" si="4">+AI12+AN12</f>
        <v>0</v>
      </c>
    </row>
    <row r="13" spans="1:41" ht="21" customHeight="1">
      <c r="A13" s="173"/>
      <c r="B13" s="173"/>
      <c r="C13" s="370"/>
      <c r="D13" s="173">
        <v>3</v>
      </c>
      <c r="E13" s="173">
        <f t="shared" si="0"/>
        <v>0</v>
      </c>
      <c r="F13" s="173"/>
      <c r="G13" s="172">
        <f>+E13*F13</f>
        <v>0</v>
      </c>
      <c r="H13" s="172"/>
      <c r="I13" s="173">
        <v>3</v>
      </c>
      <c r="J13" s="173">
        <f t="shared" si="1"/>
        <v>0</v>
      </c>
      <c r="K13" s="173"/>
      <c r="L13" s="172">
        <f>+J13*K13</f>
        <v>0</v>
      </c>
      <c r="M13" s="172">
        <f t="shared" si="2"/>
        <v>0</v>
      </c>
      <c r="O13" s="173"/>
      <c r="P13" s="173"/>
      <c r="Q13" s="370"/>
      <c r="R13" s="173">
        <v>3</v>
      </c>
      <c r="S13" s="173"/>
      <c r="T13" s="173"/>
      <c r="U13" s="172">
        <f>+S13*T13</f>
        <v>0</v>
      </c>
      <c r="V13" s="172"/>
      <c r="W13" s="173">
        <v>3</v>
      </c>
      <c r="X13" s="173"/>
      <c r="Y13" s="173"/>
      <c r="Z13" s="172">
        <f>+X13*Y13</f>
        <v>0</v>
      </c>
      <c r="AA13" s="172">
        <f t="shared" si="3"/>
        <v>0</v>
      </c>
      <c r="AC13" s="173"/>
      <c r="AD13" s="173"/>
      <c r="AE13" s="370"/>
      <c r="AF13" s="173">
        <v>3</v>
      </c>
      <c r="AG13" s="173"/>
      <c r="AH13" s="173"/>
      <c r="AI13" s="172">
        <f>+AG13*AH13</f>
        <v>0</v>
      </c>
      <c r="AJ13" s="172"/>
      <c r="AK13" s="173">
        <v>3</v>
      </c>
      <c r="AL13" s="173"/>
      <c r="AM13" s="173"/>
      <c r="AN13" s="172">
        <f>+AL13*AM13</f>
        <v>0</v>
      </c>
      <c r="AO13" s="172">
        <f t="shared" si="4"/>
        <v>0</v>
      </c>
    </row>
    <row r="14" spans="1:41" ht="21" customHeight="1">
      <c r="A14" s="173"/>
      <c r="B14" s="173"/>
      <c r="C14" s="370"/>
      <c r="D14" s="173">
        <v>4</v>
      </c>
      <c r="E14" s="173">
        <f t="shared" si="0"/>
        <v>0</v>
      </c>
      <c r="F14" s="173"/>
      <c r="G14" s="172">
        <f>+E14*F14</f>
        <v>0</v>
      </c>
      <c r="H14" s="172"/>
      <c r="I14" s="173">
        <v>4</v>
      </c>
      <c r="J14" s="173">
        <f t="shared" si="1"/>
        <v>0</v>
      </c>
      <c r="K14" s="173"/>
      <c r="L14" s="172">
        <f>+J14*K14</f>
        <v>0</v>
      </c>
      <c r="M14" s="172">
        <f t="shared" si="2"/>
        <v>0</v>
      </c>
      <c r="O14" s="173"/>
      <c r="P14" s="173"/>
      <c r="Q14" s="370"/>
      <c r="R14" s="173">
        <v>4</v>
      </c>
      <c r="S14" s="173"/>
      <c r="T14" s="173"/>
      <c r="U14" s="172">
        <f>+S14*T14</f>
        <v>0</v>
      </c>
      <c r="V14" s="172"/>
      <c r="W14" s="173">
        <v>4</v>
      </c>
      <c r="X14" s="173"/>
      <c r="Y14" s="173"/>
      <c r="Z14" s="172">
        <f>+X14*Y14</f>
        <v>0</v>
      </c>
      <c r="AA14" s="172">
        <f t="shared" si="3"/>
        <v>0</v>
      </c>
      <c r="AC14" s="173"/>
      <c r="AD14" s="173"/>
      <c r="AE14" s="370"/>
      <c r="AF14" s="173">
        <v>4</v>
      </c>
      <c r="AG14" s="173"/>
      <c r="AH14" s="173"/>
      <c r="AI14" s="172">
        <f>+AG14*AH14</f>
        <v>0</v>
      </c>
      <c r="AJ14" s="172"/>
      <c r="AK14" s="173">
        <v>4</v>
      </c>
      <c r="AL14" s="173"/>
      <c r="AM14" s="173"/>
      <c r="AN14" s="172">
        <f>+AL14*AM14</f>
        <v>0</v>
      </c>
      <c r="AO14" s="172">
        <f t="shared" si="4"/>
        <v>0</v>
      </c>
    </row>
    <row r="15" spans="1:41" ht="21" customHeight="1">
      <c r="A15" s="173"/>
      <c r="B15" s="173"/>
      <c r="C15" s="370"/>
      <c r="D15" s="173" t="s">
        <v>371</v>
      </c>
      <c r="E15" s="173">
        <f t="shared" si="0"/>
        <v>0</v>
      </c>
      <c r="F15" s="173"/>
      <c r="G15" s="172">
        <f>+E15*F15</f>
        <v>0</v>
      </c>
      <c r="H15" s="172"/>
      <c r="I15" s="173" t="s">
        <v>371</v>
      </c>
      <c r="J15" s="173">
        <f t="shared" si="1"/>
        <v>0</v>
      </c>
      <c r="K15" s="173"/>
      <c r="L15" s="172">
        <f>+J15*K15</f>
        <v>0</v>
      </c>
      <c r="M15" s="172">
        <f t="shared" si="2"/>
        <v>0</v>
      </c>
      <c r="O15" s="173"/>
      <c r="P15" s="173"/>
      <c r="Q15" s="370"/>
      <c r="R15" s="173" t="s">
        <v>371</v>
      </c>
      <c r="S15" s="173"/>
      <c r="T15" s="173"/>
      <c r="U15" s="172">
        <f>+S15*T15</f>
        <v>0</v>
      </c>
      <c r="V15" s="172"/>
      <c r="W15" s="173" t="s">
        <v>371</v>
      </c>
      <c r="X15" s="173"/>
      <c r="Y15" s="173"/>
      <c r="Z15" s="172">
        <f>+X15*Y15</f>
        <v>0</v>
      </c>
      <c r="AA15" s="172">
        <f>+U15+Z15</f>
        <v>0</v>
      </c>
      <c r="AC15" s="173"/>
      <c r="AD15" s="173"/>
      <c r="AE15" s="370"/>
      <c r="AF15" s="173" t="s">
        <v>371</v>
      </c>
      <c r="AG15" s="173"/>
      <c r="AH15" s="173"/>
      <c r="AI15" s="172">
        <f>+AG15*AH15</f>
        <v>0</v>
      </c>
      <c r="AJ15" s="172"/>
      <c r="AK15" s="173" t="s">
        <v>371</v>
      </c>
      <c r="AL15" s="173"/>
      <c r="AM15" s="173"/>
      <c r="AN15" s="172">
        <f>+AL15*AM15</f>
        <v>0</v>
      </c>
      <c r="AO15" s="172">
        <f t="shared" si="4"/>
        <v>0</v>
      </c>
    </row>
    <row r="16" spans="1:41" ht="21" customHeight="1">
      <c r="A16" s="371" t="s">
        <v>0</v>
      </c>
      <c r="B16" s="371"/>
      <c r="C16" s="371"/>
      <c r="D16" s="371"/>
      <c r="E16" s="372">
        <f>SUM(E11:E15)</f>
        <v>0</v>
      </c>
      <c r="F16" s="372"/>
      <c r="G16" s="372">
        <f>SUM(G11:G15)</f>
        <v>0</v>
      </c>
      <c r="H16" s="372"/>
      <c r="I16" s="371"/>
      <c r="J16" s="372">
        <f>SUM(J11:J15)</f>
        <v>0</v>
      </c>
      <c r="K16" s="372"/>
      <c r="L16" s="372">
        <f>SUM(L11:L15)</f>
        <v>0</v>
      </c>
      <c r="M16" s="372">
        <f>SUM(M11:M15)</f>
        <v>0</v>
      </c>
      <c r="O16" s="371" t="s">
        <v>0</v>
      </c>
      <c r="P16" s="371"/>
      <c r="Q16" s="371"/>
      <c r="R16" s="371"/>
      <c r="S16" s="372">
        <f>SUM(S11:S15)</f>
        <v>0</v>
      </c>
      <c r="T16" s="372"/>
      <c r="U16" s="372">
        <f>SUM(U11:U15)</f>
        <v>0</v>
      </c>
      <c r="V16" s="372"/>
      <c r="W16" s="371"/>
      <c r="X16" s="932">
        <f>SUM(X11:X15)</f>
        <v>0</v>
      </c>
      <c r="Y16" s="932"/>
      <c r="Z16" s="932">
        <f>SUM(Z11:Z15)</f>
        <v>0</v>
      </c>
      <c r="AA16" s="372">
        <f>SUM(AA11:AA15)</f>
        <v>0</v>
      </c>
      <c r="AC16" s="371" t="s">
        <v>0</v>
      </c>
      <c r="AD16" s="371"/>
      <c r="AE16" s="371"/>
      <c r="AF16" s="371"/>
      <c r="AG16" s="372">
        <f>SUM(AG11:AG15)</f>
        <v>0</v>
      </c>
      <c r="AH16" s="372"/>
      <c r="AI16" s="372">
        <f>SUM(AI11:AI15)</f>
        <v>0</v>
      </c>
      <c r="AJ16" s="372"/>
      <c r="AK16" s="371"/>
      <c r="AL16" s="372">
        <f>SUM(AL11:AL15)</f>
        <v>0</v>
      </c>
      <c r="AM16" s="372"/>
      <c r="AN16" s="372">
        <f>SUM(AN11:AN15)</f>
        <v>0</v>
      </c>
      <c r="AO16" s="372">
        <f>SUM(AO11:AO15)</f>
        <v>0</v>
      </c>
    </row>
    <row r="17" spans="1:41" ht="21" customHeight="1">
      <c r="A17" s="908" t="s">
        <v>542</v>
      </c>
      <c r="B17" s="909"/>
      <c r="C17" s="910"/>
      <c r="D17" s="745"/>
      <c r="E17" s="745"/>
      <c r="F17" s="745"/>
      <c r="G17" s="910"/>
      <c r="H17" s="910"/>
      <c r="I17" s="745"/>
      <c r="J17" s="745"/>
      <c r="K17" s="745"/>
      <c r="L17" s="910"/>
      <c r="M17" s="911"/>
      <c r="O17" s="908" t="s">
        <v>542</v>
      </c>
      <c r="P17" s="909"/>
      <c r="Q17" s="910"/>
      <c r="R17" s="367"/>
      <c r="S17" s="367"/>
      <c r="T17" s="367"/>
      <c r="U17" s="357"/>
      <c r="V17" s="357"/>
      <c r="W17" s="367"/>
      <c r="X17" s="367"/>
      <c r="Y17" s="367"/>
      <c r="Z17" s="357"/>
      <c r="AA17" s="912"/>
      <c r="AC17" s="908" t="s">
        <v>542</v>
      </c>
      <c r="AD17" s="909"/>
      <c r="AE17" s="910"/>
      <c r="AF17" s="367"/>
      <c r="AG17" s="367"/>
      <c r="AH17" s="367"/>
      <c r="AI17" s="357"/>
      <c r="AJ17" s="357"/>
      <c r="AK17" s="367"/>
      <c r="AL17" s="367"/>
      <c r="AM17" s="367"/>
      <c r="AN17" s="357"/>
      <c r="AO17" s="912"/>
    </row>
    <row r="18" spans="1:41" ht="21" customHeight="1">
      <c r="A18" s="173">
        <v>1</v>
      </c>
      <c r="B18" s="368" t="s">
        <v>128</v>
      </c>
      <c r="C18" s="369"/>
      <c r="D18" s="905"/>
      <c r="E18" s="905"/>
      <c r="F18" s="905"/>
      <c r="G18" s="905"/>
      <c r="H18" s="173"/>
      <c r="I18" s="905"/>
      <c r="J18" s="905"/>
      <c r="K18" s="905"/>
      <c r="L18" s="905"/>
      <c r="M18" s="651"/>
      <c r="O18" s="173">
        <v>1</v>
      </c>
      <c r="P18" s="368" t="s">
        <v>128</v>
      </c>
      <c r="Q18" s="369"/>
      <c r="R18" s="905"/>
      <c r="S18" s="905"/>
      <c r="T18" s="905"/>
      <c r="U18" s="905"/>
      <c r="V18" s="173"/>
      <c r="W18" s="905"/>
      <c r="X18" s="905"/>
      <c r="Y18" s="905"/>
      <c r="Z18" s="905"/>
      <c r="AA18" s="651"/>
      <c r="AC18" s="173">
        <v>1</v>
      </c>
      <c r="AD18" s="368" t="s">
        <v>128</v>
      </c>
      <c r="AE18" s="369"/>
      <c r="AF18" s="905"/>
      <c r="AG18" s="905"/>
      <c r="AH18" s="905"/>
      <c r="AI18" s="905"/>
      <c r="AJ18" s="173"/>
      <c r="AK18" s="905"/>
      <c r="AL18" s="905"/>
      <c r="AM18" s="905"/>
      <c r="AN18" s="905"/>
      <c r="AO18" s="651"/>
    </row>
    <row r="19" spans="1:41" ht="21" customHeight="1">
      <c r="A19" s="907"/>
      <c r="B19" s="368"/>
      <c r="C19" s="370" t="s">
        <v>129</v>
      </c>
      <c r="D19" s="173"/>
      <c r="E19" s="173"/>
      <c r="F19" s="173"/>
      <c r="G19" s="173"/>
      <c r="H19" s="173"/>
      <c r="I19" s="173"/>
      <c r="J19" s="173"/>
      <c r="K19" s="173"/>
      <c r="L19" s="173"/>
      <c r="M19" s="172"/>
      <c r="O19" s="907"/>
      <c r="P19" s="368"/>
      <c r="Q19" s="370" t="s">
        <v>129</v>
      </c>
      <c r="R19" s="173"/>
      <c r="S19" s="173"/>
      <c r="T19" s="173"/>
      <c r="U19" s="173"/>
      <c r="V19" s="173"/>
      <c r="W19" s="173"/>
      <c r="X19" s="173"/>
      <c r="Y19" s="173"/>
      <c r="Z19" s="173"/>
      <c r="AA19" s="172"/>
      <c r="AC19" s="907"/>
      <c r="AD19" s="368"/>
      <c r="AE19" s="370" t="s">
        <v>129</v>
      </c>
      <c r="AF19" s="173"/>
      <c r="AG19" s="173"/>
      <c r="AH19" s="173"/>
      <c r="AI19" s="173"/>
      <c r="AJ19" s="173"/>
      <c r="AK19" s="173"/>
      <c r="AL19" s="173"/>
      <c r="AM19" s="173"/>
      <c r="AN19" s="173"/>
      <c r="AO19" s="172"/>
    </row>
    <row r="20" spans="1:41" ht="21" customHeight="1">
      <c r="A20" s="373"/>
      <c r="B20" s="368"/>
      <c r="C20" s="353"/>
      <c r="D20" s="173">
        <v>1</v>
      </c>
      <c r="E20" s="173">
        <f>+S20+AG20</f>
        <v>0</v>
      </c>
      <c r="F20" s="173"/>
      <c r="G20" s="173">
        <f>SUM(G21:G24)</f>
        <v>0</v>
      </c>
      <c r="H20" s="173"/>
      <c r="I20" s="173">
        <v>1</v>
      </c>
      <c r="J20" s="173">
        <f>+X20+AG20</f>
        <v>0</v>
      </c>
      <c r="K20" s="173"/>
      <c r="L20" s="173">
        <f>SUM(L21:L24)</f>
        <v>0</v>
      </c>
      <c r="M20" s="172">
        <f>+G20+L20</f>
        <v>0</v>
      </c>
      <c r="O20" s="373"/>
      <c r="P20" s="368"/>
      <c r="R20" s="173">
        <v>1</v>
      </c>
      <c r="S20" s="173"/>
      <c r="T20" s="173"/>
      <c r="U20" s="173">
        <f>SUM(U21:U24)</f>
        <v>0</v>
      </c>
      <c r="V20" s="173"/>
      <c r="W20" s="173">
        <v>1</v>
      </c>
      <c r="X20" s="173"/>
      <c r="Y20" s="173"/>
      <c r="Z20" s="173">
        <f>SUM(Z21:Z24)</f>
        <v>0</v>
      </c>
      <c r="AA20" s="172">
        <f>+U20+Z20</f>
        <v>0</v>
      </c>
      <c r="AC20" s="373"/>
      <c r="AD20" s="368"/>
      <c r="AF20" s="173">
        <v>1</v>
      </c>
      <c r="AG20" s="173"/>
      <c r="AH20" s="173"/>
      <c r="AI20" s="173">
        <f>SUM(AI21:AI24)</f>
        <v>0</v>
      </c>
      <c r="AJ20" s="173"/>
      <c r="AK20" s="173">
        <v>1</v>
      </c>
      <c r="AL20" s="173"/>
      <c r="AM20" s="173"/>
      <c r="AN20" s="173">
        <f>SUM(AN21:AN24)</f>
        <v>0</v>
      </c>
      <c r="AO20" s="172">
        <f>+AI20+AN20</f>
        <v>0</v>
      </c>
    </row>
    <row r="21" spans="1:41" ht="21" customHeight="1">
      <c r="A21" s="173"/>
      <c r="B21" s="173"/>
      <c r="C21" s="52"/>
      <c r="D21" s="173">
        <v>2</v>
      </c>
      <c r="E21" s="173">
        <f t="shared" ref="E21:E24" si="5">+S21+AG21</f>
        <v>0</v>
      </c>
      <c r="F21" s="173"/>
      <c r="G21" s="172">
        <f>+E21*F21</f>
        <v>0</v>
      </c>
      <c r="H21" s="172"/>
      <c r="I21" s="173">
        <v>2</v>
      </c>
      <c r="J21" s="173">
        <f t="shared" ref="J21:J24" si="6">+X21+AG21</f>
        <v>0</v>
      </c>
      <c r="K21" s="173"/>
      <c r="L21" s="172">
        <f>+J21*K21</f>
        <v>0</v>
      </c>
      <c r="M21" s="172">
        <f t="shared" ref="M21:M24" si="7">+G21+L21</f>
        <v>0</v>
      </c>
      <c r="O21" s="173"/>
      <c r="P21" s="173"/>
      <c r="Q21" s="52"/>
      <c r="R21" s="173">
        <v>2</v>
      </c>
      <c r="S21" s="173"/>
      <c r="T21" s="173"/>
      <c r="U21" s="172">
        <f>+S21*T21</f>
        <v>0</v>
      </c>
      <c r="V21" s="172"/>
      <c r="W21" s="173">
        <v>2</v>
      </c>
      <c r="X21" s="173"/>
      <c r="Y21" s="173"/>
      <c r="Z21" s="172">
        <f>+X21*Y21</f>
        <v>0</v>
      </c>
      <c r="AA21" s="172">
        <f t="shared" ref="AA21:AA24" si="8">+U21+Z21</f>
        <v>0</v>
      </c>
      <c r="AC21" s="173"/>
      <c r="AD21" s="173"/>
      <c r="AE21" s="52"/>
      <c r="AF21" s="173">
        <v>2</v>
      </c>
      <c r="AG21" s="173"/>
      <c r="AH21" s="173"/>
      <c r="AI21" s="172">
        <f>+AG21*AH21</f>
        <v>0</v>
      </c>
      <c r="AJ21" s="172"/>
      <c r="AK21" s="173">
        <v>2</v>
      </c>
      <c r="AL21" s="173"/>
      <c r="AM21" s="173"/>
      <c r="AN21" s="172">
        <f>+AL21*AM21</f>
        <v>0</v>
      </c>
      <c r="AO21" s="172">
        <f t="shared" ref="AO21:AO24" si="9">+AI21+AN21</f>
        <v>0</v>
      </c>
    </row>
    <row r="22" spans="1:41" ht="21" customHeight="1">
      <c r="A22" s="173"/>
      <c r="B22" s="173"/>
      <c r="C22" s="370"/>
      <c r="D22" s="173">
        <v>3</v>
      </c>
      <c r="E22" s="173">
        <f t="shared" si="5"/>
        <v>0</v>
      </c>
      <c r="F22" s="173"/>
      <c r="G22" s="172">
        <f>+E22*F22</f>
        <v>0</v>
      </c>
      <c r="H22" s="172"/>
      <c r="I22" s="173">
        <v>3</v>
      </c>
      <c r="J22" s="173">
        <f t="shared" si="6"/>
        <v>0</v>
      </c>
      <c r="K22" s="173"/>
      <c r="L22" s="172">
        <f>+J22*K22</f>
        <v>0</v>
      </c>
      <c r="M22" s="172">
        <f t="shared" si="7"/>
        <v>0</v>
      </c>
      <c r="O22" s="173"/>
      <c r="P22" s="173"/>
      <c r="Q22" s="370"/>
      <c r="R22" s="173">
        <v>3</v>
      </c>
      <c r="S22" s="173"/>
      <c r="T22" s="173"/>
      <c r="U22" s="172">
        <f>+S22*T22</f>
        <v>0</v>
      </c>
      <c r="V22" s="172"/>
      <c r="W22" s="173">
        <v>3</v>
      </c>
      <c r="X22" s="173"/>
      <c r="Y22" s="173"/>
      <c r="Z22" s="172">
        <f>+X22*Y22</f>
        <v>0</v>
      </c>
      <c r="AA22" s="172">
        <f t="shared" si="8"/>
        <v>0</v>
      </c>
      <c r="AC22" s="173"/>
      <c r="AD22" s="173"/>
      <c r="AE22" s="370"/>
      <c r="AF22" s="173">
        <v>3</v>
      </c>
      <c r="AG22" s="173"/>
      <c r="AH22" s="173"/>
      <c r="AI22" s="172">
        <f>+AG22*AH22</f>
        <v>0</v>
      </c>
      <c r="AJ22" s="172"/>
      <c r="AK22" s="173">
        <v>3</v>
      </c>
      <c r="AL22" s="173"/>
      <c r="AM22" s="173"/>
      <c r="AN22" s="172">
        <f>+AL22*AM22</f>
        <v>0</v>
      </c>
      <c r="AO22" s="172">
        <f t="shared" si="9"/>
        <v>0</v>
      </c>
    </row>
    <row r="23" spans="1:41" ht="21" customHeight="1">
      <c r="A23" s="173"/>
      <c r="B23" s="173"/>
      <c r="C23" s="370"/>
      <c r="D23" s="173">
        <v>4</v>
      </c>
      <c r="E23" s="173">
        <f t="shared" si="5"/>
        <v>0</v>
      </c>
      <c r="F23" s="173"/>
      <c r="G23" s="172">
        <f>+E23*F23</f>
        <v>0</v>
      </c>
      <c r="H23" s="172"/>
      <c r="I23" s="173">
        <v>4</v>
      </c>
      <c r="J23" s="173">
        <f t="shared" si="6"/>
        <v>0</v>
      </c>
      <c r="K23" s="173"/>
      <c r="L23" s="172">
        <f>+J23*K23</f>
        <v>0</v>
      </c>
      <c r="M23" s="172">
        <f t="shared" si="7"/>
        <v>0</v>
      </c>
      <c r="O23" s="173"/>
      <c r="P23" s="173"/>
      <c r="Q23" s="370"/>
      <c r="R23" s="173">
        <v>4</v>
      </c>
      <c r="S23" s="173"/>
      <c r="T23" s="173"/>
      <c r="U23" s="172">
        <f>+S23*T23</f>
        <v>0</v>
      </c>
      <c r="V23" s="172"/>
      <c r="W23" s="173">
        <v>4</v>
      </c>
      <c r="X23" s="173"/>
      <c r="Y23" s="173"/>
      <c r="Z23" s="172">
        <f>+X23*Y23</f>
        <v>0</v>
      </c>
      <c r="AA23" s="172">
        <f t="shared" si="8"/>
        <v>0</v>
      </c>
      <c r="AC23" s="173"/>
      <c r="AD23" s="173"/>
      <c r="AE23" s="370"/>
      <c r="AF23" s="173">
        <v>4</v>
      </c>
      <c r="AG23" s="173"/>
      <c r="AH23" s="173"/>
      <c r="AI23" s="172">
        <f>+AG23*AH23</f>
        <v>0</v>
      </c>
      <c r="AJ23" s="172"/>
      <c r="AK23" s="173">
        <v>4</v>
      </c>
      <c r="AL23" s="173"/>
      <c r="AM23" s="173"/>
      <c r="AN23" s="172">
        <f>+AL23*AM23</f>
        <v>0</v>
      </c>
      <c r="AO23" s="172">
        <f t="shared" si="9"/>
        <v>0</v>
      </c>
    </row>
    <row r="24" spans="1:41" ht="21" customHeight="1">
      <c r="A24" s="173"/>
      <c r="B24" s="173"/>
      <c r="C24" s="370"/>
      <c r="D24" s="173" t="s">
        <v>371</v>
      </c>
      <c r="E24" s="173">
        <f t="shared" si="5"/>
        <v>0</v>
      </c>
      <c r="F24" s="173"/>
      <c r="G24" s="172">
        <f>+E24*F24</f>
        <v>0</v>
      </c>
      <c r="H24" s="172"/>
      <c r="I24" s="173" t="s">
        <v>371</v>
      </c>
      <c r="J24" s="173">
        <f t="shared" si="6"/>
        <v>0</v>
      </c>
      <c r="K24" s="173"/>
      <c r="L24" s="172">
        <f>+J24*K24</f>
        <v>0</v>
      </c>
      <c r="M24" s="172">
        <f t="shared" si="7"/>
        <v>0</v>
      </c>
      <c r="O24" s="173"/>
      <c r="P24" s="173"/>
      <c r="Q24" s="370"/>
      <c r="R24" s="173" t="s">
        <v>371</v>
      </c>
      <c r="S24" s="173"/>
      <c r="T24" s="173"/>
      <c r="U24" s="172">
        <f>+S24*T24</f>
        <v>0</v>
      </c>
      <c r="V24" s="172"/>
      <c r="W24" s="173" t="s">
        <v>371</v>
      </c>
      <c r="X24" s="173"/>
      <c r="Y24" s="173"/>
      <c r="Z24" s="172">
        <f>+X24*Y24</f>
        <v>0</v>
      </c>
      <c r="AA24" s="172">
        <f t="shared" si="8"/>
        <v>0</v>
      </c>
      <c r="AC24" s="173"/>
      <c r="AD24" s="173"/>
      <c r="AE24" s="370"/>
      <c r="AF24" s="173" t="s">
        <v>371</v>
      </c>
      <c r="AG24" s="173"/>
      <c r="AH24" s="173"/>
      <c r="AI24" s="172">
        <f>+AG24*AH24</f>
        <v>0</v>
      </c>
      <c r="AJ24" s="172"/>
      <c r="AK24" s="173" t="s">
        <v>371</v>
      </c>
      <c r="AL24" s="173"/>
      <c r="AM24" s="173"/>
      <c r="AN24" s="172">
        <f>+AL24*AM24</f>
        <v>0</v>
      </c>
      <c r="AO24" s="172">
        <f t="shared" si="9"/>
        <v>0</v>
      </c>
    </row>
    <row r="25" spans="1:41" ht="21" customHeight="1">
      <c r="A25" s="371" t="s">
        <v>0</v>
      </c>
      <c r="B25" s="371"/>
      <c r="C25" s="371"/>
      <c r="D25" s="371"/>
      <c r="E25" s="372">
        <f>SUM(E20:E24)</f>
        <v>0</v>
      </c>
      <c r="F25" s="372"/>
      <c r="G25" s="372">
        <f>SUM(G20:G24)</f>
        <v>0</v>
      </c>
      <c r="H25" s="372"/>
      <c r="I25" s="371"/>
      <c r="J25" s="372">
        <f>SUM(J20:J24)</f>
        <v>0</v>
      </c>
      <c r="K25" s="372"/>
      <c r="L25" s="372">
        <f>SUM(L20:L24)</f>
        <v>0</v>
      </c>
      <c r="M25" s="372">
        <f>SUM(M20:M24)</f>
        <v>0</v>
      </c>
      <c r="O25" s="371" t="s">
        <v>0</v>
      </c>
      <c r="P25" s="371"/>
      <c r="Q25" s="371"/>
      <c r="R25" s="371"/>
      <c r="S25" s="372">
        <f>SUM(S20:S24)</f>
        <v>0</v>
      </c>
      <c r="T25" s="372"/>
      <c r="U25" s="372">
        <f>SUM(U20:U24)</f>
        <v>0</v>
      </c>
      <c r="V25" s="372"/>
      <c r="W25" s="371"/>
      <c r="X25" s="372">
        <f>SUM(X20:X24)</f>
        <v>0</v>
      </c>
      <c r="Y25" s="372"/>
      <c r="Z25" s="372">
        <f>SUM(Z20:Z24)</f>
        <v>0</v>
      </c>
      <c r="AA25" s="372">
        <f>SUM(AA20:AA24)</f>
        <v>0</v>
      </c>
      <c r="AC25" s="371" t="s">
        <v>0</v>
      </c>
      <c r="AD25" s="371"/>
      <c r="AE25" s="371"/>
      <c r="AF25" s="371"/>
      <c r="AG25" s="372">
        <f>SUM(AG20:AG24)</f>
        <v>0</v>
      </c>
      <c r="AH25" s="372"/>
      <c r="AI25" s="372">
        <f>SUM(AI20:AI24)</f>
        <v>0</v>
      </c>
      <c r="AJ25" s="372"/>
      <c r="AK25" s="371"/>
      <c r="AL25" s="372">
        <f>SUM(AL20:AL24)</f>
        <v>0</v>
      </c>
      <c r="AM25" s="372"/>
      <c r="AN25" s="372">
        <f>SUM(AN20:AN24)</f>
        <v>0</v>
      </c>
      <c r="AO25" s="372">
        <f>SUM(AO20:AO24)</f>
        <v>0</v>
      </c>
    </row>
    <row r="26" spans="1:41" ht="21" customHeight="1">
      <c r="A26" s="906" t="s">
        <v>543</v>
      </c>
      <c r="B26" s="366"/>
      <c r="C26" s="357"/>
      <c r="D26" s="367"/>
      <c r="E26" s="367"/>
      <c r="F26" s="367"/>
      <c r="G26" s="357"/>
      <c r="H26" s="357"/>
      <c r="I26" s="367"/>
      <c r="J26" s="367"/>
      <c r="K26" s="367"/>
      <c r="L26" s="357"/>
      <c r="M26" s="912"/>
      <c r="O26" s="906" t="s">
        <v>543</v>
      </c>
      <c r="P26" s="366"/>
      <c r="Q26" s="357"/>
      <c r="R26" s="367"/>
      <c r="S26" s="367"/>
      <c r="T26" s="367"/>
      <c r="U26" s="357"/>
      <c r="V26" s="357"/>
      <c r="W26" s="367"/>
      <c r="X26" s="367"/>
      <c r="Y26" s="367"/>
      <c r="Z26" s="357"/>
      <c r="AA26" s="912"/>
      <c r="AC26" s="906" t="s">
        <v>543</v>
      </c>
      <c r="AD26" s="366"/>
      <c r="AE26" s="357"/>
      <c r="AF26" s="367"/>
      <c r="AG26" s="367"/>
      <c r="AH26" s="367"/>
      <c r="AI26" s="357"/>
      <c r="AJ26" s="357"/>
      <c r="AK26" s="367"/>
      <c r="AL26" s="367"/>
      <c r="AM26" s="367"/>
      <c r="AN26" s="357"/>
      <c r="AO26" s="912"/>
    </row>
    <row r="27" spans="1:41" ht="21" customHeight="1">
      <c r="A27" s="173">
        <v>1</v>
      </c>
      <c r="B27" s="368" t="s">
        <v>128</v>
      </c>
      <c r="C27" s="369"/>
      <c r="D27" s="905"/>
      <c r="E27" s="905"/>
      <c r="F27" s="905"/>
      <c r="G27" s="905"/>
      <c r="H27" s="173"/>
      <c r="I27" s="905"/>
      <c r="J27" s="905"/>
      <c r="K27" s="905"/>
      <c r="L27" s="905"/>
      <c r="M27" s="651"/>
      <c r="O27" s="173">
        <v>1</v>
      </c>
      <c r="P27" s="368" t="s">
        <v>128</v>
      </c>
      <c r="Q27" s="369"/>
      <c r="R27" s="905"/>
      <c r="S27" s="905"/>
      <c r="T27" s="905"/>
      <c r="U27" s="905"/>
      <c r="V27" s="173"/>
      <c r="W27" s="905"/>
      <c r="X27" s="905"/>
      <c r="Y27" s="905"/>
      <c r="Z27" s="905"/>
      <c r="AA27" s="651"/>
      <c r="AC27" s="173">
        <v>1</v>
      </c>
      <c r="AD27" s="368" t="s">
        <v>128</v>
      </c>
      <c r="AE27" s="369"/>
      <c r="AF27" s="905"/>
      <c r="AG27" s="905"/>
      <c r="AH27" s="905"/>
      <c r="AI27" s="905"/>
      <c r="AJ27" s="173"/>
      <c r="AK27" s="905"/>
      <c r="AL27" s="905"/>
      <c r="AM27" s="905"/>
      <c r="AN27" s="905"/>
      <c r="AO27" s="651"/>
    </row>
    <row r="28" spans="1:41" ht="21" customHeight="1">
      <c r="A28" s="907"/>
      <c r="B28" s="368"/>
      <c r="C28" s="370" t="s">
        <v>129</v>
      </c>
      <c r="D28" s="173"/>
      <c r="E28" s="173"/>
      <c r="F28" s="173"/>
      <c r="G28" s="173"/>
      <c r="H28" s="173"/>
      <c r="I28" s="173"/>
      <c r="J28" s="173"/>
      <c r="K28" s="173"/>
      <c r="L28" s="173"/>
      <c r="M28" s="172"/>
      <c r="O28" s="907"/>
      <c r="P28" s="368"/>
      <c r="Q28" s="370" t="s">
        <v>129</v>
      </c>
      <c r="R28" s="173"/>
      <c r="S28" s="173"/>
      <c r="T28" s="173"/>
      <c r="U28" s="173"/>
      <c r="V28" s="173"/>
      <c r="W28" s="173"/>
      <c r="X28" s="173"/>
      <c r="Y28" s="173"/>
      <c r="Z28" s="173"/>
      <c r="AA28" s="172"/>
      <c r="AC28" s="907"/>
      <c r="AD28" s="368"/>
      <c r="AE28" s="370" t="s">
        <v>129</v>
      </c>
      <c r="AF28" s="173"/>
      <c r="AG28" s="173"/>
      <c r="AH28" s="173"/>
      <c r="AI28" s="173"/>
      <c r="AJ28" s="173"/>
      <c r="AK28" s="173"/>
      <c r="AL28" s="173"/>
      <c r="AM28" s="173"/>
      <c r="AN28" s="173"/>
      <c r="AO28" s="172"/>
    </row>
    <row r="29" spans="1:41" ht="21" customHeight="1">
      <c r="A29" s="373"/>
      <c r="B29" s="368"/>
      <c r="C29" s="353"/>
      <c r="D29" s="173">
        <v>1</v>
      </c>
      <c r="E29" s="173">
        <f>+S29+AG29</f>
        <v>0</v>
      </c>
      <c r="F29" s="173"/>
      <c r="G29" s="173">
        <f>SUM(G30:G33)</f>
        <v>0</v>
      </c>
      <c r="H29" s="173"/>
      <c r="I29" s="173">
        <v>1</v>
      </c>
      <c r="J29" s="173">
        <f>+X29+AG29</f>
        <v>0</v>
      </c>
      <c r="K29" s="173"/>
      <c r="L29" s="173">
        <f>SUM(L30:L33)</f>
        <v>0</v>
      </c>
      <c r="M29" s="172">
        <f>+G29+L29</f>
        <v>0</v>
      </c>
      <c r="O29" s="373"/>
      <c r="P29" s="368"/>
      <c r="R29" s="173">
        <v>1</v>
      </c>
      <c r="S29" s="173"/>
      <c r="T29" s="173"/>
      <c r="U29" s="173">
        <f>SUM(U30:U33)</f>
        <v>0</v>
      </c>
      <c r="V29" s="173"/>
      <c r="W29" s="173">
        <v>1</v>
      </c>
      <c r="X29" s="173"/>
      <c r="Y29" s="173"/>
      <c r="Z29" s="173">
        <f>SUM(Z30:Z33)</f>
        <v>0</v>
      </c>
      <c r="AA29" s="172">
        <f>+U29+Z29</f>
        <v>0</v>
      </c>
      <c r="AC29" s="373"/>
      <c r="AD29" s="368"/>
      <c r="AF29" s="173">
        <v>1</v>
      </c>
      <c r="AG29" s="173"/>
      <c r="AH29" s="173"/>
      <c r="AI29" s="173">
        <f>SUM(AI30:AI33)</f>
        <v>0</v>
      </c>
      <c r="AJ29" s="173"/>
      <c r="AK29" s="173">
        <v>1</v>
      </c>
      <c r="AL29" s="173"/>
      <c r="AM29" s="173"/>
      <c r="AN29" s="173">
        <f>SUM(AN30:AN33)</f>
        <v>0</v>
      </c>
      <c r="AO29" s="172">
        <f>+AI29+AN29</f>
        <v>0</v>
      </c>
    </row>
    <row r="30" spans="1:41" ht="21" customHeight="1">
      <c r="A30" s="173"/>
      <c r="B30" s="173"/>
      <c r="C30" s="52"/>
      <c r="D30" s="173">
        <v>2</v>
      </c>
      <c r="E30" s="173">
        <f t="shared" ref="E30:E33" si="10">+S30+AG30</f>
        <v>0</v>
      </c>
      <c r="F30" s="173"/>
      <c r="G30" s="172">
        <f>+E30*F30</f>
        <v>0</v>
      </c>
      <c r="H30" s="172"/>
      <c r="I30" s="173">
        <v>2</v>
      </c>
      <c r="J30" s="173">
        <f t="shared" ref="J30:J33" si="11">+X30+AG30</f>
        <v>0</v>
      </c>
      <c r="K30" s="173"/>
      <c r="L30" s="172">
        <f>+J30*K30</f>
        <v>0</v>
      </c>
      <c r="M30" s="172">
        <f t="shared" ref="M30:M33" si="12">+G30+L30</f>
        <v>0</v>
      </c>
      <c r="O30" s="173"/>
      <c r="P30" s="173"/>
      <c r="Q30" s="52"/>
      <c r="R30" s="173">
        <v>2</v>
      </c>
      <c r="S30" s="173"/>
      <c r="T30" s="173"/>
      <c r="U30" s="172">
        <f>+S30*T30</f>
        <v>0</v>
      </c>
      <c r="V30" s="172"/>
      <c r="W30" s="173">
        <v>2</v>
      </c>
      <c r="X30" s="173"/>
      <c r="Y30" s="173"/>
      <c r="Z30" s="172">
        <f>+X30*Y30</f>
        <v>0</v>
      </c>
      <c r="AA30" s="172">
        <f t="shared" ref="AA30:AA33" si="13">+U30+Z30</f>
        <v>0</v>
      </c>
      <c r="AC30" s="173"/>
      <c r="AD30" s="173"/>
      <c r="AE30" s="52"/>
      <c r="AF30" s="173">
        <v>2</v>
      </c>
      <c r="AG30" s="173"/>
      <c r="AH30" s="173"/>
      <c r="AI30" s="172">
        <f>+AG30*AH30</f>
        <v>0</v>
      </c>
      <c r="AJ30" s="172"/>
      <c r="AK30" s="173">
        <v>2</v>
      </c>
      <c r="AL30" s="173"/>
      <c r="AM30" s="173"/>
      <c r="AN30" s="172">
        <f>+AL30*AM30</f>
        <v>0</v>
      </c>
      <c r="AO30" s="172">
        <f t="shared" ref="AO30:AO33" si="14">+AI30+AN30</f>
        <v>0</v>
      </c>
    </row>
    <row r="31" spans="1:41" ht="21" customHeight="1">
      <c r="A31" s="173"/>
      <c r="B31" s="173"/>
      <c r="C31" s="370"/>
      <c r="D31" s="173">
        <v>3</v>
      </c>
      <c r="E31" s="173">
        <f t="shared" si="10"/>
        <v>0</v>
      </c>
      <c r="F31" s="173"/>
      <c r="G31" s="172">
        <f>+E31*F31</f>
        <v>0</v>
      </c>
      <c r="H31" s="172"/>
      <c r="I31" s="173">
        <v>3</v>
      </c>
      <c r="J31" s="173">
        <f t="shared" si="11"/>
        <v>0</v>
      </c>
      <c r="K31" s="173"/>
      <c r="L31" s="172">
        <f>+J31*K31</f>
        <v>0</v>
      </c>
      <c r="M31" s="172">
        <f t="shared" si="12"/>
        <v>0</v>
      </c>
      <c r="O31" s="173"/>
      <c r="P31" s="173"/>
      <c r="Q31" s="370"/>
      <c r="R31" s="173">
        <v>3</v>
      </c>
      <c r="S31" s="173"/>
      <c r="T31" s="173"/>
      <c r="U31" s="172">
        <f>+S31*T31</f>
        <v>0</v>
      </c>
      <c r="V31" s="172"/>
      <c r="W31" s="173">
        <v>3</v>
      </c>
      <c r="X31" s="173"/>
      <c r="Y31" s="173"/>
      <c r="Z31" s="172">
        <f>+X31*Y31</f>
        <v>0</v>
      </c>
      <c r="AA31" s="172">
        <f t="shared" si="13"/>
        <v>0</v>
      </c>
      <c r="AC31" s="173"/>
      <c r="AD31" s="173"/>
      <c r="AE31" s="370"/>
      <c r="AF31" s="173">
        <v>3</v>
      </c>
      <c r="AG31" s="173"/>
      <c r="AH31" s="173"/>
      <c r="AI31" s="172">
        <f>+AG31*AH31</f>
        <v>0</v>
      </c>
      <c r="AJ31" s="172"/>
      <c r="AK31" s="173">
        <v>3</v>
      </c>
      <c r="AL31" s="173"/>
      <c r="AM31" s="173"/>
      <c r="AN31" s="172">
        <f>+AL31*AM31</f>
        <v>0</v>
      </c>
      <c r="AO31" s="172">
        <f t="shared" si="14"/>
        <v>0</v>
      </c>
    </row>
    <row r="32" spans="1:41" ht="21" customHeight="1">
      <c r="A32" s="173"/>
      <c r="B32" s="173"/>
      <c r="C32" s="370"/>
      <c r="D32" s="173">
        <v>4</v>
      </c>
      <c r="E32" s="173">
        <f t="shared" si="10"/>
        <v>0</v>
      </c>
      <c r="F32" s="173"/>
      <c r="G32" s="172">
        <f>+E32*F32</f>
        <v>0</v>
      </c>
      <c r="H32" s="172"/>
      <c r="I32" s="173">
        <v>4</v>
      </c>
      <c r="J32" s="173">
        <f t="shared" si="11"/>
        <v>0</v>
      </c>
      <c r="K32" s="173"/>
      <c r="L32" s="172">
        <f>+J32*K32</f>
        <v>0</v>
      </c>
      <c r="M32" s="172">
        <f t="shared" si="12"/>
        <v>0</v>
      </c>
      <c r="O32" s="173"/>
      <c r="P32" s="173"/>
      <c r="Q32" s="370"/>
      <c r="R32" s="173">
        <v>4</v>
      </c>
      <c r="S32" s="173"/>
      <c r="T32" s="173"/>
      <c r="U32" s="172">
        <f>+S32*T32</f>
        <v>0</v>
      </c>
      <c r="V32" s="172"/>
      <c r="W32" s="173">
        <v>4</v>
      </c>
      <c r="X32" s="173"/>
      <c r="Y32" s="173"/>
      <c r="Z32" s="172">
        <f>+X32*Y32</f>
        <v>0</v>
      </c>
      <c r="AA32" s="172">
        <f t="shared" si="13"/>
        <v>0</v>
      </c>
      <c r="AC32" s="173"/>
      <c r="AD32" s="173"/>
      <c r="AE32" s="370"/>
      <c r="AF32" s="173">
        <v>4</v>
      </c>
      <c r="AG32" s="173"/>
      <c r="AH32" s="173"/>
      <c r="AI32" s="172">
        <f>+AG32*AH32</f>
        <v>0</v>
      </c>
      <c r="AJ32" s="172"/>
      <c r="AK32" s="173">
        <v>4</v>
      </c>
      <c r="AL32" s="173"/>
      <c r="AM32" s="173"/>
      <c r="AN32" s="172">
        <f>+AL32*AM32</f>
        <v>0</v>
      </c>
      <c r="AO32" s="172">
        <f t="shared" si="14"/>
        <v>0</v>
      </c>
    </row>
    <row r="33" spans="1:41" ht="21" customHeight="1">
      <c r="A33" s="173"/>
      <c r="B33" s="173"/>
      <c r="C33" s="370"/>
      <c r="D33" s="173" t="s">
        <v>371</v>
      </c>
      <c r="E33" s="173">
        <f t="shared" si="10"/>
        <v>0</v>
      </c>
      <c r="F33" s="173"/>
      <c r="G33" s="172">
        <f>+E33*F33</f>
        <v>0</v>
      </c>
      <c r="H33" s="172"/>
      <c r="I33" s="173" t="s">
        <v>371</v>
      </c>
      <c r="J33" s="173">
        <f t="shared" si="11"/>
        <v>0</v>
      </c>
      <c r="K33" s="173"/>
      <c r="L33" s="172">
        <f>+J33*K33</f>
        <v>0</v>
      </c>
      <c r="M33" s="172">
        <f t="shared" si="12"/>
        <v>0</v>
      </c>
      <c r="O33" s="173"/>
      <c r="P33" s="173"/>
      <c r="Q33" s="370"/>
      <c r="R33" s="173" t="s">
        <v>371</v>
      </c>
      <c r="S33" s="173"/>
      <c r="T33" s="173"/>
      <c r="U33" s="172">
        <f>+S33*T33</f>
        <v>0</v>
      </c>
      <c r="V33" s="172"/>
      <c r="W33" s="173" t="s">
        <v>371</v>
      </c>
      <c r="X33" s="173"/>
      <c r="Y33" s="173"/>
      <c r="Z33" s="172">
        <f>+X33*Y33</f>
        <v>0</v>
      </c>
      <c r="AA33" s="172">
        <f t="shared" si="13"/>
        <v>0</v>
      </c>
      <c r="AC33" s="173"/>
      <c r="AD33" s="173"/>
      <c r="AE33" s="370"/>
      <c r="AF33" s="173" t="s">
        <v>371</v>
      </c>
      <c r="AG33" s="173"/>
      <c r="AH33" s="173"/>
      <c r="AI33" s="172">
        <f>+AG33*AH33</f>
        <v>0</v>
      </c>
      <c r="AJ33" s="172"/>
      <c r="AK33" s="173" t="s">
        <v>371</v>
      </c>
      <c r="AL33" s="173"/>
      <c r="AM33" s="173"/>
      <c r="AN33" s="172">
        <f>+AL33*AM33</f>
        <v>0</v>
      </c>
      <c r="AO33" s="172">
        <f t="shared" si="14"/>
        <v>0</v>
      </c>
    </row>
    <row r="34" spans="1:41" ht="21" customHeight="1">
      <c r="A34" s="371" t="s">
        <v>0</v>
      </c>
      <c r="B34" s="371"/>
      <c r="C34" s="371"/>
      <c r="D34" s="371"/>
      <c r="E34" s="372">
        <f>SUM(E29:E33)</f>
        <v>0</v>
      </c>
      <c r="F34" s="372"/>
      <c r="G34" s="372">
        <f>SUM(G29:G33)</f>
        <v>0</v>
      </c>
      <c r="H34" s="372"/>
      <c r="I34" s="371"/>
      <c r="J34" s="372">
        <f>SUM(J29:J33)</f>
        <v>0</v>
      </c>
      <c r="K34" s="372"/>
      <c r="L34" s="372">
        <f>SUM(L29:L33)</f>
        <v>0</v>
      </c>
      <c r="M34" s="372">
        <f>SUM(M29:M33)</f>
        <v>0</v>
      </c>
      <c r="O34" s="371" t="s">
        <v>0</v>
      </c>
      <c r="P34" s="371"/>
      <c r="Q34" s="371"/>
      <c r="R34" s="371"/>
      <c r="S34" s="372">
        <f>SUM(S29:S33)</f>
        <v>0</v>
      </c>
      <c r="T34" s="372"/>
      <c r="U34" s="372">
        <f>SUM(U29:U33)</f>
        <v>0</v>
      </c>
      <c r="V34" s="372"/>
      <c r="W34" s="371"/>
      <c r="X34" s="372">
        <f>SUM(X29:X33)</f>
        <v>0</v>
      </c>
      <c r="Y34" s="372"/>
      <c r="Z34" s="372">
        <f>SUM(Z29:Z33)</f>
        <v>0</v>
      </c>
      <c r="AA34" s="372">
        <f>SUM(AA29:AA33)</f>
        <v>0</v>
      </c>
      <c r="AC34" s="371" t="s">
        <v>0</v>
      </c>
      <c r="AD34" s="371"/>
      <c r="AE34" s="371"/>
      <c r="AF34" s="371"/>
      <c r="AG34" s="372">
        <f>SUM(AG29:AG33)</f>
        <v>0</v>
      </c>
      <c r="AH34" s="372"/>
      <c r="AI34" s="372">
        <f>SUM(AI29:AI33)</f>
        <v>0</v>
      </c>
      <c r="AJ34" s="372"/>
      <c r="AK34" s="371"/>
      <c r="AL34" s="372">
        <f>SUM(AL29:AL33)</f>
        <v>0</v>
      </c>
      <c r="AM34" s="372"/>
      <c r="AN34" s="372">
        <f>SUM(AN29:AN33)</f>
        <v>0</v>
      </c>
      <c r="AO34" s="372">
        <f>SUM(AO29:AO33)</f>
        <v>0</v>
      </c>
    </row>
  </sheetData>
  <mergeCells count="12">
    <mergeCell ref="AC4:AO4"/>
    <mergeCell ref="AE5:AE7"/>
    <mergeCell ref="AF5:AI5"/>
    <mergeCell ref="AK5:AN5"/>
    <mergeCell ref="C5:C7"/>
    <mergeCell ref="D5:G5"/>
    <mergeCell ref="I5:L5"/>
    <mergeCell ref="A4:M4"/>
    <mergeCell ref="O4:AA4"/>
    <mergeCell ref="Q5:Q7"/>
    <mergeCell ref="R5:U5"/>
    <mergeCell ref="W5:Z5"/>
  </mergeCells>
  <pageMargins left="0.47244094488188981" right="0.35433070866141736" top="0.94488188976377963" bottom="0.39370078740157483" header="0.23622047244094491" footer="0.23622047244094491"/>
  <pageSetup paperSize="9" fitToHeight="0" orientation="landscape" r:id="rId1"/>
  <headerFooter alignWithMargins="0">
    <oddFooter>&amp;C&amp;8หน้า &amp;P&amp;R&amp;8&amp;F/&amp;A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H24"/>
  <sheetViews>
    <sheetView showGridLines="0" view="pageBreakPreview" zoomScale="90" zoomScaleNormal="75" workbookViewId="0">
      <selection activeCell="J13" sqref="J13"/>
    </sheetView>
  </sheetViews>
  <sheetFormatPr defaultRowHeight="21" customHeight="1"/>
  <cols>
    <col min="1" max="1" width="34.140625" style="18" customWidth="1"/>
    <col min="2" max="2" width="12.28515625" style="19" customWidth="1"/>
    <col min="3" max="3" width="15.85546875" style="18" bestFit="1" customWidth="1"/>
    <col min="4" max="4" width="17.28515625" style="18" customWidth="1"/>
    <col min="5" max="5" width="15.140625" style="22" customWidth="1"/>
    <col min="6" max="6" width="16.7109375" style="19" customWidth="1"/>
    <col min="7" max="9" width="13.42578125" style="19" customWidth="1"/>
    <col min="10" max="10" width="10.140625" style="19" customWidth="1"/>
    <col min="11" max="11" width="12.85546875" style="19" customWidth="1"/>
    <col min="12" max="12" width="10.42578125" style="19" bestFit="1" customWidth="1"/>
    <col min="13" max="14" width="10" style="19" bestFit="1" customWidth="1"/>
    <col min="15" max="15" width="11.28515625" style="19" bestFit="1" customWidth="1"/>
    <col min="16" max="256" width="9.140625" style="19"/>
    <col min="257" max="257" width="34.140625" style="19" customWidth="1"/>
    <col min="258" max="258" width="12.28515625" style="19" customWidth="1"/>
    <col min="259" max="259" width="15.85546875" style="19" bestFit="1" customWidth="1"/>
    <col min="260" max="260" width="17.28515625" style="19" customWidth="1"/>
    <col min="261" max="261" width="15.140625" style="19" customWidth="1"/>
    <col min="262" max="262" width="16.7109375" style="19" customWidth="1"/>
    <col min="263" max="265" width="13.42578125" style="19" customWidth="1"/>
    <col min="266" max="266" width="10.140625" style="19" customWidth="1"/>
    <col min="267" max="267" width="12.85546875" style="19" customWidth="1"/>
    <col min="268" max="268" width="10.42578125" style="19" bestFit="1" customWidth="1"/>
    <col min="269" max="270" width="10" style="19" bestFit="1" customWidth="1"/>
    <col min="271" max="271" width="11.28515625" style="19" bestFit="1" customWidth="1"/>
    <col min="272" max="512" width="9.140625" style="19"/>
    <col min="513" max="513" width="34.140625" style="19" customWidth="1"/>
    <col min="514" max="514" width="12.28515625" style="19" customWidth="1"/>
    <col min="515" max="515" width="15.85546875" style="19" bestFit="1" customWidth="1"/>
    <col min="516" max="516" width="17.28515625" style="19" customWidth="1"/>
    <col min="517" max="517" width="15.140625" style="19" customWidth="1"/>
    <col min="518" max="518" width="16.7109375" style="19" customWidth="1"/>
    <col min="519" max="521" width="13.42578125" style="19" customWidth="1"/>
    <col min="522" max="522" width="10.140625" style="19" customWidth="1"/>
    <col min="523" max="523" width="12.85546875" style="19" customWidth="1"/>
    <col min="524" max="524" width="10.42578125" style="19" bestFit="1" customWidth="1"/>
    <col min="525" max="526" width="10" style="19" bestFit="1" customWidth="1"/>
    <col min="527" max="527" width="11.28515625" style="19" bestFit="1" customWidth="1"/>
    <col min="528" max="768" width="9.140625" style="19"/>
    <col min="769" max="769" width="34.140625" style="19" customWidth="1"/>
    <col min="770" max="770" width="12.28515625" style="19" customWidth="1"/>
    <col min="771" max="771" width="15.85546875" style="19" bestFit="1" customWidth="1"/>
    <col min="772" max="772" width="17.28515625" style="19" customWidth="1"/>
    <col min="773" max="773" width="15.140625" style="19" customWidth="1"/>
    <col min="774" max="774" width="16.7109375" style="19" customWidth="1"/>
    <col min="775" max="777" width="13.42578125" style="19" customWidth="1"/>
    <col min="778" max="778" width="10.140625" style="19" customWidth="1"/>
    <col min="779" max="779" width="12.85546875" style="19" customWidth="1"/>
    <col min="780" max="780" width="10.42578125" style="19" bestFit="1" customWidth="1"/>
    <col min="781" max="782" width="10" style="19" bestFit="1" customWidth="1"/>
    <col min="783" max="783" width="11.28515625" style="19" bestFit="1" customWidth="1"/>
    <col min="784" max="1024" width="9.140625" style="19"/>
    <col min="1025" max="1025" width="34.140625" style="19" customWidth="1"/>
    <col min="1026" max="1026" width="12.28515625" style="19" customWidth="1"/>
    <col min="1027" max="1027" width="15.85546875" style="19" bestFit="1" customWidth="1"/>
    <col min="1028" max="1028" width="17.28515625" style="19" customWidth="1"/>
    <col min="1029" max="1029" width="15.140625" style="19" customWidth="1"/>
    <col min="1030" max="1030" width="16.7109375" style="19" customWidth="1"/>
    <col min="1031" max="1033" width="13.42578125" style="19" customWidth="1"/>
    <col min="1034" max="1034" width="10.140625" style="19" customWidth="1"/>
    <col min="1035" max="1035" width="12.85546875" style="19" customWidth="1"/>
    <col min="1036" max="1036" width="10.42578125" style="19" bestFit="1" customWidth="1"/>
    <col min="1037" max="1038" width="10" style="19" bestFit="1" customWidth="1"/>
    <col min="1039" max="1039" width="11.28515625" style="19" bestFit="1" customWidth="1"/>
    <col min="1040" max="1280" width="9.140625" style="19"/>
    <col min="1281" max="1281" width="34.140625" style="19" customWidth="1"/>
    <col min="1282" max="1282" width="12.28515625" style="19" customWidth="1"/>
    <col min="1283" max="1283" width="15.85546875" style="19" bestFit="1" customWidth="1"/>
    <col min="1284" max="1284" width="17.28515625" style="19" customWidth="1"/>
    <col min="1285" max="1285" width="15.140625" style="19" customWidth="1"/>
    <col min="1286" max="1286" width="16.7109375" style="19" customWidth="1"/>
    <col min="1287" max="1289" width="13.42578125" style="19" customWidth="1"/>
    <col min="1290" max="1290" width="10.140625" style="19" customWidth="1"/>
    <col min="1291" max="1291" width="12.85546875" style="19" customWidth="1"/>
    <col min="1292" max="1292" width="10.42578125" style="19" bestFit="1" customWidth="1"/>
    <col min="1293" max="1294" width="10" style="19" bestFit="1" customWidth="1"/>
    <col min="1295" max="1295" width="11.28515625" style="19" bestFit="1" customWidth="1"/>
    <col min="1296" max="1536" width="9.140625" style="19"/>
    <col min="1537" max="1537" width="34.140625" style="19" customWidth="1"/>
    <col min="1538" max="1538" width="12.28515625" style="19" customWidth="1"/>
    <col min="1539" max="1539" width="15.85546875" style="19" bestFit="1" customWidth="1"/>
    <col min="1540" max="1540" width="17.28515625" style="19" customWidth="1"/>
    <col min="1541" max="1541" width="15.140625" style="19" customWidth="1"/>
    <col min="1542" max="1542" width="16.7109375" style="19" customWidth="1"/>
    <col min="1543" max="1545" width="13.42578125" style="19" customWidth="1"/>
    <col min="1546" max="1546" width="10.140625" style="19" customWidth="1"/>
    <col min="1547" max="1547" width="12.85546875" style="19" customWidth="1"/>
    <col min="1548" max="1548" width="10.42578125" style="19" bestFit="1" customWidth="1"/>
    <col min="1549" max="1550" width="10" style="19" bestFit="1" customWidth="1"/>
    <col min="1551" max="1551" width="11.28515625" style="19" bestFit="1" customWidth="1"/>
    <col min="1552" max="1792" width="9.140625" style="19"/>
    <col min="1793" max="1793" width="34.140625" style="19" customWidth="1"/>
    <col min="1794" max="1794" width="12.28515625" style="19" customWidth="1"/>
    <col min="1795" max="1795" width="15.85546875" style="19" bestFit="1" customWidth="1"/>
    <col min="1796" max="1796" width="17.28515625" style="19" customWidth="1"/>
    <col min="1797" max="1797" width="15.140625" style="19" customWidth="1"/>
    <col min="1798" max="1798" width="16.7109375" style="19" customWidth="1"/>
    <col min="1799" max="1801" width="13.42578125" style="19" customWidth="1"/>
    <col min="1802" max="1802" width="10.140625" style="19" customWidth="1"/>
    <col min="1803" max="1803" width="12.85546875" style="19" customWidth="1"/>
    <col min="1804" max="1804" width="10.42578125" style="19" bestFit="1" customWidth="1"/>
    <col min="1805" max="1806" width="10" style="19" bestFit="1" customWidth="1"/>
    <col min="1807" max="1807" width="11.28515625" style="19" bestFit="1" customWidth="1"/>
    <col min="1808" max="2048" width="9.140625" style="19"/>
    <col min="2049" max="2049" width="34.140625" style="19" customWidth="1"/>
    <col min="2050" max="2050" width="12.28515625" style="19" customWidth="1"/>
    <col min="2051" max="2051" width="15.85546875" style="19" bestFit="1" customWidth="1"/>
    <col min="2052" max="2052" width="17.28515625" style="19" customWidth="1"/>
    <col min="2053" max="2053" width="15.140625" style="19" customWidth="1"/>
    <col min="2054" max="2054" width="16.7109375" style="19" customWidth="1"/>
    <col min="2055" max="2057" width="13.42578125" style="19" customWidth="1"/>
    <col min="2058" max="2058" width="10.140625" style="19" customWidth="1"/>
    <col min="2059" max="2059" width="12.85546875" style="19" customWidth="1"/>
    <col min="2060" max="2060" width="10.42578125" style="19" bestFit="1" customWidth="1"/>
    <col min="2061" max="2062" width="10" style="19" bestFit="1" customWidth="1"/>
    <col min="2063" max="2063" width="11.28515625" style="19" bestFit="1" customWidth="1"/>
    <col min="2064" max="2304" width="9.140625" style="19"/>
    <col min="2305" max="2305" width="34.140625" style="19" customWidth="1"/>
    <col min="2306" max="2306" width="12.28515625" style="19" customWidth="1"/>
    <col min="2307" max="2307" width="15.85546875" style="19" bestFit="1" customWidth="1"/>
    <col min="2308" max="2308" width="17.28515625" style="19" customWidth="1"/>
    <col min="2309" max="2309" width="15.140625" style="19" customWidth="1"/>
    <col min="2310" max="2310" width="16.7109375" style="19" customWidth="1"/>
    <col min="2311" max="2313" width="13.42578125" style="19" customWidth="1"/>
    <col min="2314" max="2314" width="10.140625" style="19" customWidth="1"/>
    <col min="2315" max="2315" width="12.85546875" style="19" customWidth="1"/>
    <col min="2316" max="2316" width="10.42578125" style="19" bestFit="1" customWidth="1"/>
    <col min="2317" max="2318" width="10" style="19" bestFit="1" customWidth="1"/>
    <col min="2319" max="2319" width="11.28515625" style="19" bestFit="1" customWidth="1"/>
    <col min="2320" max="2560" width="9.140625" style="19"/>
    <col min="2561" max="2561" width="34.140625" style="19" customWidth="1"/>
    <col min="2562" max="2562" width="12.28515625" style="19" customWidth="1"/>
    <col min="2563" max="2563" width="15.85546875" style="19" bestFit="1" customWidth="1"/>
    <col min="2564" max="2564" width="17.28515625" style="19" customWidth="1"/>
    <col min="2565" max="2565" width="15.140625" style="19" customWidth="1"/>
    <col min="2566" max="2566" width="16.7109375" style="19" customWidth="1"/>
    <col min="2567" max="2569" width="13.42578125" style="19" customWidth="1"/>
    <col min="2570" max="2570" width="10.140625" style="19" customWidth="1"/>
    <col min="2571" max="2571" width="12.85546875" style="19" customWidth="1"/>
    <col min="2572" max="2572" width="10.42578125" style="19" bestFit="1" customWidth="1"/>
    <col min="2573" max="2574" width="10" style="19" bestFit="1" customWidth="1"/>
    <col min="2575" max="2575" width="11.28515625" style="19" bestFit="1" customWidth="1"/>
    <col min="2576" max="2816" width="9.140625" style="19"/>
    <col min="2817" max="2817" width="34.140625" style="19" customWidth="1"/>
    <col min="2818" max="2818" width="12.28515625" style="19" customWidth="1"/>
    <col min="2819" max="2819" width="15.85546875" style="19" bestFit="1" customWidth="1"/>
    <col min="2820" max="2820" width="17.28515625" style="19" customWidth="1"/>
    <col min="2821" max="2821" width="15.140625" style="19" customWidth="1"/>
    <col min="2822" max="2822" width="16.7109375" style="19" customWidth="1"/>
    <col min="2823" max="2825" width="13.42578125" style="19" customWidth="1"/>
    <col min="2826" max="2826" width="10.140625" style="19" customWidth="1"/>
    <col min="2827" max="2827" width="12.85546875" style="19" customWidth="1"/>
    <col min="2828" max="2828" width="10.42578125" style="19" bestFit="1" customWidth="1"/>
    <col min="2829" max="2830" width="10" style="19" bestFit="1" customWidth="1"/>
    <col min="2831" max="2831" width="11.28515625" style="19" bestFit="1" customWidth="1"/>
    <col min="2832" max="3072" width="9.140625" style="19"/>
    <col min="3073" max="3073" width="34.140625" style="19" customWidth="1"/>
    <col min="3074" max="3074" width="12.28515625" style="19" customWidth="1"/>
    <col min="3075" max="3075" width="15.85546875" style="19" bestFit="1" customWidth="1"/>
    <col min="3076" max="3076" width="17.28515625" style="19" customWidth="1"/>
    <col min="3077" max="3077" width="15.140625" style="19" customWidth="1"/>
    <col min="3078" max="3078" width="16.7109375" style="19" customWidth="1"/>
    <col min="3079" max="3081" width="13.42578125" style="19" customWidth="1"/>
    <col min="3082" max="3082" width="10.140625" style="19" customWidth="1"/>
    <col min="3083" max="3083" width="12.85546875" style="19" customWidth="1"/>
    <col min="3084" max="3084" width="10.42578125" style="19" bestFit="1" customWidth="1"/>
    <col min="3085" max="3086" width="10" style="19" bestFit="1" customWidth="1"/>
    <col min="3087" max="3087" width="11.28515625" style="19" bestFit="1" customWidth="1"/>
    <col min="3088" max="3328" width="9.140625" style="19"/>
    <col min="3329" max="3329" width="34.140625" style="19" customWidth="1"/>
    <col min="3330" max="3330" width="12.28515625" style="19" customWidth="1"/>
    <col min="3331" max="3331" width="15.85546875" style="19" bestFit="1" customWidth="1"/>
    <col min="3332" max="3332" width="17.28515625" style="19" customWidth="1"/>
    <col min="3333" max="3333" width="15.140625" style="19" customWidth="1"/>
    <col min="3334" max="3334" width="16.7109375" style="19" customWidth="1"/>
    <col min="3335" max="3337" width="13.42578125" style="19" customWidth="1"/>
    <col min="3338" max="3338" width="10.140625" style="19" customWidth="1"/>
    <col min="3339" max="3339" width="12.85546875" style="19" customWidth="1"/>
    <col min="3340" max="3340" width="10.42578125" style="19" bestFit="1" customWidth="1"/>
    <col min="3341" max="3342" width="10" style="19" bestFit="1" customWidth="1"/>
    <col min="3343" max="3343" width="11.28515625" style="19" bestFit="1" customWidth="1"/>
    <col min="3344" max="3584" width="9.140625" style="19"/>
    <col min="3585" max="3585" width="34.140625" style="19" customWidth="1"/>
    <col min="3586" max="3586" width="12.28515625" style="19" customWidth="1"/>
    <col min="3587" max="3587" width="15.85546875" style="19" bestFit="1" customWidth="1"/>
    <col min="3588" max="3588" width="17.28515625" style="19" customWidth="1"/>
    <col min="3589" max="3589" width="15.140625" style="19" customWidth="1"/>
    <col min="3590" max="3590" width="16.7109375" style="19" customWidth="1"/>
    <col min="3591" max="3593" width="13.42578125" style="19" customWidth="1"/>
    <col min="3594" max="3594" width="10.140625" style="19" customWidth="1"/>
    <col min="3595" max="3595" width="12.85546875" style="19" customWidth="1"/>
    <col min="3596" max="3596" width="10.42578125" style="19" bestFit="1" customWidth="1"/>
    <col min="3597" max="3598" width="10" style="19" bestFit="1" customWidth="1"/>
    <col min="3599" max="3599" width="11.28515625" style="19" bestFit="1" customWidth="1"/>
    <col min="3600" max="3840" width="9.140625" style="19"/>
    <col min="3841" max="3841" width="34.140625" style="19" customWidth="1"/>
    <col min="3842" max="3842" width="12.28515625" style="19" customWidth="1"/>
    <col min="3843" max="3843" width="15.85546875" style="19" bestFit="1" customWidth="1"/>
    <col min="3844" max="3844" width="17.28515625" style="19" customWidth="1"/>
    <col min="3845" max="3845" width="15.140625" style="19" customWidth="1"/>
    <col min="3846" max="3846" width="16.7109375" style="19" customWidth="1"/>
    <col min="3847" max="3849" width="13.42578125" style="19" customWidth="1"/>
    <col min="3850" max="3850" width="10.140625" style="19" customWidth="1"/>
    <col min="3851" max="3851" width="12.85546875" style="19" customWidth="1"/>
    <col min="3852" max="3852" width="10.42578125" style="19" bestFit="1" customWidth="1"/>
    <col min="3853" max="3854" width="10" style="19" bestFit="1" customWidth="1"/>
    <col min="3855" max="3855" width="11.28515625" style="19" bestFit="1" customWidth="1"/>
    <col min="3856" max="4096" width="9.140625" style="19"/>
    <col min="4097" max="4097" width="34.140625" style="19" customWidth="1"/>
    <col min="4098" max="4098" width="12.28515625" style="19" customWidth="1"/>
    <col min="4099" max="4099" width="15.85546875" style="19" bestFit="1" customWidth="1"/>
    <col min="4100" max="4100" width="17.28515625" style="19" customWidth="1"/>
    <col min="4101" max="4101" width="15.140625" style="19" customWidth="1"/>
    <col min="4102" max="4102" width="16.7109375" style="19" customWidth="1"/>
    <col min="4103" max="4105" width="13.42578125" style="19" customWidth="1"/>
    <col min="4106" max="4106" width="10.140625" style="19" customWidth="1"/>
    <col min="4107" max="4107" width="12.85546875" style="19" customWidth="1"/>
    <col min="4108" max="4108" width="10.42578125" style="19" bestFit="1" customWidth="1"/>
    <col min="4109" max="4110" width="10" style="19" bestFit="1" customWidth="1"/>
    <col min="4111" max="4111" width="11.28515625" style="19" bestFit="1" customWidth="1"/>
    <col min="4112" max="4352" width="9.140625" style="19"/>
    <col min="4353" max="4353" width="34.140625" style="19" customWidth="1"/>
    <col min="4354" max="4354" width="12.28515625" style="19" customWidth="1"/>
    <col min="4355" max="4355" width="15.85546875" style="19" bestFit="1" customWidth="1"/>
    <col min="4356" max="4356" width="17.28515625" style="19" customWidth="1"/>
    <col min="4357" max="4357" width="15.140625" style="19" customWidth="1"/>
    <col min="4358" max="4358" width="16.7109375" style="19" customWidth="1"/>
    <col min="4359" max="4361" width="13.42578125" style="19" customWidth="1"/>
    <col min="4362" max="4362" width="10.140625" style="19" customWidth="1"/>
    <col min="4363" max="4363" width="12.85546875" style="19" customWidth="1"/>
    <col min="4364" max="4364" width="10.42578125" style="19" bestFit="1" customWidth="1"/>
    <col min="4365" max="4366" width="10" style="19" bestFit="1" customWidth="1"/>
    <col min="4367" max="4367" width="11.28515625" style="19" bestFit="1" customWidth="1"/>
    <col min="4368" max="4608" width="9.140625" style="19"/>
    <col min="4609" max="4609" width="34.140625" style="19" customWidth="1"/>
    <col min="4610" max="4610" width="12.28515625" style="19" customWidth="1"/>
    <col min="4611" max="4611" width="15.85546875" style="19" bestFit="1" customWidth="1"/>
    <col min="4612" max="4612" width="17.28515625" style="19" customWidth="1"/>
    <col min="4613" max="4613" width="15.140625" style="19" customWidth="1"/>
    <col min="4614" max="4614" width="16.7109375" style="19" customWidth="1"/>
    <col min="4615" max="4617" width="13.42578125" style="19" customWidth="1"/>
    <col min="4618" max="4618" width="10.140625" style="19" customWidth="1"/>
    <col min="4619" max="4619" width="12.85546875" style="19" customWidth="1"/>
    <col min="4620" max="4620" width="10.42578125" style="19" bestFit="1" customWidth="1"/>
    <col min="4621" max="4622" width="10" style="19" bestFit="1" customWidth="1"/>
    <col min="4623" max="4623" width="11.28515625" style="19" bestFit="1" customWidth="1"/>
    <col min="4624" max="4864" width="9.140625" style="19"/>
    <col min="4865" max="4865" width="34.140625" style="19" customWidth="1"/>
    <col min="4866" max="4866" width="12.28515625" style="19" customWidth="1"/>
    <col min="4867" max="4867" width="15.85546875" style="19" bestFit="1" customWidth="1"/>
    <col min="4868" max="4868" width="17.28515625" style="19" customWidth="1"/>
    <col min="4869" max="4869" width="15.140625" style="19" customWidth="1"/>
    <col min="4870" max="4870" width="16.7109375" style="19" customWidth="1"/>
    <col min="4871" max="4873" width="13.42578125" style="19" customWidth="1"/>
    <col min="4874" max="4874" width="10.140625" style="19" customWidth="1"/>
    <col min="4875" max="4875" width="12.85546875" style="19" customWidth="1"/>
    <col min="4876" max="4876" width="10.42578125" style="19" bestFit="1" customWidth="1"/>
    <col min="4877" max="4878" width="10" style="19" bestFit="1" customWidth="1"/>
    <col min="4879" max="4879" width="11.28515625" style="19" bestFit="1" customWidth="1"/>
    <col min="4880" max="5120" width="9.140625" style="19"/>
    <col min="5121" max="5121" width="34.140625" style="19" customWidth="1"/>
    <col min="5122" max="5122" width="12.28515625" style="19" customWidth="1"/>
    <col min="5123" max="5123" width="15.85546875" style="19" bestFit="1" customWidth="1"/>
    <col min="5124" max="5124" width="17.28515625" style="19" customWidth="1"/>
    <col min="5125" max="5125" width="15.140625" style="19" customWidth="1"/>
    <col min="5126" max="5126" width="16.7109375" style="19" customWidth="1"/>
    <col min="5127" max="5129" width="13.42578125" style="19" customWidth="1"/>
    <col min="5130" max="5130" width="10.140625" style="19" customWidth="1"/>
    <col min="5131" max="5131" width="12.85546875" style="19" customWidth="1"/>
    <col min="5132" max="5132" width="10.42578125" style="19" bestFit="1" customWidth="1"/>
    <col min="5133" max="5134" width="10" style="19" bestFit="1" customWidth="1"/>
    <col min="5135" max="5135" width="11.28515625" style="19" bestFit="1" customWidth="1"/>
    <col min="5136" max="5376" width="9.140625" style="19"/>
    <col min="5377" max="5377" width="34.140625" style="19" customWidth="1"/>
    <col min="5378" max="5378" width="12.28515625" style="19" customWidth="1"/>
    <col min="5379" max="5379" width="15.85546875" style="19" bestFit="1" customWidth="1"/>
    <col min="5380" max="5380" width="17.28515625" style="19" customWidth="1"/>
    <col min="5381" max="5381" width="15.140625" style="19" customWidth="1"/>
    <col min="5382" max="5382" width="16.7109375" style="19" customWidth="1"/>
    <col min="5383" max="5385" width="13.42578125" style="19" customWidth="1"/>
    <col min="5386" max="5386" width="10.140625" style="19" customWidth="1"/>
    <col min="5387" max="5387" width="12.85546875" style="19" customWidth="1"/>
    <col min="5388" max="5388" width="10.42578125" style="19" bestFit="1" customWidth="1"/>
    <col min="5389" max="5390" width="10" style="19" bestFit="1" customWidth="1"/>
    <col min="5391" max="5391" width="11.28515625" style="19" bestFit="1" customWidth="1"/>
    <col min="5392" max="5632" width="9.140625" style="19"/>
    <col min="5633" max="5633" width="34.140625" style="19" customWidth="1"/>
    <col min="5634" max="5634" width="12.28515625" style="19" customWidth="1"/>
    <col min="5635" max="5635" width="15.85546875" style="19" bestFit="1" customWidth="1"/>
    <col min="5636" max="5636" width="17.28515625" style="19" customWidth="1"/>
    <col min="5637" max="5637" width="15.140625" style="19" customWidth="1"/>
    <col min="5638" max="5638" width="16.7109375" style="19" customWidth="1"/>
    <col min="5639" max="5641" width="13.42578125" style="19" customWidth="1"/>
    <col min="5642" max="5642" width="10.140625" style="19" customWidth="1"/>
    <col min="5643" max="5643" width="12.85546875" style="19" customWidth="1"/>
    <col min="5644" max="5644" width="10.42578125" style="19" bestFit="1" customWidth="1"/>
    <col min="5645" max="5646" width="10" style="19" bestFit="1" customWidth="1"/>
    <col min="5647" max="5647" width="11.28515625" style="19" bestFit="1" customWidth="1"/>
    <col min="5648" max="5888" width="9.140625" style="19"/>
    <col min="5889" max="5889" width="34.140625" style="19" customWidth="1"/>
    <col min="5890" max="5890" width="12.28515625" style="19" customWidth="1"/>
    <col min="5891" max="5891" width="15.85546875" style="19" bestFit="1" customWidth="1"/>
    <col min="5892" max="5892" width="17.28515625" style="19" customWidth="1"/>
    <col min="5893" max="5893" width="15.140625" style="19" customWidth="1"/>
    <col min="5894" max="5894" width="16.7109375" style="19" customWidth="1"/>
    <col min="5895" max="5897" width="13.42578125" style="19" customWidth="1"/>
    <col min="5898" max="5898" width="10.140625" style="19" customWidth="1"/>
    <col min="5899" max="5899" width="12.85546875" style="19" customWidth="1"/>
    <col min="5900" max="5900" width="10.42578125" style="19" bestFit="1" customWidth="1"/>
    <col min="5901" max="5902" width="10" style="19" bestFit="1" customWidth="1"/>
    <col min="5903" max="5903" width="11.28515625" style="19" bestFit="1" customWidth="1"/>
    <col min="5904" max="6144" width="9.140625" style="19"/>
    <col min="6145" max="6145" width="34.140625" style="19" customWidth="1"/>
    <col min="6146" max="6146" width="12.28515625" style="19" customWidth="1"/>
    <col min="6147" max="6147" width="15.85546875" style="19" bestFit="1" customWidth="1"/>
    <col min="6148" max="6148" width="17.28515625" style="19" customWidth="1"/>
    <col min="6149" max="6149" width="15.140625" style="19" customWidth="1"/>
    <col min="6150" max="6150" width="16.7109375" style="19" customWidth="1"/>
    <col min="6151" max="6153" width="13.42578125" style="19" customWidth="1"/>
    <col min="6154" max="6154" width="10.140625" style="19" customWidth="1"/>
    <col min="6155" max="6155" width="12.85546875" style="19" customWidth="1"/>
    <col min="6156" max="6156" width="10.42578125" style="19" bestFit="1" customWidth="1"/>
    <col min="6157" max="6158" width="10" style="19" bestFit="1" customWidth="1"/>
    <col min="6159" max="6159" width="11.28515625" style="19" bestFit="1" customWidth="1"/>
    <col min="6160" max="6400" width="9.140625" style="19"/>
    <col min="6401" max="6401" width="34.140625" style="19" customWidth="1"/>
    <col min="6402" max="6402" width="12.28515625" style="19" customWidth="1"/>
    <col min="6403" max="6403" width="15.85546875" style="19" bestFit="1" customWidth="1"/>
    <col min="6404" max="6404" width="17.28515625" style="19" customWidth="1"/>
    <col min="6405" max="6405" width="15.140625" style="19" customWidth="1"/>
    <col min="6406" max="6406" width="16.7109375" style="19" customWidth="1"/>
    <col min="6407" max="6409" width="13.42578125" style="19" customWidth="1"/>
    <col min="6410" max="6410" width="10.140625" style="19" customWidth="1"/>
    <col min="6411" max="6411" width="12.85546875" style="19" customWidth="1"/>
    <col min="6412" max="6412" width="10.42578125" style="19" bestFit="1" customWidth="1"/>
    <col min="6413" max="6414" width="10" style="19" bestFit="1" customWidth="1"/>
    <col min="6415" max="6415" width="11.28515625" style="19" bestFit="1" customWidth="1"/>
    <col min="6416" max="6656" width="9.140625" style="19"/>
    <col min="6657" max="6657" width="34.140625" style="19" customWidth="1"/>
    <col min="6658" max="6658" width="12.28515625" style="19" customWidth="1"/>
    <col min="6659" max="6659" width="15.85546875" style="19" bestFit="1" customWidth="1"/>
    <col min="6660" max="6660" width="17.28515625" style="19" customWidth="1"/>
    <col min="6661" max="6661" width="15.140625" style="19" customWidth="1"/>
    <col min="6662" max="6662" width="16.7109375" style="19" customWidth="1"/>
    <col min="6663" max="6665" width="13.42578125" style="19" customWidth="1"/>
    <col min="6666" max="6666" width="10.140625" style="19" customWidth="1"/>
    <col min="6667" max="6667" width="12.85546875" style="19" customWidth="1"/>
    <col min="6668" max="6668" width="10.42578125" style="19" bestFit="1" customWidth="1"/>
    <col min="6669" max="6670" width="10" style="19" bestFit="1" customWidth="1"/>
    <col min="6671" max="6671" width="11.28515625" style="19" bestFit="1" customWidth="1"/>
    <col min="6672" max="6912" width="9.140625" style="19"/>
    <col min="6913" max="6913" width="34.140625" style="19" customWidth="1"/>
    <col min="6914" max="6914" width="12.28515625" style="19" customWidth="1"/>
    <col min="6915" max="6915" width="15.85546875" style="19" bestFit="1" customWidth="1"/>
    <col min="6916" max="6916" width="17.28515625" style="19" customWidth="1"/>
    <col min="6917" max="6917" width="15.140625" style="19" customWidth="1"/>
    <col min="6918" max="6918" width="16.7109375" style="19" customWidth="1"/>
    <col min="6919" max="6921" width="13.42578125" style="19" customWidth="1"/>
    <col min="6922" max="6922" width="10.140625" style="19" customWidth="1"/>
    <col min="6923" max="6923" width="12.85546875" style="19" customWidth="1"/>
    <col min="6924" max="6924" width="10.42578125" style="19" bestFit="1" customWidth="1"/>
    <col min="6925" max="6926" width="10" style="19" bestFit="1" customWidth="1"/>
    <col min="6927" max="6927" width="11.28515625" style="19" bestFit="1" customWidth="1"/>
    <col min="6928" max="7168" width="9.140625" style="19"/>
    <col min="7169" max="7169" width="34.140625" style="19" customWidth="1"/>
    <col min="7170" max="7170" width="12.28515625" style="19" customWidth="1"/>
    <col min="7171" max="7171" width="15.85546875" style="19" bestFit="1" customWidth="1"/>
    <col min="7172" max="7172" width="17.28515625" style="19" customWidth="1"/>
    <col min="7173" max="7173" width="15.140625" style="19" customWidth="1"/>
    <col min="7174" max="7174" width="16.7109375" style="19" customWidth="1"/>
    <col min="7175" max="7177" width="13.42578125" style="19" customWidth="1"/>
    <col min="7178" max="7178" width="10.140625" style="19" customWidth="1"/>
    <col min="7179" max="7179" width="12.85546875" style="19" customWidth="1"/>
    <col min="7180" max="7180" width="10.42578125" style="19" bestFit="1" customWidth="1"/>
    <col min="7181" max="7182" width="10" style="19" bestFit="1" customWidth="1"/>
    <col min="7183" max="7183" width="11.28515625" style="19" bestFit="1" customWidth="1"/>
    <col min="7184" max="7424" width="9.140625" style="19"/>
    <col min="7425" max="7425" width="34.140625" style="19" customWidth="1"/>
    <col min="7426" max="7426" width="12.28515625" style="19" customWidth="1"/>
    <col min="7427" max="7427" width="15.85546875" style="19" bestFit="1" customWidth="1"/>
    <col min="7428" max="7428" width="17.28515625" style="19" customWidth="1"/>
    <col min="7429" max="7429" width="15.140625" style="19" customWidth="1"/>
    <col min="7430" max="7430" width="16.7109375" style="19" customWidth="1"/>
    <col min="7431" max="7433" width="13.42578125" style="19" customWidth="1"/>
    <col min="7434" max="7434" width="10.140625" style="19" customWidth="1"/>
    <col min="7435" max="7435" width="12.85546875" style="19" customWidth="1"/>
    <col min="7436" max="7436" width="10.42578125" style="19" bestFit="1" customWidth="1"/>
    <col min="7437" max="7438" width="10" style="19" bestFit="1" customWidth="1"/>
    <col min="7439" max="7439" width="11.28515625" style="19" bestFit="1" customWidth="1"/>
    <col min="7440" max="7680" width="9.140625" style="19"/>
    <col min="7681" max="7681" width="34.140625" style="19" customWidth="1"/>
    <col min="7682" max="7682" width="12.28515625" style="19" customWidth="1"/>
    <col min="7683" max="7683" width="15.85546875" style="19" bestFit="1" customWidth="1"/>
    <col min="7684" max="7684" width="17.28515625" style="19" customWidth="1"/>
    <col min="7685" max="7685" width="15.140625" style="19" customWidth="1"/>
    <col min="7686" max="7686" width="16.7109375" style="19" customWidth="1"/>
    <col min="7687" max="7689" width="13.42578125" style="19" customWidth="1"/>
    <col min="7690" max="7690" width="10.140625" style="19" customWidth="1"/>
    <col min="7691" max="7691" width="12.85546875" style="19" customWidth="1"/>
    <col min="7692" max="7692" width="10.42578125" style="19" bestFit="1" customWidth="1"/>
    <col min="7693" max="7694" width="10" style="19" bestFit="1" customWidth="1"/>
    <col min="7695" max="7695" width="11.28515625" style="19" bestFit="1" customWidth="1"/>
    <col min="7696" max="7936" width="9.140625" style="19"/>
    <col min="7937" max="7937" width="34.140625" style="19" customWidth="1"/>
    <col min="7938" max="7938" width="12.28515625" style="19" customWidth="1"/>
    <col min="7939" max="7939" width="15.85546875" style="19" bestFit="1" customWidth="1"/>
    <col min="7940" max="7940" width="17.28515625" style="19" customWidth="1"/>
    <col min="7941" max="7941" width="15.140625" style="19" customWidth="1"/>
    <col min="7942" max="7942" width="16.7109375" style="19" customWidth="1"/>
    <col min="7943" max="7945" width="13.42578125" style="19" customWidth="1"/>
    <col min="7946" max="7946" width="10.140625" style="19" customWidth="1"/>
    <col min="7947" max="7947" width="12.85546875" style="19" customWidth="1"/>
    <col min="7948" max="7948" width="10.42578125" style="19" bestFit="1" customWidth="1"/>
    <col min="7949" max="7950" width="10" style="19" bestFit="1" customWidth="1"/>
    <col min="7951" max="7951" width="11.28515625" style="19" bestFit="1" customWidth="1"/>
    <col min="7952" max="8192" width="9.140625" style="19"/>
    <col min="8193" max="8193" width="34.140625" style="19" customWidth="1"/>
    <col min="8194" max="8194" width="12.28515625" style="19" customWidth="1"/>
    <col min="8195" max="8195" width="15.85546875" style="19" bestFit="1" customWidth="1"/>
    <col min="8196" max="8196" width="17.28515625" style="19" customWidth="1"/>
    <col min="8197" max="8197" width="15.140625" style="19" customWidth="1"/>
    <col min="8198" max="8198" width="16.7109375" style="19" customWidth="1"/>
    <col min="8199" max="8201" width="13.42578125" style="19" customWidth="1"/>
    <col min="8202" max="8202" width="10.140625" style="19" customWidth="1"/>
    <col min="8203" max="8203" width="12.85546875" style="19" customWidth="1"/>
    <col min="8204" max="8204" width="10.42578125" style="19" bestFit="1" customWidth="1"/>
    <col min="8205" max="8206" width="10" style="19" bestFit="1" customWidth="1"/>
    <col min="8207" max="8207" width="11.28515625" style="19" bestFit="1" customWidth="1"/>
    <col min="8208" max="8448" width="9.140625" style="19"/>
    <col min="8449" max="8449" width="34.140625" style="19" customWidth="1"/>
    <col min="8450" max="8450" width="12.28515625" style="19" customWidth="1"/>
    <col min="8451" max="8451" width="15.85546875" style="19" bestFit="1" customWidth="1"/>
    <col min="8452" max="8452" width="17.28515625" style="19" customWidth="1"/>
    <col min="8453" max="8453" width="15.140625" style="19" customWidth="1"/>
    <col min="8454" max="8454" width="16.7109375" style="19" customWidth="1"/>
    <col min="8455" max="8457" width="13.42578125" style="19" customWidth="1"/>
    <col min="8458" max="8458" width="10.140625" style="19" customWidth="1"/>
    <col min="8459" max="8459" width="12.85546875" style="19" customWidth="1"/>
    <col min="8460" max="8460" width="10.42578125" style="19" bestFit="1" customWidth="1"/>
    <col min="8461" max="8462" width="10" style="19" bestFit="1" customWidth="1"/>
    <col min="8463" max="8463" width="11.28515625" style="19" bestFit="1" customWidth="1"/>
    <col min="8464" max="8704" width="9.140625" style="19"/>
    <col min="8705" max="8705" width="34.140625" style="19" customWidth="1"/>
    <col min="8706" max="8706" width="12.28515625" style="19" customWidth="1"/>
    <col min="8707" max="8707" width="15.85546875" style="19" bestFit="1" customWidth="1"/>
    <col min="8708" max="8708" width="17.28515625" style="19" customWidth="1"/>
    <col min="8709" max="8709" width="15.140625" style="19" customWidth="1"/>
    <col min="8710" max="8710" width="16.7109375" style="19" customWidth="1"/>
    <col min="8711" max="8713" width="13.42578125" style="19" customWidth="1"/>
    <col min="8714" max="8714" width="10.140625" style="19" customWidth="1"/>
    <col min="8715" max="8715" width="12.85546875" style="19" customWidth="1"/>
    <col min="8716" max="8716" width="10.42578125" style="19" bestFit="1" customWidth="1"/>
    <col min="8717" max="8718" width="10" style="19" bestFit="1" customWidth="1"/>
    <col min="8719" max="8719" width="11.28515625" style="19" bestFit="1" customWidth="1"/>
    <col min="8720" max="8960" width="9.140625" style="19"/>
    <col min="8961" max="8961" width="34.140625" style="19" customWidth="1"/>
    <col min="8962" max="8962" width="12.28515625" style="19" customWidth="1"/>
    <col min="8963" max="8963" width="15.85546875" style="19" bestFit="1" customWidth="1"/>
    <col min="8964" max="8964" width="17.28515625" style="19" customWidth="1"/>
    <col min="8965" max="8965" width="15.140625" style="19" customWidth="1"/>
    <col min="8966" max="8966" width="16.7109375" style="19" customWidth="1"/>
    <col min="8967" max="8969" width="13.42578125" style="19" customWidth="1"/>
    <col min="8970" max="8970" width="10.140625" style="19" customWidth="1"/>
    <col min="8971" max="8971" width="12.85546875" style="19" customWidth="1"/>
    <col min="8972" max="8972" width="10.42578125" style="19" bestFit="1" customWidth="1"/>
    <col min="8973" max="8974" width="10" style="19" bestFit="1" customWidth="1"/>
    <col min="8975" max="8975" width="11.28515625" style="19" bestFit="1" customWidth="1"/>
    <col min="8976" max="9216" width="9.140625" style="19"/>
    <col min="9217" max="9217" width="34.140625" style="19" customWidth="1"/>
    <col min="9218" max="9218" width="12.28515625" style="19" customWidth="1"/>
    <col min="9219" max="9219" width="15.85546875" style="19" bestFit="1" customWidth="1"/>
    <col min="9220" max="9220" width="17.28515625" style="19" customWidth="1"/>
    <col min="9221" max="9221" width="15.140625" style="19" customWidth="1"/>
    <col min="9222" max="9222" width="16.7109375" style="19" customWidth="1"/>
    <col min="9223" max="9225" width="13.42578125" style="19" customWidth="1"/>
    <col min="9226" max="9226" width="10.140625" style="19" customWidth="1"/>
    <col min="9227" max="9227" width="12.85546875" style="19" customWidth="1"/>
    <col min="9228" max="9228" width="10.42578125" style="19" bestFit="1" customWidth="1"/>
    <col min="9229" max="9230" width="10" style="19" bestFit="1" customWidth="1"/>
    <col min="9231" max="9231" width="11.28515625" style="19" bestFit="1" customWidth="1"/>
    <col min="9232" max="9472" width="9.140625" style="19"/>
    <col min="9473" max="9473" width="34.140625" style="19" customWidth="1"/>
    <col min="9474" max="9474" width="12.28515625" style="19" customWidth="1"/>
    <col min="9475" max="9475" width="15.85546875" style="19" bestFit="1" customWidth="1"/>
    <col min="9476" max="9476" width="17.28515625" style="19" customWidth="1"/>
    <col min="9477" max="9477" width="15.140625" style="19" customWidth="1"/>
    <col min="9478" max="9478" width="16.7109375" style="19" customWidth="1"/>
    <col min="9479" max="9481" width="13.42578125" style="19" customWidth="1"/>
    <col min="9482" max="9482" width="10.140625" style="19" customWidth="1"/>
    <col min="9483" max="9483" width="12.85546875" style="19" customWidth="1"/>
    <col min="9484" max="9484" width="10.42578125" style="19" bestFit="1" customWidth="1"/>
    <col min="9485" max="9486" width="10" style="19" bestFit="1" customWidth="1"/>
    <col min="9487" max="9487" width="11.28515625" style="19" bestFit="1" customWidth="1"/>
    <col min="9488" max="9728" width="9.140625" style="19"/>
    <col min="9729" max="9729" width="34.140625" style="19" customWidth="1"/>
    <col min="9730" max="9730" width="12.28515625" style="19" customWidth="1"/>
    <col min="9731" max="9731" width="15.85546875" style="19" bestFit="1" customWidth="1"/>
    <col min="9732" max="9732" width="17.28515625" style="19" customWidth="1"/>
    <col min="9733" max="9733" width="15.140625" style="19" customWidth="1"/>
    <col min="9734" max="9734" width="16.7109375" style="19" customWidth="1"/>
    <col min="9735" max="9737" width="13.42578125" style="19" customWidth="1"/>
    <col min="9738" max="9738" width="10.140625" style="19" customWidth="1"/>
    <col min="9739" max="9739" width="12.85546875" style="19" customWidth="1"/>
    <col min="9740" max="9740" width="10.42578125" style="19" bestFit="1" customWidth="1"/>
    <col min="9741" max="9742" width="10" style="19" bestFit="1" customWidth="1"/>
    <col min="9743" max="9743" width="11.28515625" style="19" bestFit="1" customWidth="1"/>
    <col min="9744" max="9984" width="9.140625" style="19"/>
    <col min="9985" max="9985" width="34.140625" style="19" customWidth="1"/>
    <col min="9986" max="9986" width="12.28515625" style="19" customWidth="1"/>
    <col min="9987" max="9987" width="15.85546875" style="19" bestFit="1" customWidth="1"/>
    <col min="9988" max="9988" width="17.28515625" style="19" customWidth="1"/>
    <col min="9989" max="9989" width="15.140625" style="19" customWidth="1"/>
    <col min="9990" max="9990" width="16.7109375" style="19" customWidth="1"/>
    <col min="9991" max="9993" width="13.42578125" style="19" customWidth="1"/>
    <col min="9994" max="9994" width="10.140625" style="19" customWidth="1"/>
    <col min="9995" max="9995" width="12.85546875" style="19" customWidth="1"/>
    <col min="9996" max="9996" width="10.42578125" style="19" bestFit="1" customWidth="1"/>
    <col min="9997" max="9998" width="10" style="19" bestFit="1" customWidth="1"/>
    <col min="9999" max="9999" width="11.28515625" style="19" bestFit="1" customWidth="1"/>
    <col min="10000" max="10240" width="9.140625" style="19"/>
    <col min="10241" max="10241" width="34.140625" style="19" customWidth="1"/>
    <col min="10242" max="10242" width="12.28515625" style="19" customWidth="1"/>
    <col min="10243" max="10243" width="15.85546875" style="19" bestFit="1" customWidth="1"/>
    <col min="10244" max="10244" width="17.28515625" style="19" customWidth="1"/>
    <col min="10245" max="10245" width="15.140625" style="19" customWidth="1"/>
    <col min="10246" max="10246" width="16.7109375" style="19" customWidth="1"/>
    <col min="10247" max="10249" width="13.42578125" style="19" customWidth="1"/>
    <col min="10250" max="10250" width="10.140625" style="19" customWidth="1"/>
    <col min="10251" max="10251" width="12.85546875" style="19" customWidth="1"/>
    <col min="10252" max="10252" width="10.42578125" style="19" bestFit="1" customWidth="1"/>
    <col min="10253" max="10254" width="10" style="19" bestFit="1" customWidth="1"/>
    <col min="10255" max="10255" width="11.28515625" style="19" bestFit="1" customWidth="1"/>
    <col min="10256" max="10496" width="9.140625" style="19"/>
    <col min="10497" max="10497" width="34.140625" style="19" customWidth="1"/>
    <col min="10498" max="10498" width="12.28515625" style="19" customWidth="1"/>
    <col min="10499" max="10499" width="15.85546875" style="19" bestFit="1" customWidth="1"/>
    <col min="10500" max="10500" width="17.28515625" style="19" customWidth="1"/>
    <col min="10501" max="10501" width="15.140625" style="19" customWidth="1"/>
    <col min="10502" max="10502" width="16.7109375" style="19" customWidth="1"/>
    <col min="10503" max="10505" width="13.42578125" style="19" customWidth="1"/>
    <col min="10506" max="10506" width="10.140625" style="19" customWidth="1"/>
    <col min="10507" max="10507" width="12.85546875" style="19" customWidth="1"/>
    <col min="10508" max="10508" width="10.42578125" style="19" bestFit="1" customWidth="1"/>
    <col min="10509" max="10510" width="10" style="19" bestFit="1" customWidth="1"/>
    <col min="10511" max="10511" width="11.28515625" style="19" bestFit="1" customWidth="1"/>
    <col min="10512" max="10752" width="9.140625" style="19"/>
    <col min="10753" max="10753" width="34.140625" style="19" customWidth="1"/>
    <col min="10754" max="10754" width="12.28515625" style="19" customWidth="1"/>
    <col min="10755" max="10755" width="15.85546875" style="19" bestFit="1" customWidth="1"/>
    <col min="10756" max="10756" width="17.28515625" style="19" customWidth="1"/>
    <col min="10757" max="10757" width="15.140625" style="19" customWidth="1"/>
    <col min="10758" max="10758" width="16.7109375" style="19" customWidth="1"/>
    <col min="10759" max="10761" width="13.42578125" style="19" customWidth="1"/>
    <col min="10762" max="10762" width="10.140625" style="19" customWidth="1"/>
    <col min="10763" max="10763" width="12.85546875" style="19" customWidth="1"/>
    <col min="10764" max="10764" width="10.42578125" style="19" bestFit="1" customWidth="1"/>
    <col min="10765" max="10766" width="10" style="19" bestFit="1" customWidth="1"/>
    <col min="10767" max="10767" width="11.28515625" style="19" bestFit="1" customWidth="1"/>
    <col min="10768" max="11008" width="9.140625" style="19"/>
    <col min="11009" max="11009" width="34.140625" style="19" customWidth="1"/>
    <col min="11010" max="11010" width="12.28515625" style="19" customWidth="1"/>
    <col min="11011" max="11011" width="15.85546875" style="19" bestFit="1" customWidth="1"/>
    <col min="11012" max="11012" width="17.28515625" style="19" customWidth="1"/>
    <col min="11013" max="11013" width="15.140625" style="19" customWidth="1"/>
    <col min="11014" max="11014" width="16.7109375" style="19" customWidth="1"/>
    <col min="11015" max="11017" width="13.42578125" style="19" customWidth="1"/>
    <col min="11018" max="11018" width="10.140625" style="19" customWidth="1"/>
    <col min="11019" max="11019" width="12.85546875" style="19" customWidth="1"/>
    <col min="11020" max="11020" width="10.42578125" style="19" bestFit="1" customWidth="1"/>
    <col min="11021" max="11022" width="10" style="19" bestFit="1" customWidth="1"/>
    <col min="11023" max="11023" width="11.28515625" style="19" bestFit="1" customWidth="1"/>
    <col min="11024" max="11264" width="9.140625" style="19"/>
    <col min="11265" max="11265" width="34.140625" style="19" customWidth="1"/>
    <col min="11266" max="11266" width="12.28515625" style="19" customWidth="1"/>
    <col min="11267" max="11267" width="15.85546875" style="19" bestFit="1" customWidth="1"/>
    <col min="11268" max="11268" width="17.28515625" style="19" customWidth="1"/>
    <col min="11269" max="11269" width="15.140625" style="19" customWidth="1"/>
    <col min="11270" max="11270" width="16.7109375" style="19" customWidth="1"/>
    <col min="11271" max="11273" width="13.42578125" style="19" customWidth="1"/>
    <col min="11274" max="11274" width="10.140625" style="19" customWidth="1"/>
    <col min="11275" max="11275" width="12.85546875" style="19" customWidth="1"/>
    <col min="11276" max="11276" width="10.42578125" style="19" bestFit="1" customWidth="1"/>
    <col min="11277" max="11278" width="10" style="19" bestFit="1" customWidth="1"/>
    <col min="11279" max="11279" width="11.28515625" style="19" bestFit="1" customWidth="1"/>
    <col min="11280" max="11520" width="9.140625" style="19"/>
    <col min="11521" max="11521" width="34.140625" style="19" customWidth="1"/>
    <col min="11522" max="11522" width="12.28515625" style="19" customWidth="1"/>
    <col min="11523" max="11523" width="15.85546875" style="19" bestFit="1" customWidth="1"/>
    <col min="11524" max="11524" width="17.28515625" style="19" customWidth="1"/>
    <col min="11525" max="11525" width="15.140625" style="19" customWidth="1"/>
    <col min="11526" max="11526" width="16.7109375" style="19" customWidth="1"/>
    <col min="11527" max="11529" width="13.42578125" style="19" customWidth="1"/>
    <col min="11530" max="11530" width="10.140625" style="19" customWidth="1"/>
    <col min="11531" max="11531" width="12.85546875" style="19" customWidth="1"/>
    <col min="11532" max="11532" width="10.42578125" style="19" bestFit="1" customWidth="1"/>
    <col min="11533" max="11534" width="10" style="19" bestFit="1" customWidth="1"/>
    <col min="11535" max="11535" width="11.28515625" style="19" bestFit="1" customWidth="1"/>
    <col min="11536" max="11776" width="9.140625" style="19"/>
    <col min="11777" max="11777" width="34.140625" style="19" customWidth="1"/>
    <col min="11778" max="11778" width="12.28515625" style="19" customWidth="1"/>
    <col min="11779" max="11779" width="15.85546875" style="19" bestFit="1" customWidth="1"/>
    <col min="11780" max="11780" width="17.28515625" style="19" customWidth="1"/>
    <col min="11781" max="11781" width="15.140625" style="19" customWidth="1"/>
    <col min="11782" max="11782" width="16.7109375" style="19" customWidth="1"/>
    <col min="11783" max="11785" width="13.42578125" style="19" customWidth="1"/>
    <col min="11786" max="11786" width="10.140625" style="19" customWidth="1"/>
    <col min="11787" max="11787" width="12.85546875" style="19" customWidth="1"/>
    <col min="11788" max="11788" width="10.42578125" style="19" bestFit="1" customWidth="1"/>
    <col min="11789" max="11790" width="10" style="19" bestFit="1" customWidth="1"/>
    <col min="11791" max="11791" width="11.28515625" style="19" bestFit="1" customWidth="1"/>
    <col min="11792" max="12032" width="9.140625" style="19"/>
    <col min="12033" max="12033" width="34.140625" style="19" customWidth="1"/>
    <col min="12034" max="12034" width="12.28515625" style="19" customWidth="1"/>
    <col min="12035" max="12035" width="15.85546875" style="19" bestFit="1" customWidth="1"/>
    <col min="12036" max="12036" width="17.28515625" style="19" customWidth="1"/>
    <col min="12037" max="12037" width="15.140625" style="19" customWidth="1"/>
    <col min="12038" max="12038" width="16.7109375" style="19" customWidth="1"/>
    <col min="12039" max="12041" width="13.42578125" style="19" customWidth="1"/>
    <col min="12042" max="12042" width="10.140625" style="19" customWidth="1"/>
    <col min="12043" max="12043" width="12.85546875" style="19" customWidth="1"/>
    <col min="12044" max="12044" width="10.42578125" style="19" bestFit="1" customWidth="1"/>
    <col min="12045" max="12046" width="10" style="19" bestFit="1" customWidth="1"/>
    <col min="12047" max="12047" width="11.28515625" style="19" bestFit="1" customWidth="1"/>
    <col min="12048" max="12288" width="9.140625" style="19"/>
    <col min="12289" max="12289" width="34.140625" style="19" customWidth="1"/>
    <col min="12290" max="12290" width="12.28515625" style="19" customWidth="1"/>
    <col min="12291" max="12291" width="15.85546875" style="19" bestFit="1" customWidth="1"/>
    <col min="12292" max="12292" width="17.28515625" style="19" customWidth="1"/>
    <col min="12293" max="12293" width="15.140625" style="19" customWidth="1"/>
    <col min="12294" max="12294" width="16.7109375" style="19" customWidth="1"/>
    <col min="12295" max="12297" width="13.42578125" style="19" customWidth="1"/>
    <col min="12298" max="12298" width="10.140625" style="19" customWidth="1"/>
    <col min="12299" max="12299" width="12.85546875" style="19" customWidth="1"/>
    <col min="12300" max="12300" width="10.42578125" style="19" bestFit="1" customWidth="1"/>
    <col min="12301" max="12302" width="10" style="19" bestFit="1" customWidth="1"/>
    <col min="12303" max="12303" width="11.28515625" style="19" bestFit="1" customWidth="1"/>
    <col min="12304" max="12544" width="9.140625" style="19"/>
    <col min="12545" max="12545" width="34.140625" style="19" customWidth="1"/>
    <col min="12546" max="12546" width="12.28515625" style="19" customWidth="1"/>
    <col min="12547" max="12547" width="15.85546875" style="19" bestFit="1" customWidth="1"/>
    <col min="12548" max="12548" width="17.28515625" style="19" customWidth="1"/>
    <col min="12549" max="12549" width="15.140625" style="19" customWidth="1"/>
    <col min="12550" max="12550" width="16.7109375" style="19" customWidth="1"/>
    <col min="12551" max="12553" width="13.42578125" style="19" customWidth="1"/>
    <col min="12554" max="12554" width="10.140625" style="19" customWidth="1"/>
    <col min="12555" max="12555" width="12.85546875" style="19" customWidth="1"/>
    <col min="12556" max="12556" width="10.42578125" style="19" bestFit="1" customWidth="1"/>
    <col min="12557" max="12558" width="10" style="19" bestFit="1" customWidth="1"/>
    <col min="12559" max="12559" width="11.28515625" style="19" bestFit="1" customWidth="1"/>
    <col min="12560" max="12800" width="9.140625" style="19"/>
    <col min="12801" max="12801" width="34.140625" style="19" customWidth="1"/>
    <col min="12802" max="12802" width="12.28515625" style="19" customWidth="1"/>
    <col min="12803" max="12803" width="15.85546875" style="19" bestFit="1" customWidth="1"/>
    <col min="12804" max="12804" width="17.28515625" style="19" customWidth="1"/>
    <col min="12805" max="12805" width="15.140625" style="19" customWidth="1"/>
    <col min="12806" max="12806" width="16.7109375" style="19" customWidth="1"/>
    <col min="12807" max="12809" width="13.42578125" style="19" customWidth="1"/>
    <col min="12810" max="12810" width="10.140625" style="19" customWidth="1"/>
    <col min="12811" max="12811" width="12.85546875" style="19" customWidth="1"/>
    <col min="12812" max="12812" width="10.42578125" style="19" bestFit="1" customWidth="1"/>
    <col min="12813" max="12814" width="10" style="19" bestFit="1" customWidth="1"/>
    <col min="12815" max="12815" width="11.28515625" style="19" bestFit="1" customWidth="1"/>
    <col min="12816" max="13056" width="9.140625" style="19"/>
    <col min="13057" max="13057" width="34.140625" style="19" customWidth="1"/>
    <col min="13058" max="13058" width="12.28515625" style="19" customWidth="1"/>
    <col min="13059" max="13059" width="15.85546875" style="19" bestFit="1" customWidth="1"/>
    <col min="13060" max="13060" width="17.28515625" style="19" customWidth="1"/>
    <col min="13061" max="13061" width="15.140625" style="19" customWidth="1"/>
    <col min="13062" max="13062" width="16.7109375" style="19" customWidth="1"/>
    <col min="13063" max="13065" width="13.42578125" style="19" customWidth="1"/>
    <col min="13066" max="13066" width="10.140625" style="19" customWidth="1"/>
    <col min="13067" max="13067" width="12.85546875" style="19" customWidth="1"/>
    <col min="13068" max="13068" width="10.42578125" style="19" bestFit="1" customWidth="1"/>
    <col min="13069" max="13070" width="10" style="19" bestFit="1" customWidth="1"/>
    <col min="13071" max="13071" width="11.28515625" style="19" bestFit="1" customWidth="1"/>
    <col min="13072" max="13312" width="9.140625" style="19"/>
    <col min="13313" max="13313" width="34.140625" style="19" customWidth="1"/>
    <col min="13314" max="13314" width="12.28515625" style="19" customWidth="1"/>
    <col min="13315" max="13315" width="15.85546875" style="19" bestFit="1" customWidth="1"/>
    <col min="13316" max="13316" width="17.28515625" style="19" customWidth="1"/>
    <col min="13317" max="13317" width="15.140625" style="19" customWidth="1"/>
    <col min="13318" max="13318" width="16.7109375" style="19" customWidth="1"/>
    <col min="13319" max="13321" width="13.42578125" style="19" customWidth="1"/>
    <col min="13322" max="13322" width="10.140625" style="19" customWidth="1"/>
    <col min="13323" max="13323" width="12.85546875" style="19" customWidth="1"/>
    <col min="13324" max="13324" width="10.42578125" style="19" bestFit="1" customWidth="1"/>
    <col min="13325" max="13326" width="10" style="19" bestFit="1" customWidth="1"/>
    <col min="13327" max="13327" width="11.28515625" style="19" bestFit="1" customWidth="1"/>
    <col min="13328" max="13568" width="9.140625" style="19"/>
    <col min="13569" max="13569" width="34.140625" style="19" customWidth="1"/>
    <col min="13570" max="13570" width="12.28515625" style="19" customWidth="1"/>
    <col min="13571" max="13571" width="15.85546875" style="19" bestFit="1" customWidth="1"/>
    <col min="13572" max="13572" width="17.28515625" style="19" customWidth="1"/>
    <col min="13573" max="13573" width="15.140625" style="19" customWidth="1"/>
    <col min="13574" max="13574" width="16.7109375" style="19" customWidth="1"/>
    <col min="13575" max="13577" width="13.42578125" style="19" customWidth="1"/>
    <col min="13578" max="13578" width="10.140625" style="19" customWidth="1"/>
    <col min="13579" max="13579" width="12.85546875" style="19" customWidth="1"/>
    <col min="13580" max="13580" width="10.42578125" style="19" bestFit="1" customWidth="1"/>
    <col min="13581" max="13582" width="10" style="19" bestFit="1" customWidth="1"/>
    <col min="13583" max="13583" width="11.28515625" style="19" bestFit="1" customWidth="1"/>
    <col min="13584" max="13824" width="9.140625" style="19"/>
    <col min="13825" max="13825" width="34.140625" style="19" customWidth="1"/>
    <col min="13826" max="13826" width="12.28515625" style="19" customWidth="1"/>
    <col min="13827" max="13827" width="15.85546875" style="19" bestFit="1" customWidth="1"/>
    <col min="13828" max="13828" width="17.28515625" style="19" customWidth="1"/>
    <col min="13829" max="13829" width="15.140625" style="19" customWidth="1"/>
    <col min="13830" max="13830" width="16.7109375" style="19" customWidth="1"/>
    <col min="13831" max="13833" width="13.42578125" style="19" customWidth="1"/>
    <col min="13834" max="13834" width="10.140625" style="19" customWidth="1"/>
    <col min="13835" max="13835" width="12.85546875" style="19" customWidth="1"/>
    <col min="13836" max="13836" width="10.42578125" style="19" bestFit="1" customWidth="1"/>
    <col min="13837" max="13838" width="10" style="19" bestFit="1" customWidth="1"/>
    <col min="13839" max="13839" width="11.28515625" style="19" bestFit="1" customWidth="1"/>
    <col min="13840" max="14080" width="9.140625" style="19"/>
    <col min="14081" max="14081" width="34.140625" style="19" customWidth="1"/>
    <col min="14082" max="14082" width="12.28515625" style="19" customWidth="1"/>
    <col min="14083" max="14083" width="15.85546875" style="19" bestFit="1" customWidth="1"/>
    <col min="14084" max="14084" width="17.28515625" style="19" customWidth="1"/>
    <col min="14085" max="14085" width="15.140625" style="19" customWidth="1"/>
    <col min="14086" max="14086" width="16.7109375" style="19" customWidth="1"/>
    <col min="14087" max="14089" width="13.42578125" style="19" customWidth="1"/>
    <col min="14090" max="14090" width="10.140625" style="19" customWidth="1"/>
    <col min="14091" max="14091" width="12.85546875" style="19" customWidth="1"/>
    <col min="14092" max="14092" width="10.42578125" style="19" bestFit="1" customWidth="1"/>
    <col min="14093" max="14094" width="10" style="19" bestFit="1" customWidth="1"/>
    <col min="14095" max="14095" width="11.28515625" style="19" bestFit="1" customWidth="1"/>
    <col min="14096" max="14336" width="9.140625" style="19"/>
    <col min="14337" max="14337" width="34.140625" style="19" customWidth="1"/>
    <col min="14338" max="14338" width="12.28515625" style="19" customWidth="1"/>
    <col min="14339" max="14339" width="15.85546875" style="19" bestFit="1" customWidth="1"/>
    <col min="14340" max="14340" width="17.28515625" style="19" customWidth="1"/>
    <col min="14341" max="14341" width="15.140625" style="19" customWidth="1"/>
    <col min="14342" max="14342" width="16.7109375" style="19" customWidth="1"/>
    <col min="14343" max="14345" width="13.42578125" style="19" customWidth="1"/>
    <col min="14346" max="14346" width="10.140625" style="19" customWidth="1"/>
    <col min="14347" max="14347" width="12.85546875" style="19" customWidth="1"/>
    <col min="14348" max="14348" width="10.42578125" style="19" bestFit="1" customWidth="1"/>
    <col min="14349" max="14350" width="10" style="19" bestFit="1" customWidth="1"/>
    <col min="14351" max="14351" width="11.28515625" style="19" bestFit="1" customWidth="1"/>
    <col min="14352" max="14592" width="9.140625" style="19"/>
    <col min="14593" max="14593" width="34.140625" style="19" customWidth="1"/>
    <col min="14594" max="14594" width="12.28515625" style="19" customWidth="1"/>
    <col min="14595" max="14595" width="15.85546875" style="19" bestFit="1" customWidth="1"/>
    <col min="14596" max="14596" width="17.28515625" style="19" customWidth="1"/>
    <col min="14597" max="14597" width="15.140625" style="19" customWidth="1"/>
    <col min="14598" max="14598" width="16.7109375" style="19" customWidth="1"/>
    <col min="14599" max="14601" width="13.42578125" style="19" customWidth="1"/>
    <col min="14602" max="14602" width="10.140625" style="19" customWidth="1"/>
    <col min="14603" max="14603" width="12.85546875" style="19" customWidth="1"/>
    <col min="14604" max="14604" width="10.42578125" style="19" bestFit="1" customWidth="1"/>
    <col min="14605" max="14606" width="10" style="19" bestFit="1" customWidth="1"/>
    <col min="14607" max="14607" width="11.28515625" style="19" bestFit="1" customWidth="1"/>
    <col min="14608" max="14848" width="9.140625" style="19"/>
    <col min="14849" max="14849" width="34.140625" style="19" customWidth="1"/>
    <col min="14850" max="14850" width="12.28515625" style="19" customWidth="1"/>
    <col min="14851" max="14851" width="15.85546875" style="19" bestFit="1" customWidth="1"/>
    <col min="14852" max="14852" width="17.28515625" style="19" customWidth="1"/>
    <col min="14853" max="14853" width="15.140625" style="19" customWidth="1"/>
    <col min="14854" max="14854" width="16.7109375" style="19" customWidth="1"/>
    <col min="14855" max="14857" width="13.42578125" style="19" customWidth="1"/>
    <col min="14858" max="14858" width="10.140625" style="19" customWidth="1"/>
    <col min="14859" max="14859" width="12.85546875" style="19" customWidth="1"/>
    <col min="14860" max="14860" width="10.42578125" style="19" bestFit="1" customWidth="1"/>
    <col min="14861" max="14862" width="10" style="19" bestFit="1" customWidth="1"/>
    <col min="14863" max="14863" width="11.28515625" style="19" bestFit="1" customWidth="1"/>
    <col min="14864" max="15104" width="9.140625" style="19"/>
    <col min="15105" max="15105" width="34.140625" style="19" customWidth="1"/>
    <col min="15106" max="15106" width="12.28515625" style="19" customWidth="1"/>
    <col min="15107" max="15107" width="15.85546875" style="19" bestFit="1" customWidth="1"/>
    <col min="15108" max="15108" width="17.28515625" style="19" customWidth="1"/>
    <col min="15109" max="15109" width="15.140625" style="19" customWidth="1"/>
    <col min="15110" max="15110" width="16.7109375" style="19" customWidth="1"/>
    <col min="15111" max="15113" width="13.42578125" style="19" customWidth="1"/>
    <col min="15114" max="15114" width="10.140625" style="19" customWidth="1"/>
    <col min="15115" max="15115" width="12.85546875" style="19" customWidth="1"/>
    <col min="15116" max="15116" width="10.42578125" style="19" bestFit="1" customWidth="1"/>
    <col min="15117" max="15118" width="10" style="19" bestFit="1" customWidth="1"/>
    <col min="15119" max="15119" width="11.28515625" style="19" bestFit="1" customWidth="1"/>
    <col min="15120" max="15360" width="9.140625" style="19"/>
    <col min="15361" max="15361" width="34.140625" style="19" customWidth="1"/>
    <col min="15362" max="15362" width="12.28515625" style="19" customWidth="1"/>
    <col min="15363" max="15363" width="15.85546875" style="19" bestFit="1" customWidth="1"/>
    <col min="15364" max="15364" width="17.28515625" style="19" customWidth="1"/>
    <col min="15365" max="15365" width="15.140625" style="19" customWidth="1"/>
    <col min="15366" max="15366" width="16.7109375" style="19" customWidth="1"/>
    <col min="15367" max="15369" width="13.42578125" style="19" customWidth="1"/>
    <col min="15370" max="15370" width="10.140625" style="19" customWidth="1"/>
    <col min="15371" max="15371" width="12.85546875" style="19" customWidth="1"/>
    <col min="15372" max="15372" width="10.42578125" style="19" bestFit="1" customWidth="1"/>
    <col min="15373" max="15374" width="10" style="19" bestFit="1" customWidth="1"/>
    <col min="15375" max="15375" width="11.28515625" style="19" bestFit="1" customWidth="1"/>
    <col min="15376" max="15616" width="9.140625" style="19"/>
    <col min="15617" max="15617" width="34.140625" style="19" customWidth="1"/>
    <col min="15618" max="15618" width="12.28515625" style="19" customWidth="1"/>
    <col min="15619" max="15619" width="15.85546875" style="19" bestFit="1" customWidth="1"/>
    <col min="15620" max="15620" width="17.28515625" style="19" customWidth="1"/>
    <col min="15621" max="15621" width="15.140625" style="19" customWidth="1"/>
    <col min="15622" max="15622" width="16.7109375" style="19" customWidth="1"/>
    <col min="15623" max="15625" width="13.42578125" style="19" customWidth="1"/>
    <col min="15626" max="15626" width="10.140625" style="19" customWidth="1"/>
    <col min="15627" max="15627" width="12.85546875" style="19" customWidth="1"/>
    <col min="15628" max="15628" width="10.42578125" style="19" bestFit="1" customWidth="1"/>
    <col min="15629" max="15630" width="10" style="19" bestFit="1" customWidth="1"/>
    <col min="15631" max="15631" width="11.28515625" style="19" bestFit="1" customWidth="1"/>
    <col min="15632" max="15872" width="9.140625" style="19"/>
    <col min="15873" max="15873" width="34.140625" style="19" customWidth="1"/>
    <col min="15874" max="15874" width="12.28515625" style="19" customWidth="1"/>
    <col min="15875" max="15875" width="15.85546875" style="19" bestFit="1" customWidth="1"/>
    <col min="15876" max="15876" width="17.28515625" style="19" customWidth="1"/>
    <col min="15877" max="15877" width="15.140625" style="19" customWidth="1"/>
    <col min="15878" max="15878" width="16.7109375" style="19" customWidth="1"/>
    <col min="15879" max="15881" width="13.42578125" style="19" customWidth="1"/>
    <col min="15882" max="15882" width="10.140625" style="19" customWidth="1"/>
    <col min="15883" max="15883" width="12.85546875" style="19" customWidth="1"/>
    <col min="15884" max="15884" width="10.42578125" style="19" bestFit="1" customWidth="1"/>
    <col min="15885" max="15886" width="10" style="19" bestFit="1" customWidth="1"/>
    <col min="15887" max="15887" width="11.28515625" style="19" bestFit="1" customWidth="1"/>
    <col min="15888" max="16128" width="9.140625" style="19"/>
    <col min="16129" max="16129" width="34.140625" style="19" customWidth="1"/>
    <col min="16130" max="16130" width="12.28515625" style="19" customWidth="1"/>
    <col min="16131" max="16131" width="15.85546875" style="19" bestFit="1" customWidth="1"/>
    <col min="16132" max="16132" width="17.28515625" style="19" customWidth="1"/>
    <col min="16133" max="16133" width="15.140625" style="19" customWidth="1"/>
    <col min="16134" max="16134" width="16.7109375" style="19" customWidth="1"/>
    <col min="16135" max="16137" width="13.42578125" style="19" customWidth="1"/>
    <col min="16138" max="16138" width="10.140625" style="19" customWidth="1"/>
    <col min="16139" max="16139" width="12.85546875" style="19" customWidth="1"/>
    <col min="16140" max="16140" width="10.42578125" style="19" bestFit="1" customWidth="1"/>
    <col min="16141" max="16142" width="10" style="19" bestFit="1" customWidth="1"/>
    <col min="16143" max="16143" width="11.28515625" style="19" bestFit="1" customWidth="1"/>
    <col min="16144" max="16384" width="9.140625" style="19"/>
  </cols>
  <sheetData>
    <row r="1" spans="1:8" s="11" customFormat="1" ht="21" customHeight="1">
      <c r="A1" s="10" t="s">
        <v>5</v>
      </c>
      <c r="C1" s="12"/>
      <c r="D1" s="12"/>
      <c r="E1" s="13"/>
      <c r="F1" s="14" t="s">
        <v>279</v>
      </c>
    </row>
    <row r="2" spans="1:8" s="11" customFormat="1" ht="21" customHeight="1">
      <c r="A2" s="10" t="s">
        <v>296</v>
      </c>
      <c r="B2" s="15"/>
      <c r="C2" s="16" t="s">
        <v>280</v>
      </c>
      <c r="D2" s="15"/>
      <c r="E2" s="17"/>
      <c r="F2" s="15"/>
    </row>
    <row r="3" spans="1:8" s="11" customFormat="1" ht="21" customHeight="1">
      <c r="D3" s="16" t="s">
        <v>444</v>
      </c>
      <c r="E3" s="17"/>
      <c r="F3" s="15"/>
    </row>
    <row r="4" spans="1:8" ht="21" customHeight="1">
      <c r="C4" s="20"/>
      <c r="D4" s="20"/>
      <c r="E4" s="21"/>
      <c r="F4" s="20"/>
    </row>
    <row r="5" spans="1:8" ht="21" customHeight="1">
      <c r="A5" s="1224" t="s">
        <v>0</v>
      </c>
      <c r="B5" s="1224"/>
      <c r="C5" s="1224"/>
      <c r="D5" s="1224"/>
      <c r="E5" s="1224"/>
      <c r="F5" s="1224"/>
      <c r="G5" s="1224"/>
      <c r="H5" s="1224"/>
    </row>
    <row r="6" spans="1:8" ht="42.75" customHeight="1">
      <c r="A6" s="1" t="s">
        <v>281</v>
      </c>
      <c r="B6" s="2" t="s">
        <v>282</v>
      </c>
      <c r="C6" s="2" t="s">
        <v>283</v>
      </c>
      <c r="D6" s="1223" t="s">
        <v>294</v>
      </c>
      <c r="E6" s="1223"/>
      <c r="F6" s="1223"/>
      <c r="G6" s="1223"/>
      <c r="H6" s="1223"/>
    </row>
    <row r="7" spans="1:8" ht="54">
      <c r="A7" s="3"/>
      <c r="B7" s="4"/>
      <c r="C7" s="5" t="s">
        <v>284</v>
      </c>
      <c r="D7" s="6" t="s">
        <v>285</v>
      </c>
      <c r="E7" s="7" t="s">
        <v>286</v>
      </c>
      <c r="F7" s="6" t="s">
        <v>287</v>
      </c>
      <c r="G7" s="6" t="s">
        <v>288</v>
      </c>
      <c r="H7" s="6" t="s">
        <v>289</v>
      </c>
    </row>
    <row r="8" spans="1:8" ht="21" customHeight="1">
      <c r="A8" s="8" t="s">
        <v>290</v>
      </c>
      <c r="B8" s="9">
        <f>+B15+B22</f>
        <v>0</v>
      </c>
      <c r="C8" s="9">
        <v>20000</v>
      </c>
      <c r="D8" s="9">
        <f t="shared" ref="D8:H9" si="0">+D15+D22</f>
        <v>0</v>
      </c>
      <c r="E8" s="9">
        <f t="shared" si="0"/>
        <v>0</v>
      </c>
      <c r="F8" s="9">
        <f t="shared" si="0"/>
        <v>0</v>
      </c>
      <c r="G8" s="9">
        <f t="shared" si="0"/>
        <v>0</v>
      </c>
      <c r="H8" s="9">
        <f t="shared" si="0"/>
        <v>0</v>
      </c>
    </row>
    <row r="9" spans="1:8" ht="21" customHeight="1">
      <c r="A9" s="8" t="s">
        <v>290</v>
      </c>
      <c r="B9" s="9">
        <f>+B16+B23</f>
        <v>0</v>
      </c>
      <c r="C9" s="9">
        <v>20000</v>
      </c>
      <c r="D9" s="9">
        <f t="shared" si="0"/>
        <v>0</v>
      </c>
      <c r="E9" s="9">
        <f t="shared" si="0"/>
        <v>0</v>
      </c>
      <c r="F9" s="9">
        <f t="shared" si="0"/>
        <v>0</v>
      </c>
      <c r="G9" s="9">
        <f t="shared" si="0"/>
        <v>0</v>
      </c>
      <c r="H9" s="9">
        <f t="shared" si="0"/>
        <v>0</v>
      </c>
    </row>
    <row r="10" spans="1:8" s="11" customFormat="1" ht="21" customHeight="1">
      <c r="A10" s="23" t="s">
        <v>0</v>
      </c>
      <c r="B10" s="24"/>
      <c r="C10" s="25"/>
      <c r="D10" s="26">
        <f>SUM(D8:D9)</f>
        <v>0</v>
      </c>
      <c r="E10" s="26">
        <f>SUM(E8:E9)</f>
        <v>0</v>
      </c>
      <c r="F10" s="26">
        <f>SUM(F8:F9)</f>
        <v>0</v>
      </c>
      <c r="G10" s="26">
        <f>SUM(G8:G9)</f>
        <v>0</v>
      </c>
      <c r="H10" s="27">
        <f>SUM(H8:H9)</f>
        <v>0</v>
      </c>
    </row>
    <row r="11" spans="1:8" ht="21" customHeight="1">
      <c r="A11" s="28"/>
    </row>
    <row r="12" spans="1:8" ht="21" customHeight="1">
      <c r="A12" s="1225" t="s">
        <v>248</v>
      </c>
      <c r="B12" s="1225"/>
      <c r="C12" s="1225"/>
      <c r="D12" s="1225"/>
      <c r="E12" s="1225"/>
      <c r="F12" s="1225"/>
      <c r="G12" s="1225"/>
      <c r="H12" s="1225"/>
    </row>
    <row r="13" spans="1:8" ht="21" customHeight="1">
      <c r="A13" s="1" t="s">
        <v>281</v>
      </c>
      <c r="B13" s="2" t="s">
        <v>282</v>
      </c>
      <c r="C13" s="2" t="s">
        <v>283</v>
      </c>
      <c r="D13" s="1223" t="s">
        <v>294</v>
      </c>
      <c r="E13" s="1223"/>
      <c r="F13" s="1223"/>
      <c r="G13" s="1223"/>
      <c r="H13" s="1223"/>
    </row>
    <row r="14" spans="1:8" ht="21" customHeight="1">
      <c r="A14" s="3"/>
      <c r="B14" s="4"/>
      <c r="C14" s="5" t="s">
        <v>284</v>
      </c>
      <c r="D14" s="6" t="s">
        <v>285</v>
      </c>
      <c r="E14" s="7" t="s">
        <v>286</v>
      </c>
      <c r="F14" s="6" t="s">
        <v>287</v>
      </c>
      <c r="G14" s="6" t="s">
        <v>288</v>
      </c>
      <c r="H14" s="6" t="s">
        <v>289</v>
      </c>
    </row>
    <row r="15" spans="1:8" ht="21" customHeight="1">
      <c r="A15" s="8" t="s">
        <v>290</v>
      </c>
      <c r="B15" s="9"/>
      <c r="C15" s="9">
        <v>20000</v>
      </c>
      <c r="D15" s="9">
        <f>+B15*5000</f>
        <v>0</v>
      </c>
      <c r="E15" s="9">
        <f>+(15000*B15)*0.21</f>
        <v>0</v>
      </c>
      <c r="F15" s="9">
        <f>+(15000*B15)*0.105</f>
        <v>0</v>
      </c>
      <c r="G15" s="9">
        <f>+(15000*B15)*0.053</f>
        <v>0</v>
      </c>
      <c r="H15" s="9">
        <f>+(15000*B15)*0.632</f>
        <v>0</v>
      </c>
    </row>
    <row r="16" spans="1:8" ht="21" customHeight="1">
      <c r="A16" s="8" t="s">
        <v>290</v>
      </c>
      <c r="B16" s="9"/>
      <c r="C16" s="9">
        <v>20000</v>
      </c>
      <c r="D16" s="9">
        <f>+B16*5000</f>
        <v>0</v>
      </c>
      <c r="E16" s="9">
        <f>+(15000*B16)*0.21</f>
        <v>0</v>
      </c>
      <c r="F16" s="9">
        <f>+(15000*B16)*0.105</f>
        <v>0</v>
      </c>
      <c r="G16" s="9">
        <f>+(15000*B16)*0.053</f>
        <v>0</v>
      </c>
      <c r="H16" s="9">
        <f>+(15000*B16)*0.632</f>
        <v>0</v>
      </c>
    </row>
    <row r="17" spans="1:8" ht="21" customHeight="1">
      <c r="A17" s="23" t="s">
        <v>0</v>
      </c>
      <c r="B17" s="24"/>
      <c r="C17" s="25"/>
      <c r="D17" s="26">
        <f>SUM(D15:D16)</f>
        <v>0</v>
      </c>
      <c r="E17" s="26">
        <f>SUM(E15:E16)</f>
        <v>0</v>
      </c>
      <c r="F17" s="26">
        <f>SUM(F15:F16)</f>
        <v>0</v>
      </c>
      <c r="G17" s="26">
        <f>SUM(G15:G16)</f>
        <v>0</v>
      </c>
      <c r="H17" s="27">
        <f>SUM(H15:H16)</f>
        <v>0</v>
      </c>
    </row>
    <row r="19" spans="1:8" ht="21" customHeight="1">
      <c r="A19" s="1226" t="s">
        <v>252</v>
      </c>
      <c r="B19" s="1226"/>
      <c r="C19" s="1226"/>
      <c r="D19" s="1226"/>
      <c r="E19" s="1226"/>
      <c r="F19" s="1226"/>
      <c r="G19" s="1226"/>
      <c r="H19" s="1226"/>
    </row>
    <row r="20" spans="1:8" ht="21" customHeight="1">
      <c r="A20" s="1" t="s">
        <v>281</v>
      </c>
      <c r="B20" s="2" t="s">
        <v>282</v>
      </c>
      <c r="C20" s="2" t="s">
        <v>283</v>
      </c>
      <c r="D20" s="1223" t="s">
        <v>294</v>
      </c>
      <c r="E20" s="1223"/>
      <c r="F20" s="1223"/>
      <c r="G20" s="1223"/>
      <c r="H20" s="1223"/>
    </row>
    <row r="21" spans="1:8" ht="21" customHeight="1">
      <c r="A21" s="3"/>
      <c r="B21" s="4"/>
      <c r="C21" s="5" t="s">
        <v>284</v>
      </c>
      <c r="D21" s="6" t="s">
        <v>285</v>
      </c>
      <c r="E21" s="7" t="s">
        <v>286</v>
      </c>
      <c r="F21" s="6" t="s">
        <v>287</v>
      </c>
      <c r="G21" s="6" t="s">
        <v>288</v>
      </c>
      <c r="H21" s="6" t="s">
        <v>289</v>
      </c>
    </row>
    <row r="22" spans="1:8" ht="21" customHeight="1">
      <c r="A22" s="8" t="s">
        <v>290</v>
      </c>
      <c r="B22" s="9"/>
      <c r="C22" s="9">
        <v>20000</v>
      </c>
      <c r="D22" s="9">
        <f>+B22*5000</f>
        <v>0</v>
      </c>
      <c r="E22" s="9">
        <f>+(15000*B22)*0.21</f>
        <v>0</v>
      </c>
      <c r="F22" s="9">
        <f>+(15000*B22)*0.105</f>
        <v>0</v>
      </c>
      <c r="G22" s="9">
        <f>+(15000*B22)*0.053</f>
        <v>0</v>
      </c>
      <c r="H22" s="9">
        <f>+(15000*B22)*0.632</f>
        <v>0</v>
      </c>
    </row>
    <row r="23" spans="1:8" ht="21" customHeight="1">
      <c r="A23" s="8" t="s">
        <v>290</v>
      </c>
      <c r="B23" s="9"/>
      <c r="C23" s="9">
        <v>20000</v>
      </c>
      <c r="D23" s="9">
        <f>+B23*5000</f>
        <v>0</v>
      </c>
      <c r="E23" s="9">
        <f>+(15000*B23)*0.21</f>
        <v>0</v>
      </c>
      <c r="F23" s="9">
        <f>+(15000*B23)*0.105</f>
        <v>0</v>
      </c>
      <c r="G23" s="9">
        <f>+(15000*B23)*0.053</f>
        <v>0</v>
      </c>
      <c r="H23" s="9">
        <f>+(15000*B23)*0.632</f>
        <v>0</v>
      </c>
    </row>
    <row r="24" spans="1:8" ht="21" customHeight="1">
      <c r="A24" s="23" t="s">
        <v>0</v>
      </c>
      <c r="B24" s="24"/>
      <c r="C24" s="25"/>
      <c r="D24" s="26">
        <f>SUM(D22:D23)</f>
        <v>0</v>
      </c>
      <c r="E24" s="26">
        <f>SUM(E22:E23)</f>
        <v>0</v>
      </c>
      <c r="F24" s="26">
        <f>SUM(F22:F23)</f>
        <v>0</v>
      </c>
      <c r="G24" s="26">
        <f>SUM(G22:G23)</f>
        <v>0</v>
      </c>
      <c r="H24" s="27">
        <f>SUM(H22:H23)</f>
        <v>0</v>
      </c>
    </row>
  </sheetData>
  <mergeCells count="6">
    <mergeCell ref="D20:H20"/>
    <mergeCell ref="D6:H6"/>
    <mergeCell ref="A5:H5"/>
    <mergeCell ref="A12:H12"/>
    <mergeCell ref="D13:H13"/>
    <mergeCell ref="A19:H19"/>
  </mergeCells>
  <pageMargins left="0.26" right="0.37" top="0.54" bottom="0.41" header="0.24" footer="0.24"/>
  <pageSetup paperSize="9" orientation="landscape" r:id="rId1"/>
  <headerFooter alignWithMargins="0">
    <oddFooter>&amp;C&amp;8หน้า &amp;P&amp;R&amp;8&amp;F/&amp;A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1:I38"/>
  <sheetViews>
    <sheetView tabSelected="1" zoomScaleNormal="100" zoomScaleSheetLayoutView="80" workbookViewId="0">
      <pane xSplit="2" ySplit="1" topLeftCell="D20" activePane="bottomRight" state="frozen"/>
      <selection pane="topRight" activeCell="G1" sqref="G1"/>
      <selection pane="bottomLeft" activeCell="A2" sqref="A2"/>
      <selection pane="bottomRight" activeCell="B34" sqref="B34"/>
    </sheetView>
  </sheetViews>
  <sheetFormatPr defaultRowHeight="24.75"/>
  <cols>
    <col min="1" max="1" width="4.85546875" style="548" customWidth="1"/>
    <col min="2" max="2" width="151.42578125" style="548" customWidth="1"/>
    <col min="3" max="3" width="16.42578125" style="548" customWidth="1"/>
    <col min="4" max="4" width="21.28515625" style="548" customWidth="1"/>
    <col min="5" max="5" width="15.28515625" style="933" bestFit="1" customWidth="1"/>
    <col min="6" max="6" width="13.28515625" style="933" bestFit="1" customWidth="1"/>
    <col min="7" max="7" width="14.85546875" style="613" customWidth="1"/>
    <col min="8" max="8" width="15.85546875" style="613" customWidth="1"/>
    <col min="9" max="9" width="14.42578125" style="613" customWidth="1"/>
    <col min="10" max="10" width="12.7109375" style="548" customWidth="1"/>
    <col min="11" max="11" width="21.7109375" style="548" customWidth="1"/>
    <col min="12" max="252" width="9.140625" style="548"/>
    <col min="253" max="253" width="2.42578125" style="548" customWidth="1"/>
    <col min="254" max="254" width="4.42578125" style="548" customWidth="1"/>
    <col min="255" max="255" width="4.85546875" style="548" customWidth="1"/>
    <col min="256" max="256" width="4.140625" style="548" customWidth="1"/>
    <col min="257" max="257" width="5" style="548" customWidth="1"/>
    <col min="258" max="258" width="4" style="548" customWidth="1"/>
    <col min="259" max="259" width="83.5703125" style="548" bestFit="1" customWidth="1"/>
    <col min="260" max="260" width="15" style="548" customWidth="1"/>
    <col min="261" max="261" width="15.28515625" style="548" bestFit="1" customWidth="1"/>
    <col min="262" max="262" width="13.28515625" style="548" bestFit="1" customWidth="1"/>
    <col min="263" max="263" width="14.85546875" style="548" customWidth="1"/>
    <col min="264" max="264" width="14" style="548" customWidth="1"/>
    <col min="265" max="265" width="11.7109375" style="548" customWidth="1"/>
    <col min="266" max="508" width="9.140625" style="548"/>
    <col min="509" max="509" width="2.42578125" style="548" customWidth="1"/>
    <col min="510" max="510" width="4.42578125" style="548" customWidth="1"/>
    <col min="511" max="511" width="4.85546875" style="548" customWidth="1"/>
    <col min="512" max="512" width="4.140625" style="548" customWidth="1"/>
    <col min="513" max="513" width="5" style="548" customWidth="1"/>
    <col min="514" max="514" width="4" style="548" customWidth="1"/>
    <col min="515" max="515" width="83.5703125" style="548" bestFit="1" customWidth="1"/>
    <col min="516" max="516" width="15" style="548" customWidth="1"/>
    <col min="517" max="517" width="15.28515625" style="548" bestFit="1" customWidth="1"/>
    <col min="518" max="518" width="13.28515625" style="548" bestFit="1" customWidth="1"/>
    <col min="519" max="519" width="14.85546875" style="548" customWidth="1"/>
    <col min="520" max="520" width="14" style="548" customWidth="1"/>
    <col min="521" max="521" width="11.7109375" style="548" customWidth="1"/>
    <col min="522" max="764" width="9.140625" style="548"/>
    <col min="765" max="765" width="2.42578125" style="548" customWidth="1"/>
    <col min="766" max="766" width="4.42578125" style="548" customWidth="1"/>
    <col min="767" max="767" width="4.85546875" style="548" customWidth="1"/>
    <col min="768" max="768" width="4.140625" style="548" customWidth="1"/>
    <col min="769" max="769" width="5" style="548" customWidth="1"/>
    <col min="770" max="770" width="4" style="548" customWidth="1"/>
    <col min="771" max="771" width="83.5703125" style="548" bestFit="1" customWidth="1"/>
    <col min="772" max="772" width="15" style="548" customWidth="1"/>
    <col min="773" max="773" width="15.28515625" style="548" bestFit="1" customWidth="1"/>
    <col min="774" max="774" width="13.28515625" style="548" bestFit="1" customWidth="1"/>
    <col min="775" max="775" width="14.85546875" style="548" customWidth="1"/>
    <col min="776" max="776" width="14" style="548" customWidth="1"/>
    <col min="777" max="777" width="11.7109375" style="548" customWidth="1"/>
    <col min="778" max="1020" width="9.140625" style="548"/>
    <col min="1021" max="1021" width="2.42578125" style="548" customWidth="1"/>
    <col min="1022" max="1022" width="4.42578125" style="548" customWidth="1"/>
    <col min="1023" max="1023" width="4.85546875" style="548" customWidth="1"/>
    <col min="1024" max="1024" width="4.140625" style="548" customWidth="1"/>
    <col min="1025" max="1025" width="5" style="548" customWidth="1"/>
    <col min="1026" max="1026" width="4" style="548" customWidth="1"/>
    <col min="1027" max="1027" width="83.5703125" style="548" bestFit="1" customWidth="1"/>
    <col min="1028" max="1028" width="15" style="548" customWidth="1"/>
    <col min="1029" max="1029" width="15.28515625" style="548" bestFit="1" customWidth="1"/>
    <col min="1030" max="1030" width="13.28515625" style="548" bestFit="1" customWidth="1"/>
    <col min="1031" max="1031" width="14.85546875" style="548" customWidth="1"/>
    <col min="1032" max="1032" width="14" style="548" customWidth="1"/>
    <col min="1033" max="1033" width="11.7109375" style="548" customWidth="1"/>
    <col min="1034" max="1276" width="9.140625" style="548"/>
    <col min="1277" max="1277" width="2.42578125" style="548" customWidth="1"/>
    <col min="1278" max="1278" width="4.42578125" style="548" customWidth="1"/>
    <col min="1279" max="1279" width="4.85546875" style="548" customWidth="1"/>
    <col min="1280" max="1280" width="4.140625" style="548" customWidth="1"/>
    <col min="1281" max="1281" width="5" style="548" customWidth="1"/>
    <col min="1282" max="1282" width="4" style="548" customWidth="1"/>
    <col min="1283" max="1283" width="83.5703125" style="548" bestFit="1" customWidth="1"/>
    <col min="1284" max="1284" width="15" style="548" customWidth="1"/>
    <col min="1285" max="1285" width="15.28515625" style="548" bestFit="1" customWidth="1"/>
    <col min="1286" max="1286" width="13.28515625" style="548" bestFit="1" customWidth="1"/>
    <col min="1287" max="1287" width="14.85546875" style="548" customWidth="1"/>
    <col min="1288" max="1288" width="14" style="548" customWidth="1"/>
    <col min="1289" max="1289" width="11.7109375" style="548" customWidth="1"/>
    <col min="1290" max="1532" width="9.140625" style="548"/>
    <col min="1533" max="1533" width="2.42578125" style="548" customWidth="1"/>
    <col min="1534" max="1534" width="4.42578125" style="548" customWidth="1"/>
    <col min="1535" max="1535" width="4.85546875" style="548" customWidth="1"/>
    <col min="1536" max="1536" width="4.140625" style="548" customWidth="1"/>
    <col min="1537" max="1537" width="5" style="548" customWidth="1"/>
    <col min="1538" max="1538" width="4" style="548" customWidth="1"/>
    <col min="1539" max="1539" width="83.5703125" style="548" bestFit="1" customWidth="1"/>
    <col min="1540" max="1540" width="15" style="548" customWidth="1"/>
    <col min="1541" max="1541" width="15.28515625" style="548" bestFit="1" customWidth="1"/>
    <col min="1542" max="1542" width="13.28515625" style="548" bestFit="1" customWidth="1"/>
    <col min="1543" max="1543" width="14.85546875" style="548" customWidth="1"/>
    <col min="1544" max="1544" width="14" style="548" customWidth="1"/>
    <col min="1545" max="1545" width="11.7109375" style="548" customWidth="1"/>
    <col min="1546" max="1788" width="9.140625" style="548"/>
    <col min="1789" max="1789" width="2.42578125" style="548" customWidth="1"/>
    <col min="1790" max="1790" width="4.42578125" style="548" customWidth="1"/>
    <col min="1791" max="1791" width="4.85546875" style="548" customWidth="1"/>
    <col min="1792" max="1792" width="4.140625" style="548" customWidth="1"/>
    <col min="1793" max="1793" width="5" style="548" customWidth="1"/>
    <col min="1794" max="1794" width="4" style="548" customWidth="1"/>
    <col min="1795" max="1795" width="83.5703125" style="548" bestFit="1" customWidth="1"/>
    <col min="1796" max="1796" width="15" style="548" customWidth="1"/>
    <col min="1797" max="1797" width="15.28515625" style="548" bestFit="1" customWidth="1"/>
    <col min="1798" max="1798" width="13.28515625" style="548" bestFit="1" customWidth="1"/>
    <col min="1799" max="1799" width="14.85546875" style="548" customWidth="1"/>
    <col min="1800" max="1800" width="14" style="548" customWidth="1"/>
    <col min="1801" max="1801" width="11.7109375" style="548" customWidth="1"/>
    <col min="1802" max="2044" width="9.140625" style="548"/>
    <col min="2045" max="2045" width="2.42578125" style="548" customWidth="1"/>
    <col min="2046" max="2046" width="4.42578125" style="548" customWidth="1"/>
    <col min="2047" max="2047" width="4.85546875" style="548" customWidth="1"/>
    <col min="2048" max="2048" width="4.140625" style="548" customWidth="1"/>
    <col min="2049" max="2049" width="5" style="548" customWidth="1"/>
    <col min="2050" max="2050" width="4" style="548" customWidth="1"/>
    <col min="2051" max="2051" width="83.5703125" style="548" bestFit="1" customWidth="1"/>
    <col min="2052" max="2052" width="15" style="548" customWidth="1"/>
    <col min="2053" max="2053" width="15.28515625" style="548" bestFit="1" customWidth="1"/>
    <col min="2054" max="2054" width="13.28515625" style="548" bestFit="1" customWidth="1"/>
    <col min="2055" max="2055" width="14.85546875" style="548" customWidth="1"/>
    <col min="2056" max="2056" width="14" style="548" customWidth="1"/>
    <col min="2057" max="2057" width="11.7109375" style="548" customWidth="1"/>
    <col min="2058" max="2300" width="9.140625" style="548"/>
    <col min="2301" max="2301" width="2.42578125" style="548" customWidth="1"/>
    <col min="2302" max="2302" width="4.42578125" style="548" customWidth="1"/>
    <col min="2303" max="2303" width="4.85546875" style="548" customWidth="1"/>
    <col min="2304" max="2304" width="4.140625" style="548" customWidth="1"/>
    <col min="2305" max="2305" width="5" style="548" customWidth="1"/>
    <col min="2306" max="2306" width="4" style="548" customWidth="1"/>
    <col min="2307" max="2307" width="83.5703125" style="548" bestFit="1" customWidth="1"/>
    <col min="2308" max="2308" width="15" style="548" customWidth="1"/>
    <col min="2309" max="2309" width="15.28515625" style="548" bestFit="1" customWidth="1"/>
    <col min="2310" max="2310" width="13.28515625" style="548" bestFit="1" customWidth="1"/>
    <col min="2311" max="2311" width="14.85546875" style="548" customWidth="1"/>
    <col min="2312" max="2312" width="14" style="548" customWidth="1"/>
    <col min="2313" max="2313" width="11.7109375" style="548" customWidth="1"/>
    <col min="2314" max="2556" width="9.140625" style="548"/>
    <col min="2557" max="2557" width="2.42578125" style="548" customWidth="1"/>
    <col min="2558" max="2558" width="4.42578125" style="548" customWidth="1"/>
    <col min="2559" max="2559" width="4.85546875" style="548" customWidth="1"/>
    <col min="2560" max="2560" width="4.140625" style="548" customWidth="1"/>
    <col min="2561" max="2561" width="5" style="548" customWidth="1"/>
    <col min="2562" max="2562" width="4" style="548" customWidth="1"/>
    <col min="2563" max="2563" width="83.5703125" style="548" bestFit="1" customWidth="1"/>
    <col min="2564" max="2564" width="15" style="548" customWidth="1"/>
    <col min="2565" max="2565" width="15.28515625" style="548" bestFit="1" customWidth="1"/>
    <col min="2566" max="2566" width="13.28515625" style="548" bestFit="1" customWidth="1"/>
    <col min="2567" max="2567" width="14.85546875" style="548" customWidth="1"/>
    <col min="2568" max="2568" width="14" style="548" customWidth="1"/>
    <col min="2569" max="2569" width="11.7109375" style="548" customWidth="1"/>
    <col min="2570" max="2812" width="9.140625" style="548"/>
    <col min="2813" max="2813" width="2.42578125" style="548" customWidth="1"/>
    <col min="2814" max="2814" width="4.42578125" style="548" customWidth="1"/>
    <col min="2815" max="2815" width="4.85546875" style="548" customWidth="1"/>
    <col min="2816" max="2816" width="4.140625" style="548" customWidth="1"/>
    <col min="2817" max="2817" width="5" style="548" customWidth="1"/>
    <col min="2818" max="2818" width="4" style="548" customWidth="1"/>
    <col min="2819" max="2819" width="83.5703125" style="548" bestFit="1" customWidth="1"/>
    <col min="2820" max="2820" width="15" style="548" customWidth="1"/>
    <col min="2821" max="2821" width="15.28515625" style="548" bestFit="1" customWidth="1"/>
    <col min="2822" max="2822" width="13.28515625" style="548" bestFit="1" customWidth="1"/>
    <col min="2823" max="2823" width="14.85546875" style="548" customWidth="1"/>
    <col min="2824" max="2824" width="14" style="548" customWidth="1"/>
    <col min="2825" max="2825" width="11.7109375" style="548" customWidth="1"/>
    <col min="2826" max="3068" width="9.140625" style="548"/>
    <col min="3069" max="3069" width="2.42578125" style="548" customWidth="1"/>
    <col min="3070" max="3070" width="4.42578125" style="548" customWidth="1"/>
    <col min="3071" max="3071" width="4.85546875" style="548" customWidth="1"/>
    <col min="3072" max="3072" width="4.140625" style="548" customWidth="1"/>
    <col min="3073" max="3073" width="5" style="548" customWidth="1"/>
    <col min="3074" max="3074" width="4" style="548" customWidth="1"/>
    <col min="3075" max="3075" width="83.5703125" style="548" bestFit="1" customWidth="1"/>
    <col min="3076" max="3076" width="15" style="548" customWidth="1"/>
    <col min="3077" max="3077" width="15.28515625" style="548" bestFit="1" customWidth="1"/>
    <col min="3078" max="3078" width="13.28515625" style="548" bestFit="1" customWidth="1"/>
    <col min="3079" max="3079" width="14.85546875" style="548" customWidth="1"/>
    <col min="3080" max="3080" width="14" style="548" customWidth="1"/>
    <col min="3081" max="3081" width="11.7109375" style="548" customWidth="1"/>
    <col min="3082" max="3324" width="9.140625" style="548"/>
    <col min="3325" max="3325" width="2.42578125" style="548" customWidth="1"/>
    <col min="3326" max="3326" width="4.42578125" style="548" customWidth="1"/>
    <col min="3327" max="3327" width="4.85546875" style="548" customWidth="1"/>
    <col min="3328" max="3328" width="4.140625" style="548" customWidth="1"/>
    <col min="3329" max="3329" width="5" style="548" customWidth="1"/>
    <col min="3330" max="3330" width="4" style="548" customWidth="1"/>
    <col min="3331" max="3331" width="83.5703125" style="548" bestFit="1" customWidth="1"/>
    <col min="3332" max="3332" width="15" style="548" customWidth="1"/>
    <col min="3333" max="3333" width="15.28515625" style="548" bestFit="1" customWidth="1"/>
    <col min="3334" max="3334" width="13.28515625" style="548" bestFit="1" customWidth="1"/>
    <col min="3335" max="3335" width="14.85546875" style="548" customWidth="1"/>
    <col min="3336" max="3336" width="14" style="548" customWidth="1"/>
    <col min="3337" max="3337" width="11.7109375" style="548" customWidth="1"/>
    <col min="3338" max="3580" width="9.140625" style="548"/>
    <col min="3581" max="3581" width="2.42578125" style="548" customWidth="1"/>
    <col min="3582" max="3582" width="4.42578125" style="548" customWidth="1"/>
    <col min="3583" max="3583" width="4.85546875" style="548" customWidth="1"/>
    <col min="3584" max="3584" width="4.140625" style="548" customWidth="1"/>
    <col min="3585" max="3585" width="5" style="548" customWidth="1"/>
    <col min="3586" max="3586" width="4" style="548" customWidth="1"/>
    <col min="3587" max="3587" width="83.5703125" style="548" bestFit="1" customWidth="1"/>
    <col min="3588" max="3588" width="15" style="548" customWidth="1"/>
    <col min="3589" max="3589" width="15.28515625" style="548" bestFit="1" customWidth="1"/>
    <col min="3590" max="3590" width="13.28515625" style="548" bestFit="1" customWidth="1"/>
    <col min="3591" max="3591" width="14.85546875" style="548" customWidth="1"/>
    <col min="3592" max="3592" width="14" style="548" customWidth="1"/>
    <col min="3593" max="3593" width="11.7109375" style="548" customWidth="1"/>
    <col min="3594" max="3836" width="9.140625" style="548"/>
    <col min="3837" max="3837" width="2.42578125" style="548" customWidth="1"/>
    <col min="3838" max="3838" width="4.42578125" style="548" customWidth="1"/>
    <col min="3839" max="3839" width="4.85546875" style="548" customWidth="1"/>
    <col min="3840" max="3840" width="4.140625" style="548" customWidth="1"/>
    <col min="3841" max="3841" width="5" style="548" customWidth="1"/>
    <col min="3842" max="3842" width="4" style="548" customWidth="1"/>
    <col min="3843" max="3843" width="83.5703125" style="548" bestFit="1" customWidth="1"/>
    <col min="3844" max="3844" width="15" style="548" customWidth="1"/>
    <col min="3845" max="3845" width="15.28515625" style="548" bestFit="1" customWidth="1"/>
    <col min="3846" max="3846" width="13.28515625" style="548" bestFit="1" customWidth="1"/>
    <col min="3847" max="3847" width="14.85546875" style="548" customWidth="1"/>
    <col min="3848" max="3848" width="14" style="548" customWidth="1"/>
    <col min="3849" max="3849" width="11.7109375" style="548" customWidth="1"/>
    <col min="3850" max="4092" width="9.140625" style="548"/>
    <col min="4093" max="4093" width="2.42578125" style="548" customWidth="1"/>
    <col min="4094" max="4094" width="4.42578125" style="548" customWidth="1"/>
    <col min="4095" max="4095" width="4.85546875" style="548" customWidth="1"/>
    <col min="4096" max="4096" width="4.140625" style="548" customWidth="1"/>
    <col min="4097" max="4097" width="5" style="548" customWidth="1"/>
    <col min="4098" max="4098" width="4" style="548" customWidth="1"/>
    <col min="4099" max="4099" width="83.5703125" style="548" bestFit="1" customWidth="1"/>
    <col min="4100" max="4100" width="15" style="548" customWidth="1"/>
    <col min="4101" max="4101" width="15.28515625" style="548" bestFit="1" customWidth="1"/>
    <col min="4102" max="4102" width="13.28515625" style="548" bestFit="1" customWidth="1"/>
    <col min="4103" max="4103" width="14.85546875" style="548" customWidth="1"/>
    <col min="4104" max="4104" width="14" style="548" customWidth="1"/>
    <col min="4105" max="4105" width="11.7109375" style="548" customWidth="1"/>
    <col min="4106" max="4348" width="9.140625" style="548"/>
    <col min="4349" max="4349" width="2.42578125" style="548" customWidth="1"/>
    <col min="4350" max="4350" width="4.42578125" style="548" customWidth="1"/>
    <col min="4351" max="4351" width="4.85546875" style="548" customWidth="1"/>
    <col min="4352" max="4352" width="4.140625" style="548" customWidth="1"/>
    <col min="4353" max="4353" width="5" style="548" customWidth="1"/>
    <col min="4354" max="4354" width="4" style="548" customWidth="1"/>
    <col min="4355" max="4355" width="83.5703125" style="548" bestFit="1" customWidth="1"/>
    <col min="4356" max="4356" width="15" style="548" customWidth="1"/>
    <col min="4357" max="4357" width="15.28515625" style="548" bestFit="1" customWidth="1"/>
    <col min="4358" max="4358" width="13.28515625" style="548" bestFit="1" customWidth="1"/>
    <col min="4359" max="4359" width="14.85546875" style="548" customWidth="1"/>
    <col min="4360" max="4360" width="14" style="548" customWidth="1"/>
    <col min="4361" max="4361" width="11.7109375" style="548" customWidth="1"/>
    <col min="4362" max="4604" width="9.140625" style="548"/>
    <col min="4605" max="4605" width="2.42578125" style="548" customWidth="1"/>
    <col min="4606" max="4606" width="4.42578125" style="548" customWidth="1"/>
    <col min="4607" max="4607" width="4.85546875" style="548" customWidth="1"/>
    <col min="4608" max="4608" width="4.140625" style="548" customWidth="1"/>
    <col min="4609" max="4609" width="5" style="548" customWidth="1"/>
    <col min="4610" max="4610" width="4" style="548" customWidth="1"/>
    <col min="4611" max="4611" width="83.5703125" style="548" bestFit="1" customWidth="1"/>
    <col min="4612" max="4612" width="15" style="548" customWidth="1"/>
    <col min="4613" max="4613" width="15.28515625" style="548" bestFit="1" customWidth="1"/>
    <col min="4614" max="4614" width="13.28515625" style="548" bestFit="1" customWidth="1"/>
    <col min="4615" max="4615" width="14.85546875" style="548" customWidth="1"/>
    <col min="4616" max="4616" width="14" style="548" customWidth="1"/>
    <col min="4617" max="4617" width="11.7109375" style="548" customWidth="1"/>
    <col min="4618" max="4860" width="9.140625" style="548"/>
    <col min="4861" max="4861" width="2.42578125" style="548" customWidth="1"/>
    <col min="4862" max="4862" width="4.42578125" style="548" customWidth="1"/>
    <col min="4863" max="4863" width="4.85546875" style="548" customWidth="1"/>
    <col min="4864" max="4864" width="4.140625" style="548" customWidth="1"/>
    <col min="4865" max="4865" width="5" style="548" customWidth="1"/>
    <col min="4866" max="4866" width="4" style="548" customWidth="1"/>
    <col min="4867" max="4867" width="83.5703125" style="548" bestFit="1" customWidth="1"/>
    <col min="4868" max="4868" width="15" style="548" customWidth="1"/>
    <col min="4869" max="4869" width="15.28515625" style="548" bestFit="1" customWidth="1"/>
    <col min="4870" max="4870" width="13.28515625" style="548" bestFit="1" customWidth="1"/>
    <col min="4871" max="4871" width="14.85546875" style="548" customWidth="1"/>
    <col min="4872" max="4872" width="14" style="548" customWidth="1"/>
    <col min="4873" max="4873" width="11.7109375" style="548" customWidth="1"/>
    <col min="4874" max="5116" width="9.140625" style="548"/>
    <col min="5117" max="5117" width="2.42578125" style="548" customWidth="1"/>
    <col min="5118" max="5118" width="4.42578125" style="548" customWidth="1"/>
    <col min="5119" max="5119" width="4.85546875" style="548" customWidth="1"/>
    <col min="5120" max="5120" width="4.140625" style="548" customWidth="1"/>
    <col min="5121" max="5121" width="5" style="548" customWidth="1"/>
    <col min="5122" max="5122" width="4" style="548" customWidth="1"/>
    <col min="5123" max="5123" width="83.5703125" style="548" bestFit="1" customWidth="1"/>
    <col min="5124" max="5124" width="15" style="548" customWidth="1"/>
    <col min="5125" max="5125" width="15.28515625" style="548" bestFit="1" customWidth="1"/>
    <col min="5126" max="5126" width="13.28515625" style="548" bestFit="1" customWidth="1"/>
    <col min="5127" max="5127" width="14.85546875" style="548" customWidth="1"/>
    <col min="5128" max="5128" width="14" style="548" customWidth="1"/>
    <col min="5129" max="5129" width="11.7109375" style="548" customWidth="1"/>
    <col min="5130" max="5372" width="9.140625" style="548"/>
    <col min="5373" max="5373" width="2.42578125" style="548" customWidth="1"/>
    <col min="5374" max="5374" width="4.42578125" style="548" customWidth="1"/>
    <col min="5375" max="5375" width="4.85546875" style="548" customWidth="1"/>
    <col min="5376" max="5376" width="4.140625" style="548" customWidth="1"/>
    <col min="5377" max="5377" width="5" style="548" customWidth="1"/>
    <col min="5378" max="5378" width="4" style="548" customWidth="1"/>
    <col min="5379" max="5379" width="83.5703125" style="548" bestFit="1" customWidth="1"/>
    <col min="5380" max="5380" width="15" style="548" customWidth="1"/>
    <col min="5381" max="5381" width="15.28515625" style="548" bestFit="1" customWidth="1"/>
    <col min="5382" max="5382" width="13.28515625" style="548" bestFit="1" customWidth="1"/>
    <col min="5383" max="5383" width="14.85546875" style="548" customWidth="1"/>
    <col min="5384" max="5384" width="14" style="548" customWidth="1"/>
    <col min="5385" max="5385" width="11.7109375" style="548" customWidth="1"/>
    <col min="5386" max="5628" width="9.140625" style="548"/>
    <col min="5629" max="5629" width="2.42578125" style="548" customWidth="1"/>
    <col min="5630" max="5630" width="4.42578125" style="548" customWidth="1"/>
    <col min="5631" max="5631" width="4.85546875" style="548" customWidth="1"/>
    <col min="5632" max="5632" width="4.140625" style="548" customWidth="1"/>
    <col min="5633" max="5633" width="5" style="548" customWidth="1"/>
    <col min="5634" max="5634" width="4" style="548" customWidth="1"/>
    <col min="5635" max="5635" width="83.5703125" style="548" bestFit="1" customWidth="1"/>
    <col min="5636" max="5636" width="15" style="548" customWidth="1"/>
    <col min="5637" max="5637" width="15.28515625" style="548" bestFit="1" customWidth="1"/>
    <col min="5638" max="5638" width="13.28515625" style="548" bestFit="1" customWidth="1"/>
    <col min="5639" max="5639" width="14.85546875" style="548" customWidth="1"/>
    <col min="5640" max="5640" width="14" style="548" customWidth="1"/>
    <col min="5641" max="5641" width="11.7109375" style="548" customWidth="1"/>
    <col min="5642" max="5884" width="9.140625" style="548"/>
    <col min="5885" max="5885" width="2.42578125" style="548" customWidth="1"/>
    <col min="5886" max="5886" width="4.42578125" style="548" customWidth="1"/>
    <col min="5887" max="5887" width="4.85546875" style="548" customWidth="1"/>
    <col min="5888" max="5888" width="4.140625" style="548" customWidth="1"/>
    <col min="5889" max="5889" width="5" style="548" customWidth="1"/>
    <col min="5890" max="5890" width="4" style="548" customWidth="1"/>
    <col min="5891" max="5891" width="83.5703125" style="548" bestFit="1" customWidth="1"/>
    <col min="5892" max="5892" width="15" style="548" customWidth="1"/>
    <col min="5893" max="5893" width="15.28515625" style="548" bestFit="1" customWidth="1"/>
    <col min="5894" max="5894" width="13.28515625" style="548" bestFit="1" customWidth="1"/>
    <col min="5895" max="5895" width="14.85546875" style="548" customWidth="1"/>
    <col min="5896" max="5896" width="14" style="548" customWidth="1"/>
    <col min="5897" max="5897" width="11.7109375" style="548" customWidth="1"/>
    <col min="5898" max="6140" width="9.140625" style="548"/>
    <col min="6141" max="6141" width="2.42578125" style="548" customWidth="1"/>
    <col min="6142" max="6142" width="4.42578125" style="548" customWidth="1"/>
    <col min="6143" max="6143" width="4.85546875" style="548" customWidth="1"/>
    <col min="6144" max="6144" width="4.140625" style="548" customWidth="1"/>
    <col min="6145" max="6145" width="5" style="548" customWidth="1"/>
    <col min="6146" max="6146" width="4" style="548" customWidth="1"/>
    <col min="6147" max="6147" width="83.5703125" style="548" bestFit="1" customWidth="1"/>
    <col min="6148" max="6148" width="15" style="548" customWidth="1"/>
    <col min="6149" max="6149" width="15.28515625" style="548" bestFit="1" customWidth="1"/>
    <col min="6150" max="6150" width="13.28515625" style="548" bestFit="1" customWidth="1"/>
    <col min="6151" max="6151" width="14.85546875" style="548" customWidth="1"/>
    <col min="6152" max="6152" width="14" style="548" customWidth="1"/>
    <col min="6153" max="6153" width="11.7109375" style="548" customWidth="1"/>
    <col min="6154" max="6396" width="9.140625" style="548"/>
    <col min="6397" max="6397" width="2.42578125" style="548" customWidth="1"/>
    <col min="6398" max="6398" width="4.42578125" style="548" customWidth="1"/>
    <col min="6399" max="6399" width="4.85546875" style="548" customWidth="1"/>
    <col min="6400" max="6400" width="4.140625" style="548" customWidth="1"/>
    <col min="6401" max="6401" width="5" style="548" customWidth="1"/>
    <col min="6402" max="6402" width="4" style="548" customWidth="1"/>
    <col min="6403" max="6403" width="83.5703125" style="548" bestFit="1" customWidth="1"/>
    <col min="6404" max="6404" width="15" style="548" customWidth="1"/>
    <col min="6405" max="6405" width="15.28515625" style="548" bestFit="1" customWidth="1"/>
    <col min="6406" max="6406" width="13.28515625" style="548" bestFit="1" customWidth="1"/>
    <col min="6407" max="6407" width="14.85546875" style="548" customWidth="1"/>
    <col min="6408" max="6408" width="14" style="548" customWidth="1"/>
    <col min="6409" max="6409" width="11.7109375" style="548" customWidth="1"/>
    <col min="6410" max="6652" width="9.140625" style="548"/>
    <col min="6653" max="6653" width="2.42578125" style="548" customWidth="1"/>
    <col min="6654" max="6654" width="4.42578125" style="548" customWidth="1"/>
    <col min="6655" max="6655" width="4.85546875" style="548" customWidth="1"/>
    <col min="6656" max="6656" width="4.140625" style="548" customWidth="1"/>
    <col min="6657" max="6657" width="5" style="548" customWidth="1"/>
    <col min="6658" max="6658" width="4" style="548" customWidth="1"/>
    <col min="6659" max="6659" width="83.5703125" style="548" bestFit="1" customWidth="1"/>
    <col min="6660" max="6660" width="15" style="548" customWidth="1"/>
    <col min="6661" max="6661" width="15.28515625" style="548" bestFit="1" customWidth="1"/>
    <col min="6662" max="6662" width="13.28515625" style="548" bestFit="1" customWidth="1"/>
    <col min="6663" max="6663" width="14.85546875" style="548" customWidth="1"/>
    <col min="6664" max="6664" width="14" style="548" customWidth="1"/>
    <col min="6665" max="6665" width="11.7109375" style="548" customWidth="1"/>
    <col min="6666" max="6908" width="9.140625" style="548"/>
    <col min="6909" max="6909" width="2.42578125" style="548" customWidth="1"/>
    <col min="6910" max="6910" width="4.42578125" style="548" customWidth="1"/>
    <col min="6911" max="6911" width="4.85546875" style="548" customWidth="1"/>
    <col min="6912" max="6912" width="4.140625" style="548" customWidth="1"/>
    <col min="6913" max="6913" width="5" style="548" customWidth="1"/>
    <col min="6914" max="6914" width="4" style="548" customWidth="1"/>
    <col min="6915" max="6915" width="83.5703125" style="548" bestFit="1" customWidth="1"/>
    <col min="6916" max="6916" width="15" style="548" customWidth="1"/>
    <col min="6917" max="6917" width="15.28515625" style="548" bestFit="1" customWidth="1"/>
    <col min="6918" max="6918" width="13.28515625" style="548" bestFit="1" customWidth="1"/>
    <col min="6919" max="6919" width="14.85546875" style="548" customWidth="1"/>
    <col min="6920" max="6920" width="14" style="548" customWidth="1"/>
    <col min="6921" max="6921" width="11.7109375" style="548" customWidth="1"/>
    <col min="6922" max="7164" width="9.140625" style="548"/>
    <col min="7165" max="7165" width="2.42578125" style="548" customWidth="1"/>
    <col min="7166" max="7166" width="4.42578125" style="548" customWidth="1"/>
    <col min="7167" max="7167" width="4.85546875" style="548" customWidth="1"/>
    <col min="7168" max="7168" width="4.140625" style="548" customWidth="1"/>
    <col min="7169" max="7169" width="5" style="548" customWidth="1"/>
    <col min="7170" max="7170" width="4" style="548" customWidth="1"/>
    <col min="7171" max="7171" width="83.5703125" style="548" bestFit="1" customWidth="1"/>
    <col min="7172" max="7172" width="15" style="548" customWidth="1"/>
    <col min="7173" max="7173" width="15.28515625" style="548" bestFit="1" customWidth="1"/>
    <col min="7174" max="7174" width="13.28515625" style="548" bestFit="1" customWidth="1"/>
    <col min="7175" max="7175" width="14.85546875" style="548" customWidth="1"/>
    <col min="7176" max="7176" width="14" style="548" customWidth="1"/>
    <col min="7177" max="7177" width="11.7109375" style="548" customWidth="1"/>
    <col min="7178" max="7420" width="9.140625" style="548"/>
    <col min="7421" max="7421" width="2.42578125" style="548" customWidth="1"/>
    <col min="7422" max="7422" width="4.42578125" style="548" customWidth="1"/>
    <col min="7423" max="7423" width="4.85546875" style="548" customWidth="1"/>
    <col min="7424" max="7424" width="4.140625" style="548" customWidth="1"/>
    <col min="7425" max="7425" width="5" style="548" customWidth="1"/>
    <col min="7426" max="7426" width="4" style="548" customWidth="1"/>
    <col min="7427" max="7427" width="83.5703125" style="548" bestFit="1" customWidth="1"/>
    <col min="7428" max="7428" width="15" style="548" customWidth="1"/>
    <col min="7429" max="7429" width="15.28515625" style="548" bestFit="1" customWidth="1"/>
    <col min="7430" max="7430" width="13.28515625" style="548" bestFit="1" customWidth="1"/>
    <col min="7431" max="7431" width="14.85546875" style="548" customWidth="1"/>
    <col min="7432" max="7432" width="14" style="548" customWidth="1"/>
    <col min="7433" max="7433" width="11.7109375" style="548" customWidth="1"/>
    <col min="7434" max="7676" width="9.140625" style="548"/>
    <col min="7677" max="7677" width="2.42578125" style="548" customWidth="1"/>
    <col min="7678" max="7678" width="4.42578125" style="548" customWidth="1"/>
    <col min="7679" max="7679" width="4.85546875" style="548" customWidth="1"/>
    <col min="7680" max="7680" width="4.140625" style="548" customWidth="1"/>
    <col min="7681" max="7681" width="5" style="548" customWidth="1"/>
    <col min="7682" max="7682" width="4" style="548" customWidth="1"/>
    <col min="7683" max="7683" width="83.5703125" style="548" bestFit="1" customWidth="1"/>
    <col min="7684" max="7684" width="15" style="548" customWidth="1"/>
    <col min="7685" max="7685" width="15.28515625" style="548" bestFit="1" customWidth="1"/>
    <col min="7686" max="7686" width="13.28515625" style="548" bestFit="1" customWidth="1"/>
    <col min="7687" max="7687" width="14.85546875" style="548" customWidth="1"/>
    <col min="7688" max="7688" width="14" style="548" customWidth="1"/>
    <col min="7689" max="7689" width="11.7109375" style="548" customWidth="1"/>
    <col min="7690" max="7932" width="9.140625" style="548"/>
    <col min="7933" max="7933" width="2.42578125" style="548" customWidth="1"/>
    <col min="7934" max="7934" width="4.42578125" style="548" customWidth="1"/>
    <col min="7935" max="7935" width="4.85546875" style="548" customWidth="1"/>
    <col min="7936" max="7936" width="4.140625" style="548" customWidth="1"/>
    <col min="7937" max="7937" width="5" style="548" customWidth="1"/>
    <col min="7938" max="7938" width="4" style="548" customWidth="1"/>
    <col min="7939" max="7939" width="83.5703125" style="548" bestFit="1" customWidth="1"/>
    <col min="7940" max="7940" width="15" style="548" customWidth="1"/>
    <col min="7941" max="7941" width="15.28515625" style="548" bestFit="1" customWidth="1"/>
    <col min="7942" max="7942" width="13.28515625" style="548" bestFit="1" customWidth="1"/>
    <col min="7943" max="7943" width="14.85546875" style="548" customWidth="1"/>
    <col min="7944" max="7944" width="14" style="548" customWidth="1"/>
    <col min="7945" max="7945" width="11.7109375" style="548" customWidth="1"/>
    <col min="7946" max="8188" width="9.140625" style="548"/>
    <col min="8189" max="8189" width="2.42578125" style="548" customWidth="1"/>
    <col min="8190" max="8190" width="4.42578125" style="548" customWidth="1"/>
    <col min="8191" max="8191" width="4.85546875" style="548" customWidth="1"/>
    <col min="8192" max="8192" width="4.140625" style="548" customWidth="1"/>
    <col min="8193" max="8193" width="5" style="548" customWidth="1"/>
    <col min="8194" max="8194" width="4" style="548" customWidth="1"/>
    <col min="8195" max="8195" width="83.5703125" style="548" bestFit="1" customWidth="1"/>
    <col min="8196" max="8196" width="15" style="548" customWidth="1"/>
    <col min="8197" max="8197" width="15.28515625" style="548" bestFit="1" customWidth="1"/>
    <col min="8198" max="8198" width="13.28515625" style="548" bestFit="1" customWidth="1"/>
    <col min="8199" max="8199" width="14.85546875" style="548" customWidth="1"/>
    <col min="8200" max="8200" width="14" style="548" customWidth="1"/>
    <col min="8201" max="8201" width="11.7109375" style="548" customWidth="1"/>
    <col min="8202" max="8444" width="9.140625" style="548"/>
    <col min="8445" max="8445" width="2.42578125" style="548" customWidth="1"/>
    <col min="8446" max="8446" width="4.42578125" style="548" customWidth="1"/>
    <col min="8447" max="8447" width="4.85546875" style="548" customWidth="1"/>
    <col min="8448" max="8448" width="4.140625" style="548" customWidth="1"/>
    <col min="8449" max="8449" width="5" style="548" customWidth="1"/>
    <col min="8450" max="8450" width="4" style="548" customWidth="1"/>
    <col min="8451" max="8451" width="83.5703125" style="548" bestFit="1" customWidth="1"/>
    <col min="8452" max="8452" width="15" style="548" customWidth="1"/>
    <col min="8453" max="8453" width="15.28515625" style="548" bestFit="1" customWidth="1"/>
    <col min="8454" max="8454" width="13.28515625" style="548" bestFit="1" customWidth="1"/>
    <col min="8455" max="8455" width="14.85546875" style="548" customWidth="1"/>
    <col min="8456" max="8456" width="14" style="548" customWidth="1"/>
    <col min="8457" max="8457" width="11.7109375" style="548" customWidth="1"/>
    <col min="8458" max="8700" width="9.140625" style="548"/>
    <col min="8701" max="8701" width="2.42578125" style="548" customWidth="1"/>
    <col min="8702" max="8702" width="4.42578125" style="548" customWidth="1"/>
    <col min="8703" max="8703" width="4.85546875" style="548" customWidth="1"/>
    <col min="8704" max="8704" width="4.140625" style="548" customWidth="1"/>
    <col min="8705" max="8705" width="5" style="548" customWidth="1"/>
    <col min="8706" max="8706" width="4" style="548" customWidth="1"/>
    <col min="8707" max="8707" width="83.5703125" style="548" bestFit="1" customWidth="1"/>
    <col min="8708" max="8708" width="15" style="548" customWidth="1"/>
    <col min="8709" max="8709" width="15.28515625" style="548" bestFit="1" customWidth="1"/>
    <col min="8710" max="8710" width="13.28515625" style="548" bestFit="1" customWidth="1"/>
    <col min="8711" max="8711" width="14.85546875" style="548" customWidth="1"/>
    <col min="8712" max="8712" width="14" style="548" customWidth="1"/>
    <col min="8713" max="8713" width="11.7109375" style="548" customWidth="1"/>
    <col min="8714" max="8956" width="9.140625" style="548"/>
    <col min="8957" max="8957" width="2.42578125" style="548" customWidth="1"/>
    <col min="8958" max="8958" width="4.42578125" style="548" customWidth="1"/>
    <col min="8959" max="8959" width="4.85546875" style="548" customWidth="1"/>
    <col min="8960" max="8960" width="4.140625" style="548" customWidth="1"/>
    <col min="8961" max="8961" width="5" style="548" customWidth="1"/>
    <col min="8962" max="8962" width="4" style="548" customWidth="1"/>
    <col min="8963" max="8963" width="83.5703125" style="548" bestFit="1" customWidth="1"/>
    <col min="8964" max="8964" width="15" style="548" customWidth="1"/>
    <col min="8965" max="8965" width="15.28515625" style="548" bestFit="1" customWidth="1"/>
    <col min="8966" max="8966" width="13.28515625" style="548" bestFit="1" customWidth="1"/>
    <col min="8967" max="8967" width="14.85546875" style="548" customWidth="1"/>
    <col min="8968" max="8968" width="14" style="548" customWidth="1"/>
    <col min="8969" max="8969" width="11.7109375" style="548" customWidth="1"/>
    <col min="8970" max="9212" width="9.140625" style="548"/>
    <col min="9213" max="9213" width="2.42578125" style="548" customWidth="1"/>
    <col min="9214" max="9214" width="4.42578125" style="548" customWidth="1"/>
    <col min="9215" max="9215" width="4.85546875" style="548" customWidth="1"/>
    <col min="9216" max="9216" width="4.140625" style="548" customWidth="1"/>
    <col min="9217" max="9217" width="5" style="548" customWidth="1"/>
    <col min="9218" max="9218" width="4" style="548" customWidth="1"/>
    <col min="9219" max="9219" width="83.5703125" style="548" bestFit="1" customWidth="1"/>
    <col min="9220" max="9220" width="15" style="548" customWidth="1"/>
    <col min="9221" max="9221" width="15.28515625" style="548" bestFit="1" customWidth="1"/>
    <col min="9222" max="9222" width="13.28515625" style="548" bestFit="1" customWidth="1"/>
    <col min="9223" max="9223" width="14.85546875" style="548" customWidth="1"/>
    <col min="9224" max="9224" width="14" style="548" customWidth="1"/>
    <col min="9225" max="9225" width="11.7109375" style="548" customWidth="1"/>
    <col min="9226" max="9468" width="9.140625" style="548"/>
    <col min="9469" max="9469" width="2.42578125" style="548" customWidth="1"/>
    <col min="9470" max="9470" width="4.42578125" style="548" customWidth="1"/>
    <col min="9471" max="9471" width="4.85546875" style="548" customWidth="1"/>
    <col min="9472" max="9472" width="4.140625" style="548" customWidth="1"/>
    <col min="9473" max="9473" width="5" style="548" customWidth="1"/>
    <col min="9474" max="9474" width="4" style="548" customWidth="1"/>
    <col min="9475" max="9475" width="83.5703125" style="548" bestFit="1" customWidth="1"/>
    <col min="9476" max="9476" width="15" style="548" customWidth="1"/>
    <col min="9477" max="9477" width="15.28515625" style="548" bestFit="1" customWidth="1"/>
    <col min="9478" max="9478" width="13.28515625" style="548" bestFit="1" customWidth="1"/>
    <col min="9479" max="9479" width="14.85546875" style="548" customWidth="1"/>
    <col min="9480" max="9480" width="14" style="548" customWidth="1"/>
    <col min="9481" max="9481" width="11.7109375" style="548" customWidth="1"/>
    <col min="9482" max="9724" width="9.140625" style="548"/>
    <col min="9725" max="9725" width="2.42578125" style="548" customWidth="1"/>
    <col min="9726" max="9726" width="4.42578125" style="548" customWidth="1"/>
    <col min="9727" max="9727" width="4.85546875" style="548" customWidth="1"/>
    <col min="9728" max="9728" width="4.140625" style="548" customWidth="1"/>
    <col min="9729" max="9729" width="5" style="548" customWidth="1"/>
    <col min="9730" max="9730" width="4" style="548" customWidth="1"/>
    <col min="9731" max="9731" width="83.5703125" style="548" bestFit="1" customWidth="1"/>
    <col min="9732" max="9732" width="15" style="548" customWidth="1"/>
    <col min="9733" max="9733" width="15.28515625" style="548" bestFit="1" customWidth="1"/>
    <col min="9734" max="9734" width="13.28515625" style="548" bestFit="1" customWidth="1"/>
    <col min="9735" max="9735" width="14.85546875" style="548" customWidth="1"/>
    <col min="9736" max="9736" width="14" style="548" customWidth="1"/>
    <col min="9737" max="9737" width="11.7109375" style="548" customWidth="1"/>
    <col min="9738" max="9980" width="9.140625" style="548"/>
    <col min="9981" max="9981" width="2.42578125" style="548" customWidth="1"/>
    <col min="9982" max="9982" width="4.42578125" style="548" customWidth="1"/>
    <col min="9983" max="9983" width="4.85546875" style="548" customWidth="1"/>
    <col min="9984" max="9984" width="4.140625" style="548" customWidth="1"/>
    <col min="9985" max="9985" width="5" style="548" customWidth="1"/>
    <col min="9986" max="9986" width="4" style="548" customWidth="1"/>
    <col min="9987" max="9987" width="83.5703125" style="548" bestFit="1" customWidth="1"/>
    <col min="9988" max="9988" width="15" style="548" customWidth="1"/>
    <col min="9989" max="9989" width="15.28515625" style="548" bestFit="1" customWidth="1"/>
    <col min="9990" max="9990" width="13.28515625" style="548" bestFit="1" customWidth="1"/>
    <col min="9991" max="9991" width="14.85546875" style="548" customWidth="1"/>
    <col min="9992" max="9992" width="14" style="548" customWidth="1"/>
    <col min="9993" max="9993" width="11.7109375" style="548" customWidth="1"/>
    <col min="9994" max="10236" width="9.140625" style="548"/>
    <col min="10237" max="10237" width="2.42578125" style="548" customWidth="1"/>
    <col min="10238" max="10238" width="4.42578125" style="548" customWidth="1"/>
    <col min="10239" max="10239" width="4.85546875" style="548" customWidth="1"/>
    <col min="10240" max="10240" width="4.140625" style="548" customWidth="1"/>
    <col min="10241" max="10241" width="5" style="548" customWidth="1"/>
    <col min="10242" max="10242" width="4" style="548" customWidth="1"/>
    <col min="10243" max="10243" width="83.5703125" style="548" bestFit="1" customWidth="1"/>
    <col min="10244" max="10244" width="15" style="548" customWidth="1"/>
    <col min="10245" max="10245" width="15.28515625" style="548" bestFit="1" customWidth="1"/>
    <col min="10246" max="10246" width="13.28515625" style="548" bestFit="1" customWidth="1"/>
    <col min="10247" max="10247" width="14.85546875" style="548" customWidth="1"/>
    <col min="10248" max="10248" width="14" style="548" customWidth="1"/>
    <col min="10249" max="10249" width="11.7109375" style="548" customWidth="1"/>
    <col min="10250" max="10492" width="9.140625" style="548"/>
    <col min="10493" max="10493" width="2.42578125" style="548" customWidth="1"/>
    <col min="10494" max="10494" width="4.42578125" style="548" customWidth="1"/>
    <col min="10495" max="10495" width="4.85546875" style="548" customWidth="1"/>
    <col min="10496" max="10496" width="4.140625" style="548" customWidth="1"/>
    <col min="10497" max="10497" width="5" style="548" customWidth="1"/>
    <col min="10498" max="10498" width="4" style="548" customWidth="1"/>
    <col min="10499" max="10499" width="83.5703125" style="548" bestFit="1" customWidth="1"/>
    <col min="10500" max="10500" width="15" style="548" customWidth="1"/>
    <col min="10501" max="10501" width="15.28515625" style="548" bestFit="1" customWidth="1"/>
    <col min="10502" max="10502" width="13.28515625" style="548" bestFit="1" customWidth="1"/>
    <col min="10503" max="10503" width="14.85546875" style="548" customWidth="1"/>
    <col min="10504" max="10504" width="14" style="548" customWidth="1"/>
    <col min="10505" max="10505" width="11.7109375" style="548" customWidth="1"/>
    <col min="10506" max="10748" width="9.140625" style="548"/>
    <col min="10749" max="10749" width="2.42578125" style="548" customWidth="1"/>
    <col min="10750" max="10750" width="4.42578125" style="548" customWidth="1"/>
    <col min="10751" max="10751" width="4.85546875" style="548" customWidth="1"/>
    <col min="10752" max="10752" width="4.140625" style="548" customWidth="1"/>
    <col min="10753" max="10753" width="5" style="548" customWidth="1"/>
    <col min="10754" max="10754" width="4" style="548" customWidth="1"/>
    <col min="10755" max="10755" width="83.5703125" style="548" bestFit="1" customWidth="1"/>
    <col min="10756" max="10756" width="15" style="548" customWidth="1"/>
    <col min="10757" max="10757" width="15.28515625" style="548" bestFit="1" customWidth="1"/>
    <col min="10758" max="10758" width="13.28515625" style="548" bestFit="1" customWidth="1"/>
    <col min="10759" max="10759" width="14.85546875" style="548" customWidth="1"/>
    <col min="10760" max="10760" width="14" style="548" customWidth="1"/>
    <col min="10761" max="10761" width="11.7109375" style="548" customWidth="1"/>
    <col min="10762" max="11004" width="9.140625" style="548"/>
    <col min="11005" max="11005" width="2.42578125" style="548" customWidth="1"/>
    <col min="11006" max="11006" width="4.42578125" style="548" customWidth="1"/>
    <col min="11007" max="11007" width="4.85546875" style="548" customWidth="1"/>
    <col min="11008" max="11008" width="4.140625" style="548" customWidth="1"/>
    <col min="11009" max="11009" width="5" style="548" customWidth="1"/>
    <col min="11010" max="11010" width="4" style="548" customWidth="1"/>
    <col min="11011" max="11011" width="83.5703125" style="548" bestFit="1" customWidth="1"/>
    <col min="11012" max="11012" width="15" style="548" customWidth="1"/>
    <col min="11013" max="11013" width="15.28515625" style="548" bestFit="1" customWidth="1"/>
    <col min="11014" max="11014" width="13.28515625" style="548" bestFit="1" customWidth="1"/>
    <col min="11015" max="11015" width="14.85546875" style="548" customWidth="1"/>
    <col min="11016" max="11016" width="14" style="548" customWidth="1"/>
    <col min="11017" max="11017" width="11.7109375" style="548" customWidth="1"/>
    <col min="11018" max="11260" width="9.140625" style="548"/>
    <col min="11261" max="11261" width="2.42578125" style="548" customWidth="1"/>
    <col min="11262" max="11262" width="4.42578125" style="548" customWidth="1"/>
    <col min="11263" max="11263" width="4.85546875" style="548" customWidth="1"/>
    <col min="11264" max="11264" width="4.140625" style="548" customWidth="1"/>
    <col min="11265" max="11265" width="5" style="548" customWidth="1"/>
    <col min="11266" max="11266" width="4" style="548" customWidth="1"/>
    <col min="11267" max="11267" width="83.5703125" style="548" bestFit="1" customWidth="1"/>
    <col min="11268" max="11268" width="15" style="548" customWidth="1"/>
    <col min="11269" max="11269" width="15.28515625" style="548" bestFit="1" customWidth="1"/>
    <col min="11270" max="11270" width="13.28515625" style="548" bestFit="1" customWidth="1"/>
    <col min="11271" max="11271" width="14.85546875" style="548" customWidth="1"/>
    <col min="11272" max="11272" width="14" style="548" customWidth="1"/>
    <col min="11273" max="11273" width="11.7109375" style="548" customWidth="1"/>
    <col min="11274" max="11516" width="9.140625" style="548"/>
    <col min="11517" max="11517" width="2.42578125" style="548" customWidth="1"/>
    <col min="11518" max="11518" width="4.42578125" style="548" customWidth="1"/>
    <col min="11519" max="11519" width="4.85546875" style="548" customWidth="1"/>
    <col min="11520" max="11520" width="4.140625" style="548" customWidth="1"/>
    <col min="11521" max="11521" width="5" style="548" customWidth="1"/>
    <col min="11522" max="11522" width="4" style="548" customWidth="1"/>
    <col min="11523" max="11523" width="83.5703125" style="548" bestFit="1" customWidth="1"/>
    <col min="11524" max="11524" width="15" style="548" customWidth="1"/>
    <col min="11525" max="11525" width="15.28515625" style="548" bestFit="1" customWidth="1"/>
    <col min="11526" max="11526" width="13.28515625" style="548" bestFit="1" customWidth="1"/>
    <col min="11527" max="11527" width="14.85546875" style="548" customWidth="1"/>
    <col min="11528" max="11528" width="14" style="548" customWidth="1"/>
    <col min="11529" max="11529" width="11.7109375" style="548" customWidth="1"/>
    <col min="11530" max="11772" width="9.140625" style="548"/>
    <col min="11773" max="11773" width="2.42578125" style="548" customWidth="1"/>
    <col min="11774" max="11774" width="4.42578125" style="548" customWidth="1"/>
    <col min="11775" max="11775" width="4.85546875" style="548" customWidth="1"/>
    <col min="11776" max="11776" width="4.140625" style="548" customWidth="1"/>
    <col min="11777" max="11777" width="5" style="548" customWidth="1"/>
    <col min="11778" max="11778" width="4" style="548" customWidth="1"/>
    <col min="11779" max="11779" width="83.5703125" style="548" bestFit="1" customWidth="1"/>
    <col min="11780" max="11780" width="15" style="548" customWidth="1"/>
    <col min="11781" max="11781" width="15.28515625" style="548" bestFit="1" customWidth="1"/>
    <col min="11782" max="11782" width="13.28515625" style="548" bestFit="1" customWidth="1"/>
    <col min="11783" max="11783" width="14.85546875" style="548" customWidth="1"/>
    <col min="11784" max="11784" width="14" style="548" customWidth="1"/>
    <col min="11785" max="11785" width="11.7109375" style="548" customWidth="1"/>
    <col min="11786" max="12028" width="9.140625" style="548"/>
    <col min="12029" max="12029" width="2.42578125" style="548" customWidth="1"/>
    <col min="12030" max="12030" width="4.42578125" style="548" customWidth="1"/>
    <col min="12031" max="12031" width="4.85546875" style="548" customWidth="1"/>
    <col min="12032" max="12032" width="4.140625" style="548" customWidth="1"/>
    <col min="12033" max="12033" width="5" style="548" customWidth="1"/>
    <col min="12034" max="12034" width="4" style="548" customWidth="1"/>
    <col min="12035" max="12035" width="83.5703125" style="548" bestFit="1" customWidth="1"/>
    <col min="12036" max="12036" width="15" style="548" customWidth="1"/>
    <col min="12037" max="12037" width="15.28515625" style="548" bestFit="1" customWidth="1"/>
    <col min="12038" max="12038" width="13.28515625" style="548" bestFit="1" customWidth="1"/>
    <col min="12039" max="12039" width="14.85546875" style="548" customWidth="1"/>
    <col min="12040" max="12040" width="14" style="548" customWidth="1"/>
    <col min="12041" max="12041" width="11.7109375" style="548" customWidth="1"/>
    <col min="12042" max="12284" width="9.140625" style="548"/>
    <col min="12285" max="12285" width="2.42578125" style="548" customWidth="1"/>
    <col min="12286" max="12286" width="4.42578125" style="548" customWidth="1"/>
    <col min="12287" max="12287" width="4.85546875" style="548" customWidth="1"/>
    <col min="12288" max="12288" width="4.140625" style="548" customWidth="1"/>
    <col min="12289" max="12289" width="5" style="548" customWidth="1"/>
    <col min="12290" max="12290" width="4" style="548" customWidth="1"/>
    <col min="12291" max="12291" width="83.5703125" style="548" bestFit="1" customWidth="1"/>
    <col min="12292" max="12292" width="15" style="548" customWidth="1"/>
    <col min="12293" max="12293" width="15.28515625" style="548" bestFit="1" customWidth="1"/>
    <col min="12294" max="12294" width="13.28515625" style="548" bestFit="1" customWidth="1"/>
    <col min="12295" max="12295" width="14.85546875" style="548" customWidth="1"/>
    <col min="12296" max="12296" width="14" style="548" customWidth="1"/>
    <col min="12297" max="12297" width="11.7109375" style="548" customWidth="1"/>
    <col min="12298" max="12540" width="9.140625" style="548"/>
    <col min="12541" max="12541" width="2.42578125" style="548" customWidth="1"/>
    <col min="12542" max="12542" width="4.42578125" style="548" customWidth="1"/>
    <col min="12543" max="12543" width="4.85546875" style="548" customWidth="1"/>
    <col min="12544" max="12544" width="4.140625" style="548" customWidth="1"/>
    <col min="12545" max="12545" width="5" style="548" customWidth="1"/>
    <col min="12546" max="12546" width="4" style="548" customWidth="1"/>
    <col min="12547" max="12547" width="83.5703125" style="548" bestFit="1" customWidth="1"/>
    <col min="12548" max="12548" width="15" style="548" customWidth="1"/>
    <col min="12549" max="12549" width="15.28515625" style="548" bestFit="1" customWidth="1"/>
    <col min="12550" max="12550" width="13.28515625" style="548" bestFit="1" customWidth="1"/>
    <col min="12551" max="12551" width="14.85546875" style="548" customWidth="1"/>
    <col min="12552" max="12552" width="14" style="548" customWidth="1"/>
    <col min="12553" max="12553" width="11.7109375" style="548" customWidth="1"/>
    <col min="12554" max="12796" width="9.140625" style="548"/>
    <col min="12797" max="12797" width="2.42578125" style="548" customWidth="1"/>
    <col min="12798" max="12798" width="4.42578125" style="548" customWidth="1"/>
    <col min="12799" max="12799" width="4.85546875" style="548" customWidth="1"/>
    <col min="12800" max="12800" width="4.140625" style="548" customWidth="1"/>
    <col min="12801" max="12801" width="5" style="548" customWidth="1"/>
    <col min="12802" max="12802" width="4" style="548" customWidth="1"/>
    <col min="12803" max="12803" width="83.5703125" style="548" bestFit="1" customWidth="1"/>
    <col min="12804" max="12804" width="15" style="548" customWidth="1"/>
    <col min="12805" max="12805" width="15.28515625" style="548" bestFit="1" customWidth="1"/>
    <col min="12806" max="12806" width="13.28515625" style="548" bestFit="1" customWidth="1"/>
    <col min="12807" max="12807" width="14.85546875" style="548" customWidth="1"/>
    <col min="12808" max="12808" width="14" style="548" customWidth="1"/>
    <col min="12809" max="12809" width="11.7109375" style="548" customWidth="1"/>
    <col min="12810" max="13052" width="9.140625" style="548"/>
    <col min="13053" max="13053" width="2.42578125" style="548" customWidth="1"/>
    <col min="13054" max="13054" width="4.42578125" style="548" customWidth="1"/>
    <col min="13055" max="13055" width="4.85546875" style="548" customWidth="1"/>
    <col min="13056" max="13056" width="4.140625" style="548" customWidth="1"/>
    <col min="13057" max="13057" width="5" style="548" customWidth="1"/>
    <col min="13058" max="13058" width="4" style="548" customWidth="1"/>
    <col min="13059" max="13059" width="83.5703125" style="548" bestFit="1" customWidth="1"/>
    <col min="13060" max="13060" width="15" style="548" customWidth="1"/>
    <col min="13061" max="13061" width="15.28515625" style="548" bestFit="1" customWidth="1"/>
    <col min="13062" max="13062" width="13.28515625" style="548" bestFit="1" customWidth="1"/>
    <col min="13063" max="13063" width="14.85546875" style="548" customWidth="1"/>
    <col min="13064" max="13064" width="14" style="548" customWidth="1"/>
    <col min="13065" max="13065" width="11.7109375" style="548" customWidth="1"/>
    <col min="13066" max="13308" width="9.140625" style="548"/>
    <col min="13309" max="13309" width="2.42578125" style="548" customWidth="1"/>
    <col min="13310" max="13310" width="4.42578125" style="548" customWidth="1"/>
    <col min="13311" max="13311" width="4.85546875" style="548" customWidth="1"/>
    <col min="13312" max="13312" width="4.140625" style="548" customWidth="1"/>
    <col min="13313" max="13313" width="5" style="548" customWidth="1"/>
    <col min="13314" max="13314" width="4" style="548" customWidth="1"/>
    <col min="13315" max="13315" width="83.5703125" style="548" bestFit="1" customWidth="1"/>
    <col min="13316" max="13316" width="15" style="548" customWidth="1"/>
    <col min="13317" max="13317" width="15.28515625" style="548" bestFit="1" customWidth="1"/>
    <col min="13318" max="13318" width="13.28515625" style="548" bestFit="1" customWidth="1"/>
    <col min="13319" max="13319" width="14.85546875" style="548" customWidth="1"/>
    <col min="13320" max="13320" width="14" style="548" customWidth="1"/>
    <col min="13321" max="13321" width="11.7109375" style="548" customWidth="1"/>
    <col min="13322" max="13564" width="9.140625" style="548"/>
    <col min="13565" max="13565" width="2.42578125" style="548" customWidth="1"/>
    <col min="13566" max="13566" width="4.42578125" style="548" customWidth="1"/>
    <col min="13567" max="13567" width="4.85546875" style="548" customWidth="1"/>
    <col min="13568" max="13568" width="4.140625" style="548" customWidth="1"/>
    <col min="13569" max="13569" width="5" style="548" customWidth="1"/>
    <col min="13570" max="13570" width="4" style="548" customWidth="1"/>
    <col min="13571" max="13571" width="83.5703125" style="548" bestFit="1" customWidth="1"/>
    <col min="13572" max="13572" width="15" style="548" customWidth="1"/>
    <col min="13573" max="13573" width="15.28515625" style="548" bestFit="1" customWidth="1"/>
    <col min="13574" max="13574" width="13.28515625" style="548" bestFit="1" customWidth="1"/>
    <col min="13575" max="13575" width="14.85546875" style="548" customWidth="1"/>
    <col min="13576" max="13576" width="14" style="548" customWidth="1"/>
    <col min="13577" max="13577" width="11.7109375" style="548" customWidth="1"/>
    <col min="13578" max="13820" width="9.140625" style="548"/>
    <col min="13821" max="13821" width="2.42578125" style="548" customWidth="1"/>
    <col min="13822" max="13822" width="4.42578125" style="548" customWidth="1"/>
    <col min="13823" max="13823" width="4.85546875" style="548" customWidth="1"/>
    <col min="13824" max="13824" width="4.140625" style="548" customWidth="1"/>
    <col min="13825" max="13825" width="5" style="548" customWidth="1"/>
    <col min="13826" max="13826" width="4" style="548" customWidth="1"/>
    <col min="13827" max="13827" width="83.5703125" style="548" bestFit="1" customWidth="1"/>
    <col min="13828" max="13828" width="15" style="548" customWidth="1"/>
    <col min="13829" max="13829" width="15.28515625" style="548" bestFit="1" customWidth="1"/>
    <col min="13830" max="13830" width="13.28515625" style="548" bestFit="1" customWidth="1"/>
    <col min="13831" max="13831" width="14.85546875" style="548" customWidth="1"/>
    <col min="13832" max="13832" width="14" style="548" customWidth="1"/>
    <col min="13833" max="13833" width="11.7109375" style="548" customWidth="1"/>
    <col min="13834" max="14076" width="9.140625" style="548"/>
    <col min="14077" max="14077" width="2.42578125" style="548" customWidth="1"/>
    <col min="14078" max="14078" width="4.42578125" style="548" customWidth="1"/>
    <col min="14079" max="14079" width="4.85546875" style="548" customWidth="1"/>
    <col min="14080" max="14080" width="4.140625" style="548" customWidth="1"/>
    <col min="14081" max="14081" width="5" style="548" customWidth="1"/>
    <col min="14082" max="14082" width="4" style="548" customWidth="1"/>
    <col min="14083" max="14083" width="83.5703125" style="548" bestFit="1" customWidth="1"/>
    <col min="14084" max="14084" width="15" style="548" customWidth="1"/>
    <col min="14085" max="14085" width="15.28515625" style="548" bestFit="1" customWidth="1"/>
    <col min="14086" max="14086" width="13.28515625" style="548" bestFit="1" customWidth="1"/>
    <col min="14087" max="14087" width="14.85546875" style="548" customWidth="1"/>
    <col min="14088" max="14088" width="14" style="548" customWidth="1"/>
    <col min="14089" max="14089" width="11.7109375" style="548" customWidth="1"/>
    <col min="14090" max="14332" width="9.140625" style="548"/>
    <col min="14333" max="14333" width="2.42578125" style="548" customWidth="1"/>
    <col min="14334" max="14334" width="4.42578125" style="548" customWidth="1"/>
    <col min="14335" max="14335" width="4.85546875" style="548" customWidth="1"/>
    <col min="14336" max="14336" width="4.140625" style="548" customWidth="1"/>
    <col min="14337" max="14337" width="5" style="548" customWidth="1"/>
    <col min="14338" max="14338" width="4" style="548" customWidth="1"/>
    <col min="14339" max="14339" width="83.5703125" style="548" bestFit="1" customWidth="1"/>
    <col min="14340" max="14340" width="15" style="548" customWidth="1"/>
    <col min="14341" max="14341" width="15.28515625" style="548" bestFit="1" customWidth="1"/>
    <col min="14342" max="14342" width="13.28515625" style="548" bestFit="1" customWidth="1"/>
    <col min="14343" max="14343" width="14.85546875" style="548" customWidth="1"/>
    <col min="14344" max="14344" width="14" style="548" customWidth="1"/>
    <col min="14345" max="14345" width="11.7109375" style="548" customWidth="1"/>
    <col min="14346" max="14588" width="9.140625" style="548"/>
    <col min="14589" max="14589" width="2.42578125" style="548" customWidth="1"/>
    <col min="14590" max="14590" width="4.42578125" style="548" customWidth="1"/>
    <col min="14591" max="14591" width="4.85546875" style="548" customWidth="1"/>
    <col min="14592" max="14592" width="4.140625" style="548" customWidth="1"/>
    <col min="14593" max="14593" width="5" style="548" customWidth="1"/>
    <col min="14594" max="14594" width="4" style="548" customWidth="1"/>
    <col min="14595" max="14595" width="83.5703125" style="548" bestFit="1" customWidth="1"/>
    <col min="14596" max="14596" width="15" style="548" customWidth="1"/>
    <col min="14597" max="14597" width="15.28515625" style="548" bestFit="1" customWidth="1"/>
    <col min="14598" max="14598" width="13.28515625" style="548" bestFit="1" customWidth="1"/>
    <col min="14599" max="14599" width="14.85546875" style="548" customWidth="1"/>
    <col min="14600" max="14600" width="14" style="548" customWidth="1"/>
    <col min="14601" max="14601" width="11.7109375" style="548" customWidth="1"/>
    <col min="14602" max="14844" width="9.140625" style="548"/>
    <col min="14845" max="14845" width="2.42578125" style="548" customWidth="1"/>
    <col min="14846" max="14846" width="4.42578125" style="548" customWidth="1"/>
    <col min="14847" max="14847" width="4.85546875" style="548" customWidth="1"/>
    <col min="14848" max="14848" width="4.140625" style="548" customWidth="1"/>
    <col min="14849" max="14849" width="5" style="548" customWidth="1"/>
    <col min="14850" max="14850" width="4" style="548" customWidth="1"/>
    <col min="14851" max="14851" width="83.5703125" style="548" bestFit="1" customWidth="1"/>
    <col min="14852" max="14852" width="15" style="548" customWidth="1"/>
    <col min="14853" max="14853" width="15.28515625" style="548" bestFit="1" customWidth="1"/>
    <col min="14854" max="14854" width="13.28515625" style="548" bestFit="1" customWidth="1"/>
    <col min="14855" max="14855" width="14.85546875" style="548" customWidth="1"/>
    <col min="14856" max="14856" width="14" style="548" customWidth="1"/>
    <col min="14857" max="14857" width="11.7109375" style="548" customWidth="1"/>
    <col min="14858" max="15100" width="9.140625" style="548"/>
    <col min="15101" max="15101" width="2.42578125" style="548" customWidth="1"/>
    <col min="15102" max="15102" width="4.42578125" style="548" customWidth="1"/>
    <col min="15103" max="15103" width="4.85546875" style="548" customWidth="1"/>
    <col min="15104" max="15104" width="4.140625" style="548" customWidth="1"/>
    <col min="15105" max="15105" width="5" style="548" customWidth="1"/>
    <col min="15106" max="15106" width="4" style="548" customWidth="1"/>
    <col min="15107" max="15107" width="83.5703125" style="548" bestFit="1" customWidth="1"/>
    <col min="15108" max="15108" width="15" style="548" customWidth="1"/>
    <col min="15109" max="15109" width="15.28515625" style="548" bestFit="1" customWidth="1"/>
    <col min="15110" max="15110" width="13.28515625" style="548" bestFit="1" customWidth="1"/>
    <col min="15111" max="15111" width="14.85546875" style="548" customWidth="1"/>
    <col min="15112" max="15112" width="14" style="548" customWidth="1"/>
    <col min="15113" max="15113" width="11.7109375" style="548" customWidth="1"/>
    <col min="15114" max="15356" width="9.140625" style="548"/>
    <col min="15357" max="15357" width="2.42578125" style="548" customWidth="1"/>
    <col min="15358" max="15358" width="4.42578125" style="548" customWidth="1"/>
    <col min="15359" max="15359" width="4.85546875" style="548" customWidth="1"/>
    <col min="15360" max="15360" width="4.140625" style="548" customWidth="1"/>
    <col min="15361" max="15361" width="5" style="548" customWidth="1"/>
    <col min="15362" max="15362" width="4" style="548" customWidth="1"/>
    <col min="15363" max="15363" width="83.5703125" style="548" bestFit="1" customWidth="1"/>
    <col min="15364" max="15364" width="15" style="548" customWidth="1"/>
    <col min="15365" max="15365" width="15.28515625" style="548" bestFit="1" customWidth="1"/>
    <col min="15366" max="15366" width="13.28515625" style="548" bestFit="1" customWidth="1"/>
    <col min="15367" max="15367" width="14.85546875" style="548" customWidth="1"/>
    <col min="15368" max="15368" width="14" style="548" customWidth="1"/>
    <col min="15369" max="15369" width="11.7109375" style="548" customWidth="1"/>
    <col min="15370" max="15612" width="9.140625" style="548"/>
    <col min="15613" max="15613" width="2.42578125" style="548" customWidth="1"/>
    <col min="15614" max="15614" width="4.42578125" style="548" customWidth="1"/>
    <col min="15615" max="15615" width="4.85546875" style="548" customWidth="1"/>
    <col min="15616" max="15616" width="4.140625" style="548" customWidth="1"/>
    <col min="15617" max="15617" width="5" style="548" customWidth="1"/>
    <col min="15618" max="15618" width="4" style="548" customWidth="1"/>
    <col min="15619" max="15619" width="83.5703125" style="548" bestFit="1" customWidth="1"/>
    <col min="15620" max="15620" width="15" style="548" customWidth="1"/>
    <col min="15621" max="15621" width="15.28515625" style="548" bestFit="1" customWidth="1"/>
    <col min="15622" max="15622" width="13.28515625" style="548" bestFit="1" customWidth="1"/>
    <col min="15623" max="15623" width="14.85546875" style="548" customWidth="1"/>
    <col min="15624" max="15624" width="14" style="548" customWidth="1"/>
    <col min="15625" max="15625" width="11.7109375" style="548" customWidth="1"/>
    <col min="15626" max="15868" width="9.140625" style="548"/>
    <col min="15869" max="15869" width="2.42578125" style="548" customWidth="1"/>
    <col min="15870" max="15870" width="4.42578125" style="548" customWidth="1"/>
    <col min="15871" max="15871" width="4.85546875" style="548" customWidth="1"/>
    <col min="15872" max="15872" width="4.140625" style="548" customWidth="1"/>
    <col min="15873" max="15873" width="5" style="548" customWidth="1"/>
    <col min="15874" max="15874" width="4" style="548" customWidth="1"/>
    <col min="15875" max="15875" width="83.5703125" style="548" bestFit="1" customWidth="1"/>
    <col min="15876" max="15876" width="15" style="548" customWidth="1"/>
    <col min="15877" max="15877" width="15.28515625" style="548" bestFit="1" customWidth="1"/>
    <col min="15878" max="15878" width="13.28515625" style="548" bestFit="1" customWidth="1"/>
    <col min="15879" max="15879" width="14.85546875" style="548" customWidth="1"/>
    <col min="15880" max="15880" width="14" style="548" customWidth="1"/>
    <col min="15881" max="15881" width="11.7109375" style="548" customWidth="1"/>
    <col min="15882" max="16124" width="9.140625" style="548"/>
    <col min="16125" max="16125" width="2.42578125" style="548" customWidth="1"/>
    <col min="16126" max="16126" width="4.42578125" style="548" customWidth="1"/>
    <col min="16127" max="16127" width="4.85546875" style="548" customWidth="1"/>
    <col min="16128" max="16128" width="4.140625" style="548" customWidth="1"/>
    <col min="16129" max="16129" width="5" style="548" customWidth="1"/>
    <col min="16130" max="16130" width="4" style="548" customWidth="1"/>
    <col min="16131" max="16131" width="83.5703125" style="548" bestFit="1" customWidth="1"/>
    <col min="16132" max="16132" width="15" style="548" customWidth="1"/>
    <col min="16133" max="16133" width="15.28515625" style="548" bestFit="1" customWidth="1"/>
    <col min="16134" max="16134" width="13.28515625" style="548" bestFit="1" customWidth="1"/>
    <col min="16135" max="16135" width="14.85546875" style="548" customWidth="1"/>
    <col min="16136" max="16136" width="14" style="548" customWidth="1"/>
    <col min="16137" max="16137" width="11.7109375" style="548" customWidth="1"/>
    <col min="16138" max="16380" width="9.140625" style="548"/>
    <col min="16381" max="16384" width="9.140625" style="548" customWidth="1"/>
  </cols>
  <sheetData>
    <row r="1" spans="2:8">
      <c r="F1" s="934"/>
    </row>
    <row r="2" spans="2:8">
      <c r="B2" s="12" t="s">
        <v>485</v>
      </c>
      <c r="E2" s="548"/>
      <c r="F2" s="548"/>
      <c r="G2" s="548"/>
      <c r="H2" s="548"/>
    </row>
    <row r="3" spans="2:8">
      <c r="B3" s="637" t="s">
        <v>486</v>
      </c>
      <c r="E3" s="548"/>
      <c r="F3" s="548"/>
      <c r="G3" s="548"/>
      <c r="H3" s="548"/>
    </row>
    <row r="4" spans="2:8">
      <c r="B4" s="638" t="s">
        <v>487</v>
      </c>
      <c r="E4" s="548"/>
      <c r="F4" s="548"/>
      <c r="G4" s="548"/>
      <c r="H4" s="548"/>
    </row>
    <row r="5" spans="2:8">
      <c r="B5" s="638" t="s">
        <v>488</v>
      </c>
      <c r="E5" s="548"/>
      <c r="F5" s="548"/>
      <c r="G5" s="548"/>
      <c r="H5" s="548"/>
    </row>
    <row r="6" spans="2:8" ht="49.5">
      <c r="B6" s="643" t="s">
        <v>465</v>
      </c>
      <c r="E6" s="548"/>
      <c r="F6" s="548"/>
      <c r="G6" s="548"/>
      <c r="H6" s="548"/>
    </row>
    <row r="7" spans="2:8">
      <c r="B7" s="643" t="s">
        <v>460</v>
      </c>
      <c r="E7" s="548"/>
      <c r="F7" s="548"/>
      <c r="G7" s="548"/>
      <c r="H7" s="548"/>
    </row>
    <row r="8" spans="2:8">
      <c r="B8" s="637" t="s">
        <v>489</v>
      </c>
      <c r="E8" s="548"/>
      <c r="F8" s="548"/>
      <c r="G8" s="548"/>
      <c r="H8" s="548"/>
    </row>
    <row r="9" spans="2:8">
      <c r="B9" s="637" t="s">
        <v>490</v>
      </c>
      <c r="E9" s="548"/>
      <c r="F9" s="548"/>
      <c r="G9" s="548"/>
      <c r="H9" s="548"/>
    </row>
    <row r="10" spans="2:8">
      <c r="B10" s="637" t="s">
        <v>462</v>
      </c>
      <c r="E10" s="548"/>
      <c r="F10" s="548"/>
      <c r="G10" s="548"/>
      <c r="H10" s="548"/>
    </row>
    <row r="11" spans="2:8" ht="49.5">
      <c r="B11" s="643" t="s">
        <v>463</v>
      </c>
      <c r="E11" s="548"/>
      <c r="F11" s="548"/>
      <c r="G11" s="548"/>
      <c r="H11" s="548"/>
    </row>
    <row r="12" spans="2:8">
      <c r="B12" s="639" t="s">
        <v>464</v>
      </c>
      <c r="E12" s="548"/>
      <c r="F12" s="548"/>
      <c r="G12" s="548"/>
      <c r="H12" s="548"/>
    </row>
    <row r="13" spans="2:8">
      <c r="B13" s="640" t="s">
        <v>461</v>
      </c>
      <c r="E13" s="548"/>
      <c r="F13" s="548"/>
      <c r="G13" s="548"/>
      <c r="H13" s="548"/>
    </row>
    <row r="14" spans="2:8">
      <c r="B14" s="640" t="s">
        <v>323</v>
      </c>
      <c r="E14" s="548"/>
      <c r="F14" s="548"/>
      <c r="G14" s="548"/>
      <c r="H14" s="548"/>
    </row>
    <row r="15" spans="2:8">
      <c r="B15" s="641" t="s">
        <v>447</v>
      </c>
      <c r="E15" s="548"/>
      <c r="F15" s="548"/>
      <c r="G15" s="548"/>
      <c r="H15" s="548"/>
    </row>
    <row r="16" spans="2:8" hidden="1">
      <c r="B16" s="642" t="s">
        <v>448</v>
      </c>
      <c r="E16" s="548"/>
      <c r="F16" s="548"/>
      <c r="G16" s="548"/>
      <c r="H16" s="548"/>
    </row>
    <row r="17" spans="1:9" ht="74.25">
      <c r="B17" s="937" t="s">
        <v>491</v>
      </c>
      <c r="E17" s="548"/>
      <c r="F17" s="548"/>
      <c r="G17" s="548"/>
      <c r="H17" s="548"/>
    </row>
    <row r="18" spans="1:9">
      <c r="B18" s="937" t="s">
        <v>492</v>
      </c>
      <c r="E18" s="548"/>
      <c r="F18" s="548"/>
      <c r="G18" s="548"/>
      <c r="H18" s="548"/>
    </row>
    <row r="19" spans="1:9" ht="49.5">
      <c r="B19" s="642" t="s">
        <v>449</v>
      </c>
      <c r="E19" s="548"/>
      <c r="F19" s="548"/>
      <c r="G19" s="548"/>
      <c r="H19" s="548"/>
    </row>
    <row r="20" spans="1:9">
      <c r="B20" s="938" t="s">
        <v>456</v>
      </c>
      <c r="E20" s="548"/>
      <c r="F20" s="548"/>
      <c r="G20" s="548"/>
      <c r="H20" s="548"/>
    </row>
    <row r="21" spans="1:9" ht="49.5">
      <c r="B21" s="642" t="s">
        <v>457</v>
      </c>
      <c r="E21" s="548"/>
      <c r="F21" s="548"/>
      <c r="G21" s="548"/>
      <c r="H21" s="548"/>
    </row>
    <row r="22" spans="1:9">
      <c r="B22" s="938" t="s">
        <v>452</v>
      </c>
      <c r="E22" s="548"/>
      <c r="F22" s="548"/>
      <c r="G22" s="548"/>
      <c r="H22" s="548"/>
    </row>
    <row r="23" spans="1:9">
      <c r="B23" s="938" t="s">
        <v>459</v>
      </c>
      <c r="E23" s="548"/>
      <c r="F23" s="548"/>
      <c r="G23" s="548"/>
      <c r="H23" s="548"/>
    </row>
    <row r="24" spans="1:9">
      <c r="B24" s="642" t="s">
        <v>458</v>
      </c>
      <c r="E24" s="548"/>
      <c r="F24" s="548"/>
      <c r="G24" s="548"/>
      <c r="H24" s="548"/>
    </row>
    <row r="25" spans="1:9" ht="49.5">
      <c r="B25" s="642" t="s">
        <v>450</v>
      </c>
      <c r="E25" s="548"/>
      <c r="F25" s="548"/>
      <c r="G25" s="548"/>
      <c r="H25" s="548"/>
    </row>
    <row r="26" spans="1:9" ht="49.5">
      <c r="B26" s="642" t="s">
        <v>451</v>
      </c>
      <c r="E26" s="548"/>
      <c r="F26" s="548"/>
      <c r="G26" s="548"/>
      <c r="H26" s="548"/>
    </row>
    <row r="27" spans="1:9">
      <c r="B27" s="641" t="s">
        <v>453</v>
      </c>
      <c r="E27" s="548"/>
      <c r="F27" s="548"/>
      <c r="G27" s="548"/>
      <c r="H27" s="548"/>
    </row>
    <row r="28" spans="1:9" ht="49.5">
      <c r="B28" s="642" t="s">
        <v>454</v>
      </c>
      <c r="E28" s="548"/>
      <c r="F28" s="548"/>
      <c r="G28" s="548"/>
      <c r="H28" s="548"/>
    </row>
    <row r="29" spans="1:9">
      <c r="B29" s="642" t="s">
        <v>455</v>
      </c>
      <c r="E29" s="548"/>
      <c r="F29" s="548"/>
      <c r="G29" s="548"/>
      <c r="H29" s="548"/>
    </row>
    <row r="30" spans="1:9" ht="28.5" customHeight="1">
      <c r="E30" s="548"/>
      <c r="F30" s="548"/>
      <c r="G30" s="548"/>
      <c r="H30" s="548"/>
    </row>
    <row r="31" spans="1:9" ht="28.5" customHeight="1">
      <c r="A31" s="935"/>
      <c r="B31" s="19"/>
      <c r="E31" s="548"/>
      <c r="F31" s="548"/>
      <c r="G31" s="548"/>
      <c r="H31" s="548"/>
    </row>
    <row r="32" spans="1:9" s="549" customFormat="1" ht="28.5" customHeight="1">
      <c r="A32" s="548"/>
      <c r="B32" s="548"/>
      <c r="C32" s="936"/>
      <c r="E32" s="547"/>
      <c r="F32" s="547"/>
      <c r="G32" s="617"/>
      <c r="H32" s="617"/>
      <c r="I32" s="617"/>
    </row>
    <row r="33" spans="1:6" ht="28.5" customHeight="1">
      <c r="E33" s="548"/>
      <c r="F33" s="548"/>
    </row>
    <row r="34" spans="1:6" ht="28.5" customHeight="1">
      <c r="A34" s="624"/>
      <c r="B34" s="644"/>
      <c r="C34" s="623"/>
      <c r="D34" s="623"/>
      <c r="E34" s="623"/>
      <c r="F34" s="623"/>
    </row>
    <row r="35" spans="1:6" ht="28.5" customHeight="1">
      <c r="A35" s="624"/>
      <c r="B35" s="645"/>
      <c r="C35" s="623"/>
      <c r="D35" s="623"/>
      <c r="E35" s="623"/>
      <c r="F35" s="623"/>
    </row>
    <row r="36" spans="1:6" ht="28.5" customHeight="1">
      <c r="A36" s="624"/>
      <c r="B36" s="645"/>
      <c r="C36" s="623"/>
      <c r="D36" s="623"/>
      <c r="E36" s="623"/>
      <c r="F36" s="623"/>
    </row>
    <row r="37" spans="1:6" ht="28.5" customHeight="1">
      <c r="A37" s="624"/>
      <c r="B37" s="645"/>
      <c r="C37" s="623"/>
      <c r="D37" s="623"/>
      <c r="E37" s="623"/>
      <c r="F37" s="623"/>
    </row>
    <row r="38" spans="1:6" ht="28.5" customHeight="1">
      <c r="F38" s="934"/>
    </row>
  </sheetData>
  <pageMargins left="0.23622047244094491" right="0.14000000000000001" top="0.31496062992125984" bottom="0.27559055118110237" header="0.31496062992125984" footer="0.15748031496062992"/>
  <pageSetup paperSize="9" scale="66" fitToHeight="0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00B050"/>
    <pageSetUpPr fitToPage="1"/>
  </sheetPr>
  <dimension ref="A1:AO34"/>
  <sheetViews>
    <sheetView showGridLines="0" zoomScaleNormal="100" zoomScaleSheetLayoutView="90" workbookViewId="0">
      <selection activeCell="P2" sqref="P2"/>
    </sheetView>
  </sheetViews>
  <sheetFormatPr defaultRowHeight="21" customHeight="1"/>
  <cols>
    <col min="1" max="1" width="6.42578125" style="353" customWidth="1"/>
    <col min="2" max="2" width="15.5703125" style="355" customWidth="1"/>
    <col min="3" max="3" width="20" style="355" bestFit="1" customWidth="1"/>
    <col min="4" max="4" width="8.85546875" style="355" customWidth="1"/>
    <col min="5" max="5" width="16.140625" style="359" bestFit="1" customWidth="1"/>
    <col min="6" max="6" width="16.28515625" style="353" hidden="1" customWidth="1"/>
    <col min="7" max="7" width="9.85546875" style="353" customWidth="1"/>
    <col min="8" max="8" width="1.85546875" style="353" customWidth="1"/>
    <col min="9" max="9" width="8.7109375" style="353" bestFit="1" customWidth="1"/>
    <col min="10" max="10" width="16.140625" style="353" bestFit="1" customWidth="1"/>
    <col min="11" max="11" width="15.42578125" style="353" hidden="1" customWidth="1"/>
    <col min="12" max="12" width="11.5703125" style="353" bestFit="1" customWidth="1"/>
    <col min="13" max="13" width="9.85546875" style="353" bestFit="1" customWidth="1"/>
    <col min="14" max="15" width="9.140625" style="353"/>
    <col min="16" max="16" width="17.85546875" style="353" bestFit="1" customWidth="1"/>
    <col min="17" max="17" width="20.85546875" style="353" bestFit="1" customWidth="1"/>
    <col min="18" max="18" width="8.7109375" style="353" bestFit="1" customWidth="1"/>
    <col min="19" max="19" width="16.85546875" style="353" bestFit="1" customWidth="1"/>
    <col min="20" max="20" width="17.7109375" style="353" bestFit="1" customWidth="1"/>
    <col min="21" max="21" width="8.7109375" style="353" bestFit="1" customWidth="1"/>
    <col min="22" max="22" width="9.140625" style="353"/>
    <col min="23" max="23" width="8.7109375" style="353" bestFit="1" customWidth="1"/>
    <col min="24" max="24" width="16.85546875" style="353" bestFit="1" customWidth="1"/>
    <col min="25" max="25" width="17.7109375" style="353" bestFit="1" customWidth="1"/>
    <col min="26" max="26" width="8.7109375" style="353" bestFit="1" customWidth="1"/>
    <col min="27" max="29" width="9.140625" style="353"/>
    <col min="30" max="30" width="17.85546875" style="353" bestFit="1" customWidth="1"/>
    <col min="31" max="31" width="20.85546875" style="353" bestFit="1" customWidth="1"/>
    <col min="32" max="32" width="8.7109375" style="353" bestFit="1" customWidth="1"/>
    <col min="33" max="33" width="16.85546875" style="353" bestFit="1" customWidth="1"/>
    <col min="34" max="34" width="17.7109375" style="353" bestFit="1" customWidth="1"/>
    <col min="35" max="35" width="8.7109375" style="353" bestFit="1" customWidth="1"/>
    <col min="36" max="36" width="9.140625" style="353"/>
    <col min="37" max="37" width="8.7109375" style="353" bestFit="1" customWidth="1"/>
    <col min="38" max="38" width="16.85546875" style="353" bestFit="1" customWidth="1"/>
    <col min="39" max="39" width="17.7109375" style="353" bestFit="1" customWidth="1"/>
    <col min="40" max="40" width="8.7109375" style="353" bestFit="1" customWidth="1"/>
    <col min="41" max="256" width="9.140625" style="353"/>
    <col min="257" max="257" width="6.42578125" style="353" customWidth="1"/>
    <col min="258" max="258" width="15.5703125" style="353" customWidth="1"/>
    <col min="259" max="259" width="20" style="353" bestFit="1" customWidth="1"/>
    <col min="260" max="260" width="5.85546875" style="353" bestFit="1" customWidth="1"/>
    <col min="261" max="261" width="16.140625" style="353" bestFit="1" customWidth="1"/>
    <col min="262" max="262" width="16.28515625" style="353" customWidth="1"/>
    <col min="263" max="263" width="9.85546875" style="353" customWidth="1"/>
    <col min="264" max="264" width="1.85546875" style="353" customWidth="1"/>
    <col min="265" max="265" width="5.85546875" style="353" bestFit="1" customWidth="1"/>
    <col min="266" max="266" width="16.140625" style="353" bestFit="1" customWidth="1"/>
    <col min="267" max="267" width="15.42578125" style="353" customWidth="1"/>
    <col min="268" max="268" width="11.5703125" style="353" bestFit="1" customWidth="1"/>
    <col min="269" max="269" width="9.85546875" style="353" bestFit="1" customWidth="1"/>
    <col min="270" max="512" width="9.140625" style="353"/>
    <col min="513" max="513" width="6.42578125" style="353" customWidth="1"/>
    <col min="514" max="514" width="15.5703125" style="353" customWidth="1"/>
    <col min="515" max="515" width="20" style="353" bestFit="1" customWidth="1"/>
    <col min="516" max="516" width="5.85546875" style="353" bestFit="1" customWidth="1"/>
    <col min="517" max="517" width="16.140625" style="353" bestFit="1" customWidth="1"/>
    <col min="518" max="518" width="16.28515625" style="353" customWidth="1"/>
    <col min="519" max="519" width="9.85546875" style="353" customWidth="1"/>
    <col min="520" max="520" width="1.85546875" style="353" customWidth="1"/>
    <col min="521" max="521" width="5.85546875" style="353" bestFit="1" customWidth="1"/>
    <col min="522" max="522" width="16.140625" style="353" bestFit="1" customWidth="1"/>
    <col min="523" max="523" width="15.42578125" style="353" customWidth="1"/>
    <col min="524" max="524" width="11.5703125" style="353" bestFit="1" customWidth="1"/>
    <col min="525" max="525" width="9.85546875" style="353" bestFit="1" customWidth="1"/>
    <col min="526" max="768" width="9.140625" style="353"/>
    <col min="769" max="769" width="6.42578125" style="353" customWidth="1"/>
    <col min="770" max="770" width="15.5703125" style="353" customWidth="1"/>
    <col min="771" max="771" width="20" style="353" bestFit="1" customWidth="1"/>
    <col min="772" max="772" width="5.85546875" style="353" bestFit="1" customWidth="1"/>
    <col min="773" max="773" width="16.140625" style="353" bestFit="1" customWidth="1"/>
    <col min="774" max="774" width="16.28515625" style="353" customWidth="1"/>
    <col min="775" max="775" width="9.85546875" style="353" customWidth="1"/>
    <col min="776" max="776" width="1.85546875" style="353" customWidth="1"/>
    <col min="777" max="777" width="5.85546875" style="353" bestFit="1" customWidth="1"/>
    <col min="778" max="778" width="16.140625" style="353" bestFit="1" customWidth="1"/>
    <col min="779" max="779" width="15.42578125" style="353" customWidth="1"/>
    <col min="780" max="780" width="11.5703125" style="353" bestFit="1" customWidth="1"/>
    <col min="781" max="781" width="9.85546875" style="353" bestFit="1" customWidth="1"/>
    <col min="782" max="1024" width="9.140625" style="353"/>
    <col min="1025" max="1025" width="6.42578125" style="353" customWidth="1"/>
    <col min="1026" max="1026" width="15.5703125" style="353" customWidth="1"/>
    <col min="1027" max="1027" width="20" style="353" bestFit="1" customWidth="1"/>
    <col min="1028" max="1028" width="5.85546875" style="353" bestFit="1" customWidth="1"/>
    <col min="1029" max="1029" width="16.140625" style="353" bestFit="1" customWidth="1"/>
    <col min="1030" max="1030" width="16.28515625" style="353" customWidth="1"/>
    <col min="1031" max="1031" width="9.85546875" style="353" customWidth="1"/>
    <col min="1032" max="1032" width="1.85546875" style="353" customWidth="1"/>
    <col min="1033" max="1033" width="5.85546875" style="353" bestFit="1" customWidth="1"/>
    <col min="1034" max="1034" width="16.140625" style="353" bestFit="1" customWidth="1"/>
    <col min="1035" max="1035" width="15.42578125" style="353" customWidth="1"/>
    <col min="1036" max="1036" width="11.5703125" style="353" bestFit="1" customWidth="1"/>
    <col min="1037" max="1037" width="9.85546875" style="353" bestFit="1" customWidth="1"/>
    <col min="1038" max="1280" width="9.140625" style="353"/>
    <col min="1281" max="1281" width="6.42578125" style="353" customWidth="1"/>
    <col min="1282" max="1282" width="15.5703125" style="353" customWidth="1"/>
    <col min="1283" max="1283" width="20" style="353" bestFit="1" customWidth="1"/>
    <col min="1284" max="1284" width="5.85546875" style="353" bestFit="1" customWidth="1"/>
    <col min="1285" max="1285" width="16.140625" style="353" bestFit="1" customWidth="1"/>
    <col min="1286" max="1286" width="16.28515625" style="353" customWidth="1"/>
    <col min="1287" max="1287" width="9.85546875" style="353" customWidth="1"/>
    <col min="1288" max="1288" width="1.85546875" style="353" customWidth="1"/>
    <col min="1289" max="1289" width="5.85546875" style="353" bestFit="1" customWidth="1"/>
    <col min="1290" max="1290" width="16.140625" style="353" bestFit="1" customWidth="1"/>
    <col min="1291" max="1291" width="15.42578125" style="353" customWidth="1"/>
    <col min="1292" max="1292" width="11.5703125" style="353" bestFit="1" customWidth="1"/>
    <col min="1293" max="1293" width="9.85546875" style="353" bestFit="1" customWidth="1"/>
    <col min="1294" max="1536" width="9.140625" style="353"/>
    <col min="1537" max="1537" width="6.42578125" style="353" customWidth="1"/>
    <col min="1538" max="1538" width="15.5703125" style="353" customWidth="1"/>
    <col min="1539" max="1539" width="20" style="353" bestFit="1" customWidth="1"/>
    <col min="1540" max="1540" width="5.85546875" style="353" bestFit="1" customWidth="1"/>
    <col min="1541" max="1541" width="16.140625" style="353" bestFit="1" customWidth="1"/>
    <col min="1542" max="1542" width="16.28515625" style="353" customWidth="1"/>
    <col min="1543" max="1543" width="9.85546875" style="353" customWidth="1"/>
    <col min="1544" max="1544" width="1.85546875" style="353" customWidth="1"/>
    <col min="1545" max="1545" width="5.85546875" style="353" bestFit="1" customWidth="1"/>
    <col min="1546" max="1546" width="16.140625" style="353" bestFit="1" customWidth="1"/>
    <col min="1547" max="1547" width="15.42578125" style="353" customWidth="1"/>
    <col min="1548" max="1548" width="11.5703125" style="353" bestFit="1" customWidth="1"/>
    <col min="1549" max="1549" width="9.85546875" style="353" bestFit="1" customWidth="1"/>
    <col min="1550" max="1792" width="9.140625" style="353"/>
    <col min="1793" max="1793" width="6.42578125" style="353" customWidth="1"/>
    <col min="1794" max="1794" width="15.5703125" style="353" customWidth="1"/>
    <col min="1795" max="1795" width="20" style="353" bestFit="1" customWidth="1"/>
    <col min="1796" max="1796" width="5.85546875" style="353" bestFit="1" customWidth="1"/>
    <col min="1797" max="1797" width="16.140625" style="353" bestFit="1" customWidth="1"/>
    <col min="1798" max="1798" width="16.28515625" style="353" customWidth="1"/>
    <col min="1799" max="1799" width="9.85546875" style="353" customWidth="1"/>
    <col min="1800" max="1800" width="1.85546875" style="353" customWidth="1"/>
    <col min="1801" max="1801" width="5.85546875" style="353" bestFit="1" customWidth="1"/>
    <col min="1802" max="1802" width="16.140625" style="353" bestFit="1" customWidth="1"/>
    <col min="1803" max="1803" width="15.42578125" style="353" customWidth="1"/>
    <col min="1804" max="1804" width="11.5703125" style="353" bestFit="1" customWidth="1"/>
    <col min="1805" max="1805" width="9.85546875" style="353" bestFit="1" customWidth="1"/>
    <col min="1806" max="2048" width="9.140625" style="353"/>
    <col min="2049" max="2049" width="6.42578125" style="353" customWidth="1"/>
    <col min="2050" max="2050" width="15.5703125" style="353" customWidth="1"/>
    <col min="2051" max="2051" width="20" style="353" bestFit="1" customWidth="1"/>
    <col min="2052" max="2052" width="5.85546875" style="353" bestFit="1" customWidth="1"/>
    <col min="2053" max="2053" width="16.140625" style="353" bestFit="1" customWidth="1"/>
    <col min="2054" max="2054" width="16.28515625" style="353" customWidth="1"/>
    <col min="2055" max="2055" width="9.85546875" style="353" customWidth="1"/>
    <col min="2056" max="2056" width="1.85546875" style="353" customWidth="1"/>
    <col min="2057" max="2057" width="5.85546875" style="353" bestFit="1" customWidth="1"/>
    <col min="2058" max="2058" width="16.140625" style="353" bestFit="1" customWidth="1"/>
    <col min="2059" max="2059" width="15.42578125" style="353" customWidth="1"/>
    <col min="2060" max="2060" width="11.5703125" style="353" bestFit="1" customWidth="1"/>
    <col min="2061" max="2061" width="9.85546875" style="353" bestFit="1" customWidth="1"/>
    <col min="2062" max="2304" width="9.140625" style="353"/>
    <col min="2305" max="2305" width="6.42578125" style="353" customWidth="1"/>
    <col min="2306" max="2306" width="15.5703125" style="353" customWidth="1"/>
    <col min="2307" max="2307" width="20" style="353" bestFit="1" customWidth="1"/>
    <col min="2308" max="2308" width="5.85546875" style="353" bestFit="1" customWidth="1"/>
    <col min="2309" max="2309" width="16.140625" style="353" bestFit="1" customWidth="1"/>
    <col min="2310" max="2310" width="16.28515625" style="353" customWidth="1"/>
    <col min="2311" max="2311" width="9.85546875" style="353" customWidth="1"/>
    <col min="2312" max="2312" width="1.85546875" style="353" customWidth="1"/>
    <col min="2313" max="2313" width="5.85546875" style="353" bestFit="1" customWidth="1"/>
    <col min="2314" max="2314" width="16.140625" style="353" bestFit="1" customWidth="1"/>
    <col min="2315" max="2315" width="15.42578125" style="353" customWidth="1"/>
    <col min="2316" max="2316" width="11.5703125" style="353" bestFit="1" customWidth="1"/>
    <col min="2317" max="2317" width="9.85546875" style="353" bestFit="1" customWidth="1"/>
    <col min="2318" max="2560" width="9.140625" style="353"/>
    <col min="2561" max="2561" width="6.42578125" style="353" customWidth="1"/>
    <col min="2562" max="2562" width="15.5703125" style="353" customWidth="1"/>
    <col min="2563" max="2563" width="20" style="353" bestFit="1" customWidth="1"/>
    <col min="2564" max="2564" width="5.85546875" style="353" bestFit="1" customWidth="1"/>
    <col min="2565" max="2565" width="16.140625" style="353" bestFit="1" customWidth="1"/>
    <col min="2566" max="2566" width="16.28515625" style="353" customWidth="1"/>
    <col min="2567" max="2567" width="9.85546875" style="353" customWidth="1"/>
    <col min="2568" max="2568" width="1.85546875" style="353" customWidth="1"/>
    <col min="2569" max="2569" width="5.85546875" style="353" bestFit="1" customWidth="1"/>
    <col min="2570" max="2570" width="16.140625" style="353" bestFit="1" customWidth="1"/>
    <col min="2571" max="2571" width="15.42578125" style="353" customWidth="1"/>
    <col min="2572" max="2572" width="11.5703125" style="353" bestFit="1" customWidth="1"/>
    <col min="2573" max="2573" width="9.85546875" style="353" bestFit="1" customWidth="1"/>
    <col min="2574" max="2816" width="9.140625" style="353"/>
    <col min="2817" max="2817" width="6.42578125" style="353" customWidth="1"/>
    <col min="2818" max="2818" width="15.5703125" style="353" customWidth="1"/>
    <col min="2819" max="2819" width="20" style="353" bestFit="1" customWidth="1"/>
    <col min="2820" max="2820" width="5.85546875" style="353" bestFit="1" customWidth="1"/>
    <col min="2821" max="2821" width="16.140625" style="353" bestFit="1" customWidth="1"/>
    <col min="2822" max="2822" width="16.28515625" style="353" customWidth="1"/>
    <col min="2823" max="2823" width="9.85546875" style="353" customWidth="1"/>
    <col min="2824" max="2824" width="1.85546875" style="353" customWidth="1"/>
    <col min="2825" max="2825" width="5.85546875" style="353" bestFit="1" customWidth="1"/>
    <col min="2826" max="2826" width="16.140625" style="353" bestFit="1" customWidth="1"/>
    <col min="2827" max="2827" width="15.42578125" style="353" customWidth="1"/>
    <col min="2828" max="2828" width="11.5703125" style="353" bestFit="1" customWidth="1"/>
    <col min="2829" max="2829" width="9.85546875" style="353" bestFit="1" customWidth="1"/>
    <col min="2830" max="3072" width="9.140625" style="353"/>
    <col min="3073" max="3073" width="6.42578125" style="353" customWidth="1"/>
    <col min="3074" max="3074" width="15.5703125" style="353" customWidth="1"/>
    <col min="3075" max="3075" width="20" style="353" bestFit="1" customWidth="1"/>
    <col min="3076" max="3076" width="5.85546875" style="353" bestFit="1" customWidth="1"/>
    <col min="3077" max="3077" width="16.140625" style="353" bestFit="1" customWidth="1"/>
    <col min="3078" max="3078" width="16.28515625" style="353" customWidth="1"/>
    <col min="3079" max="3079" width="9.85546875" style="353" customWidth="1"/>
    <col min="3080" max="3080" width="1.85546875" style="353" customWidth="1"/>
    <col min="3081" max="3081" width="5.85546875" style="353" bestFit="1" customWidth="1"/>
    <col min="3082" max="3082" width="16.140625" style="353" bestFit="1" customWidth="1"/>
    <col min="3083" max="3083" width="15.42578125" style="353" customWidth="1"/>
    <col min="3084" max="3084" width="11.5703125" style="353" bestFit="1" customWidth="1"/>
    <col min="3085" max="3085" width="9.85546875" style="353" bestFit="1" customWidth="1"/>
    <col min="3086" max="3328" width="9.140625" style="353"/>
    <col min="3329" max="3329" width="6.42578125" style="353" customWidth="1"/>
    <col min="3330" max="3330" width="15.5703125" style="353" customWidth="1"/>
    <col min="3331" max="3331" width="20" style="353" bestFit="1" customWidth="1"/>
    <col min="3332" max="3332" width="5.85546875" style="353" bestFit="1" customWidth="1"/>
    <col min="3333" max="3333" width="16.140625" style="353" bestFit="1" customWidth="1"/>
    <col min="3334" max="3334" width="16.28515625" style="353" customWidth="1"/>
    <col min="3335" max="3335" width="9.85546875" style="353" customWidth="1"/>
    <col min="3336" max="3336" width="1.85546875" style="353" customWidth="1"/>
    <col min="3337" max="3337" width="5.85546875" style="353" bestFit="1" customWidth="1"/>
    <col min="3338" max="3338" width="16.140625" style="353" bestFit="1" customWidth="1"/>
    <col min="3339" max="3339" width="15.42578125" style="353" customWidth="1"/>
    <col min="3340" max="3340" width="11.5703125" style="353" bestFit="1" customWidth="1"/>
    <col min="3341" max="3341" width="9.85546875" style="353" bestFit="1" customWidth="1"/>
    <col min="3342" max="3584" width="9.140625" style="353"/>
    <col min="3585" max="3585" width="6.42578125" style="353" customWidth="1"/>
    <col min="3586" max="3586" width="15.5703125" style="353" customWidth="1"/>
    <col min="3587" max="3587" width="20" style="353" bestFit="1" customWidth="1"/>
    <col min="3588" max="3588" width="5.85546875" style="353" bestFit="1" customWidth="1"/>
    <col min="3589" max="3589" width="16.140625" style="353" bestFit="1" customWidth="1"/>
    <col min="3590" max="3590" width="16.28515625" style="353" customWidth="1"/>
    <col min="3591" max="3591" width="9.85546875" style="353" customWidth="1"/>
    <col min="3592" max="3592" width="1.85546875" style="353" customWidth="1"/>
    <col min="3593" max="3593" width="5.85546875" style="353" bestFit="1" customWidth="1"/>
    <col min="3594" max="3594" width="16.140625" style="353" bestFit="1" customWidth="1"/>
    <col min="3595" max="3595" width="15.42578125" style="353" customWidth="1"/>
    <col min="3596" max="3596" width="11.5703125" style="353" bestFit="1" customWidth="1"/>
    <col min="3597" max="3597" width="9.85546875" style="353" bestFit="1" customWidth="1"/>
    <col min="3598" max="3840" width="9.140625" style="353"/>
    <col min="3841" max="3841" width="6.42578125" style="353" customWidth="1"/>
    <col min="3842" max="3842" width="15.5703125" style="353" customWidth="1"/>
    <col min="3843" max="3843" width="20" style="353" bestFit="1" customWidth="1"/>
    <col min="3844" max="3844" width="5.85546875" style="353" bestFit="1" customWidth="1"/>
    <col min="3845" max="3845" width="16.140625" style="353" bestFit="1" customWidth="1"/>
    <col min="3846" max="3846" width="16.28515625" style="353" customWidth="1"/>
    <col min="3847" max="3847" width="9.85546875" style="353" customWidth="1"/>
    <col min="3848" max="3848" width="1.85546875" style="353" customWidth="1"/>
    <col min="3849" max="3849" width="5.85546875" style="353" bestFit="1" customWidth="1"/>
    <col min="3850" max="3850" width="16.140625" style="353" bestFit="1" customWidth="1"/>
    <col min="3851" max="3851" width="15.42578125" style="353" customWidth="1"/>
    <col min="3852" max="3852" width="11.5703125" style="353" bestFit="1" customWidth="1"/>
    <col min="3853" max="3853" width="9.85546875" style="353" bestFit="1" customWidth="1"/>
    <col min="3854" max="4096" width="9.140625" style="353"/>
    <col min="4097" max="4097" width="6.42578125" style="353" customWidth="1"/>
    <col min="4098" max="4098" width="15.5703125" style="353" customWidth="1"/>
    <col min="4099" max="4099" width="20" style="353" bestFit="1" customWidth="1"/>
    <col min="4100" max="4100" width="5.85546875" style="353" bestFit="1" customWidth="1"/>
    <col min="4101" max="4101" width="16.140625" style="353" bestFit="1" customWidth="1"/>
    <col min="4102" max="4102" width="16.28515625" style="353" customWidth="1"/>
    <col min="4103" max="4103" width="9.85546875" style="353" customWidth="1"/>
    <col min="4104" max="4104" width="1.85546875" style="353" customWidth="1"/>
    <col min="4105" max="4105" width="5.85546875" style="353" bestFit="1" customWidth="1"/>
    <col min="4106" max="4106" width="16.140625" style="353" bestFit="1" customWidth="1"/>
    <col min="4107" max="4107" width="15.42578125" style="353" customWidth="1"/>
    <col min="4108" max="4108" width="11.5703125" style="353" bestFit="1" customWidth="1"/>
    <col min="4109" max="4109" width="9.85546875" style="353" bestFit="1" customWidth="1"/>
    <col min="4110" max="4352" width="9.140625" style="353"/>
    <col min="4353" max="4353" width="6.42578125" style="353" customWidth="1"/>
    <col min="4354" max="4354" width="15.5703125" style="353" customWidth="1"/>
    <col min="4355" max="4355" width="20" style="353" bestFit="1" customWidth="1"/>
    <col min="4356" max="4356" width="5.85546875" style="353" bestFit="1" customWidth="1"/>
    <col min="4357" max="4357" width="16.140625" style="353" bestFit="1" customWidth="1"/>
    <col min="4358" max="4358" width="16.28515625" style="353" customWidth="1"/>
    <col min="4359" max="4359" width="9.85546875" style="353" customWidth="1"/>
    <col min="4360" max="4360" width="1.85546875" style="353" customWidth="1"/>
    <col min="4361" max="4361" width="5.85546875" style="353" bestFit="1" customWidth="1"/>
    <col min="4362" max="4362" width="16.140625" style="353" bestFit="1" customWidth="1"/>
    <col min="4363" max="4363" width="15.42578125" style="353" customWidth="1"/>
    <col min="4364" max="4364" width="11.5703125" style="353" bestFit="1" customWidth="1"/>
    <col min="4365" max="4365" width="9.85546875" style="353" bestFit="1" customWidth="1"/>
    <col min="4366" max="4608" width="9.140625" style="353"/>
    <col min="4609" max="4609" width="6.42578125" style="353" customWidth="1"/>
    <col min="4610" max="4610" width="15.5703125" style="353" customWidth="1"/>
    <col min="4611" max="4611" width="20" style="353" bestFit="1" customWidth="1"/>
    <col min="4612" max="4612" width="5.85546875" style="353" bestFit="1" customWidth="1"/>
    <col min="4613" max="4613" width="16.140625" style="353" bestFit="1" customWidth="1"/>
    <col min="4614" max="4614" width="16.28515625" style="353" customWidth="1"/>
    <col min="4615" max="4615" width="9.85546875" style="353" customWidth="1"/>
    <col min="4616" max="4616" width="1.85546875" style="353" customWidth="1"/>
    <col min="4617" max="4617" width="5.85546875" style="353" bestFit="1" customWidth="1"/>
    <col min="4618" max="4618" width="16.140625" style="353" bestFit="1" customWidth="1"/>
    <col min="4619" max="4619" width="15.42578125" style="353" customWidth="1"/>
    <col min="4620" max="4620" width="11.5703125" style="353" bestFit="1" customWidth="1"/>
    <col min="4621" max="4621" width="9.85546875" style="353" bestFit="1" customWidth="1"/>
    <col min="4622" max="4864" width="9.140625" style="353"/>
    <col min="4865" max="4865" width="6.42578125" style="353" customWidth="1"/>
    <col min="4866" max="4866" width="15.5703125" style="353" customWidth="1"/>
    <col min="4867" max="4867" width="20" style="353" bestFit="1" customWidth="1"/>
    <col min="4868" max="4868" width="5.85546875" style="353" bestFit="1" customWidth="1"/>
    <col min="4869" max="4869" width="16.140625" style="353" bestFit="1" customWidth="1"/>
    <col min="4870" max="4870" width="16.28515625" style="353" customWidth="1"/>
    <col min="4871" max="4871" width="9.85546875" style="353" customWidth="1"/>
    <col min="4872" max="4872" width="1.85546875" style="353" customWidth="1"/>
    <col min="4873" max="4873" width="5.85546875" style="353" bestFit="1" customWidth="1"/>
    <col min="4874" max="4874" width="16.140625" style="353" bestFit="1" customWidth="1"/>
    <col min="4875" max="4875" width="15.42578125" style="353" customWidth="1"/>
    <col min="4876" max="4876" width="11.5703125" style="353" bestFit="1" customWidth="1"/>
    <col min="4877" max="4877" width="9.85546875" style="353" bestFit="1" customWidth="1"/>
    <col min="4878" max="5120" width="9.140625" style="353"/>
    <col min="5121" max="5121" width="6.42578125" style="353" customWidth="1"/>
    <col min="5122" max="5122" width="15.5703125" style="353" customWidth="1"/>
    <col min="5123" max="5123" width="20" style="353" bestFit="1" customWidth="1"/>
    <col min="5124" max="5124" width="5.85546875" style="353" bestFit="1" customWidth="1"/>
    <col min="5125" max="5125" width="16.140625" style="353" bestFit="1" customWidth="1"/>
    <col min="5126" max="5126" width="16.28515625" style="353" customWidth="1"/>
    <col min="5127" max="5127" width="9.85546875" style="353" customWidth="1"/>
    <col min="5128" max="5128" width="1.85546875" style="353" customWidth="1"/>
    <col min="5129" max="5129" width="5.85546875" style="353" bestFit="1" customWidth="1"/>
    <col min="5130" max="5130" width="16.140625" style="353" bestFit="1" customWidth="1"/>
    <col min="5131" max="5131" width="15.42578125" style="353" customWidth="1"/>
    <col min="5132" max="5132" width="11.5703125" style="353" bestFit="1" customWidth="1"/>
    <col min="5133" max="5133" width="9.85546875" style="353" bestFit="1" customWidth="1"/>
    <col min="5134" max="5376" width="9.140625" style="353"/>
    <col min="5377" max="5377" width="6.42578125" style="353" customWidth="1"/>
    <col min="5378" max="5378" width="15.5703125" style="353" customWidth="1"/>
    <col min="5379" max="5379" width="20" style="353" bestFit="1" customWidth="1"/>
    <col min="5380" max="5380" width="5.85546875" style="353" bestFit="1" customWidth="1"/>
    <col min="5381" max="5381" width="16.140625" style="353" bestFit="1" customWidth="1"/>
    <col min="5382" max="5382" width="16.28515625" style="353" customWidth="1"/>
    <col min="5383" max="5383" width="9.85546875" style="353" customWidth="1"/>
    <col min="5384" max="5384" width="1.85546875" style="353" customWidth="1"/>
    <col min="5385" max="5385" width="5.85546875" style="353" bestFit="1" customWidth="1"/>
    <col min="5386" max="5386" width="16.140625" style="353" bestFit="1" customWidth="1"/>
    <col min="5387" max="5387" width="15.42578125" style="353" customWidth="1"/>
    <col min="5388" max="5388" width="11.5703125" style="353" bestFit="1" customWidth="1"/>
    <col min="5389" max="5389" width="9.85546875" style="353" bestFit="1" customWidth="1"/>
    <col min="5390" max="5632" width="9.140625" style="353"/>
    <col min="5633" max="5633" width="6.42578125" style="353" customWidth="1"/>
    <col min="5634" max="5634" width="15.5703125" style="353" customWidth="1"/>
    <col min="5635" max="5635" width="20" style="353" bestFit="1" customWidth="1"/>
    <col min="5636" max="5636" width="5.85546875" style="353" bestFit="1" customWidth="1"/>
    <col min="5637" max="5637" width="16.140625" style="353" bestFit="1" customWidth="1"/>
    <col min="5638" max="5638" width="16.28515625" style="353" customWidth="1"/>
    <col min="5639" max="5639" width="9.85546875" style="353" customWidth="1"/>
    <col min="5640" max="5640" width="1.85546875" style="353" customWidth="1"/>
    <col min="5641" max="5641" width="5.85546875" style="353" bestFit="1" customWidth="1"/>
    <col min="5642" max="5642" width="16.140625" style="353" bestFit="1" customWidth="1"/>
    <col min="5643" max="5643" width="15.42578125" style="353" customWidth="1"/>
    <col min="5644" max="5644" width="11.5703125" style="353" bestFit="1" customWidth="1"/>
    <col min="5645" max="5645" width="9.85546875" style="353" bestFit="1" customWidth="1"/>
    <col min="5646" max="5888" width="9.140625" style="353"/>
    <col min="5889" max="5889" width="6.42578125" style="353" customWidth="1"/>
    <col min="5890" max="5890" width="15.5703125" style="353" customWidth="1"/>
    <col min="5891" max="5891" width="20" style="353" bestFit="1" customWidth="1"/>
    <col min="5892" max="5892" width="5.85546875" style="353" bestFit="1" customWidth="1"/>
    <col min="5893" max="5893" width="16.140625" style="353" bestFit="1" customWidth="1"/>
    <col min="5894" max="5894" width="16.28515625" style="353" customWidth="1"/>
    <col min="5895" max="5895" width="9.85546875" style="353" customWidth="1"/>
    <col min="5896" max="5896" width="1.85546875" style="353" customWidth="1"/>
    <col min="5897" max="5897" width="5.85546875" style="353" bestFit="1" customWidth="1"/>
    <col min="5898" max="5898" width="16.140625" style="353" bestFit="1" customWidth="1"/>
    <col min="5899" max="5899" width="15.42578125" style="353" customWidth="1"/>
    <col min="5900" max="5900" width="11.5703125" style="353" bestFit="1" customWidth="1"/>
    <col min="5901" max="5901" width="9.85546875" style="353" bestFit="1" customWidth="1"/>
    <col min="5902" max="6144" width="9.140625" style="353"/>
    <col min="6145" max="6145" width="6.42578125" style="353" customWidth="1"/>
    <col min="6146" max="6146" width="15.5703125" style="353" customWidth="1"/>
    <col min="6147" max="6147" width="20" style="353" bestFit="1" customWidth="1"/>
    <col min="6148" max="6148" width="5.85546875" style="353" bestFit="1" customWidth="1"/>
    <col min="6149" max="6149" width="16.140625" style="353" bestFit="1" customWidth="1"/>
    <col min="6150" max="6150" width="16.28515625" style="353" customWidth="1"/>
    <col min="6151" max="6151" width="9.85546875" style="353" customWidth="1"/>
    <col min="6152" max="6152" width="1.85546875" style="353" customWidth="1"/>
    <col min="6153" max="6153" width="5.85546875" style="353" bestFit="1" customWidth="1"/>
    <col min="6154" max="6154" width="16.140625" style="353" bestFit="1" customWidth="1"/>
    <col min="6155" max="6155" width="15.42578125" style="353" customWidth="1"/>
    <col min="6156" max="6156" width="11.5703125" style="353" bestFit="1" customWidth="1"/>
    <col min="6157" max="6157" width="9.85546875" style="353" bestFit="1" customWidth="1"/>
    <col min="6158" max="6400" width="9.140625" style="353"/>
    <col min="6401" max="6401" width="6.42578125" style="353" customWidth="1"/>
    <col min="6402" max="6402" width="15.5703125" style="353" customWidth="1"/>
    <col min="6403" max="6403" width="20" style="353" bestFit="1" customWidth="1"/>
    <col min="6404" max="6404" width="5.85546875" style="353" bestFit="1" customWidth="1"/>
    <col min="6405" max="6405" width="16.140625" style="353" bestFit="1" customWidth="1"/>
    <col min="6406" max="6406" width="16.28515625" style="353" customWidth="1"/>
    <col min="6407" max="6407" width="9.85546875" style="353" customWidth="1"/>
    <col min="6408" max="6408" width="1.85546875" style="353" customWidth="1"/>
    <col min="6409" max="6409" width="5.85546875" style="353" bestFit="1" customWidth="1"/>
    <col min="6410" max="6410" width="16.140625" style="353" bestFit="1" customWidth="1"/>
    <col min="6411" max="6411" width="15.42578125" style="353" customWidth="1"/>
    <col min="6412" max="6412" width="11.5703125" style="353" bestFit="1" customWidth="1"/>
    <col min="6413" max="6413" width="9.85546875" style="353" bestFit="1" customWidth="1"/>
    <col min="6414" max="6656" width="9.140625" style="353"/>
    <col min="6657" max="6657" width="6.42578125" style="353" customWidth="1"/>
    <col min="6658" max="6658" width="15.5703125" style="353" customWidth="1"/>
    <col min="6659" max="6659" width="20" style="353" bestFit="1" customWidth="1"/>
    <col min="6660" max="6660" width="5.85546875" style="353" bestFit="1" customWidth="1"/>
    <col min="6661" max="6661" width="16.140625" style="353" bestFit="1" customWidth="1"/>
    <col min="6662" max="6662" width="16.28515625" style="353" customWidth="1"/>
    <col min="6663" max="6663" width="9.85546875" style="353" customWidth="1"/>
    <col min="6664" max="6664" width="1.85546875" style="353" customWidth="1"/>
    <col min="6665" max="6665" width="5.85546875" style="353" bestFit="1" customWidth="1"/>
    <col min="6666" max="6666" width="16.140625" style="353" bestFit="1" customWidth="1"/>
    <col min="6667" max="6667" width="15.42578125" style="353" customWidth="1"/>
    <col min="6668" max="6668" width="11.5703125" style="353" bestFit="1" customWidth="1"/>
    <col min="6669" max="6669" width="9.85546875" style="353" bestFit="1" customWidth="1"/>
    <col min="6670" max="6912" width="9.140625" style="353"/>
    <col min="6913" max="6913" width="6.42578125" style="353" customWidth="1"/>
    <col min="6914" max="6914" width="15.5703125" style="353" customWidth="1"/>
    <col min="6915" max="6915" width="20" style="353" bestFit="1" customWidth="1"/>
    <col min="6916" max="6916" width="5.85546875" style="353" bestFit="1" customWidth="1"/>
    <col min="6917" max="6917" width="16.140625" style="353" bestFit="1" customWidth="1"/>
    <col min="6918" max="6918" width="16.28515625" style="353" customWidth="1"/>
    <col min="6919" max="6919" width="9.85546875" style="353" customWidth="1"/>
    <col min="6920" max="6920" width="1.85546875" style="353" customWidth="1"/>
    <col min="6921" max="6921" width="5.85546875" style="353" bestFit="1" customWidth="1"/>
    <col min="6922" max="6922" width="16.140625" style="353" bestFit="1" customWidth="1"/>
    <col min="6923" max="6923" width="15.42578125" style="353" customWidth="1"/>
    <col min="6924" max="6924" width="11.5703125" style="353" bestFit="1" customWidth="1"/>
    <col min="6925" max="6925" width="9.85546875" style="353" bestFit="1" customWidth="1"/>
    <col min="6926" max="7168" width="9.140625" style="353"/>
    <col min="7169" max="7169" width="6.42578125" style="353" customWidth="1"/>
    <col min="7170" max="7170" width="15.5703125" style="353" customWidth="1"/>
    <col min="7171" max="7171" width="20" style="353" bestFit="1" customWidth="1"/>
    <col min="7172" max="7172" width="5.85546875" style="353" bestFit="1" customWidth="1"/>
    <col min="7173" max="7173" width="16.140625" style="353" bestFit="1" customWidth="1"/>
    <col min="7174" max="7174" width="16.28515625" style="353" customWidth="1"/>
    <col min="7175" max="7175" width="9.85546875" style="353" customWidth="1"/>
    <col min="7176" max="7176" width="1.85546875" style="353" customWidth="1"/>
    <col min="7177" max="7177" width="5.85546875" style="353" bestFit="1" customWidth="1"/>
    <col min="7178" max="7178" width="16.140625" style="353" bestFit="1" customWidth="1"/>
    <col min="7179" max="7179" width="15.42578125" style="353" customWidth="1"/>
    <col min="7180" max="7180" width="11.5703125" style="353" bestFit="1" customWidth="1"/>
    <col min="7181" max="7181" width="9.85546875" style="353" bestFit="1" customWidth="1"/>
    <col min="7182" max="7424" width="9.140625" style="353"/>
    <col min="7425" max="7425" width="6.42578125" style="353" customWidth="1"/>
    <col min="7426" max="7426" width="15.5703125" style="353" customWidth="1"/>
    <col min="7427" max="7427" width="20" style="353" bestFit="1" customWidth="1"/>
    <col min="7428" max="7428" width="5.85546875" style="353" bestFit="1" customWidth="1"/>
    <col min="7429" max="7429" width="16.140625" style="353" bestFit="1" customWidth="1"/>
    <col min="7430" max="7430" width="16.28515625" style="353" customWidth="1"/>
    <col min="7431" max="7431" width="9.85546875" style="353" customWidth="1"/>
    <col min="7432" max="7432" width="1.85546875" style="353" customWidth="1"/>
    <col min="7433" max="7433" width="5.85546875" style="353" bestFit="1" customWidth="1"/>
    <col min="7434" max="7434" width="16.140625" style="353" bestFit="1" customWidth="1"/>
    <col min="7435" max="7435" width="15.42578125" style="353" customWidth="1"/>
    <col min="7436" max="7436" width="11.5703125" style="353" bestFit="1" customWidth="1"/>
    <col min="7437" max="7437" width="9.85546875" style="353" bestFit="1" customWidth="1"/>
    <col min="7438" max="7680" width="9.140625" style="353"/>
    <col min="7681" max="7681" width="6.42578125" style="353" customWidth="1"/>
    <col min="7682" max="7682" width="15.5703125" style="353" customWidth="1"/>
    <col min="7683" max="7683" width="20" style="353" bestFit="1" customWidth="1"/>
    <col min="7684" max="7684" width="5.85546875" style="353" bestFit="1" customWidth="1"/>
    <col min="7685" max="7685" width="16.140625" style="353" bestFit="1" customWidth="1"/>
    <col min="7686" max="7686" width="16.28515625" style="353" customWidth="1"/>
    <col min="7687" max="7687" width="9.85546875" style="353" customWidth="1"/>
    <col min="7688" max="7688" width="1.85546875" style="353" customWidth="1"/>
    <col min="7689" max="7689" width="5.85546875" style="353" bestFit="1" customWidth="1"/>
    <col min="7690" max="7690" width="16.140625" style="353" bestFit="1" customWidth="1"/>
    <col min="7691" max="7691" width="15.42578125" style="353" customWidth="1"/>
    <col min="7692" max="7692" width="11.5703125" style="353" bestFit="1" customWidth="1"/>
    <col min="7693" max="7693" width="9.85546875" style="353" bestFit="1" customWidth="1"/>
    <col min="7694" max="7936" width="9.140625" style="353"/>
    <col min="7937" max="7937" width="6.42578125" style="353" customWidth="1"/>
    <col min="7938" max="7938" width="15.5703125" style="353" customWidth="1"/>
    <col min="7939" max="7939" width="20" style="353" bestFit="1" customWidth="1"/>
    <col min="7940" max="7940" width="5.85546875" style="353" bestFit="1" customWidth="1"/>
    <col min="7941" max="7941" width="16.140625" style="353" bestFit="1" customWidth="1"/>
    <col min="7942" max="7942" width="16.28515625" style="353" customWidth="1"/>
    <col min="7943" max="7943" width="9.85546875" style="353" customWidth="1"/>
    <col min="7944" max="7944" width="1.85546875" style="353" customWidth="1"/>
    <col min="7945" max="7945" width="5.85546875" style="353" bestFit="1" customWidth="1"/>
    <col min="7946" max="7946" width="16.140625" style="353" bestFit="1" customWidth="1"/>
    <col min="7947" max="7947" width="15.42578125" style="353" customWidth="1"/>
    <col min="7948" max="7948" width="11.5703125" style="353" bestFit="1" customWidth="1"/>
    <col min="7949" max="7949" width="9.85546875" style="353" bestFit="1" customWidth="1"/>
    <col min="7950" max="8192" width="9.140625" style="353"/>
    <col min="8193" max="8193" width="6.42578125" style="353" customWidth="1"/>
    <col min="8194" max="8194" width="15.5703125" style="353" customWidth="1"/>
    <col min="8195" max="8195" width="20" style="353" bestFit="1" customWidth="1"/>
    <col min="8196" max="8196" width="5.85546875" style="353" bestFit="1" customWidth="1"/>
    <col min="8197" max="8197" width="16.140625" style="353" bestFit="1" customWidth="1"/>
    <col min="8198" max="8198" width="16.28515625" style="353" customWidth="1"/>
    <col min="8199" max="8199" width="9.85546875" style="353" customWidth="1"/>
    <col min="8200" max="8200" width="1.85546875" style="353" customWidth="1"/>
    <col min="8201" max="8201" width="5.85546875" style="353" bestFit="1" customWidth="1"/>
    <col min="8202" max="8202" width="16.140625" style="353" bestFit="1" customWidth="1"/>
    <col min="8203" max="8203" width="15.42578125" style="353" customWidth="1"/>
    <col min="8204" max="8204" width="11.5703125" style="353" bestFit="1" customWidth="1"/>
    <col min="8205" max="8205" width="9.85546875" style="353" bestFit="1" customWidth="1"/>
    <col min="8206" max="8448" width="9.140625" style="353"/>
    <col min="8449" max="8449" width="6.42578125" style="353" customWidth="1"/>
    <col min="8450" max="8450" width="15.5703125" style="353" customWidth="1"/>
    <col min="8451" max="8451" width="20" style="353" bestFit="1" customWidth="1"/>
    <col min="8452" max="8452" width="5.85546875" style="353" bestFit="1" customWidth="1"/>
    <col min="8453" max="8453" width="16.140625" style="353" bestFit="1" customWidth="1"/>
    <col min="8454" max="8454" width="16.28515625" style="353" customWidth="1"/>
    <col min="8455" max="8455" width="9.85546875" style="353" customWidth="1"/>
    <col min="8456" max="8456" width="1.85546875" style="353" customWidth="1"/>
    <col min="8457" max="8457" width="5.85546875" style="353" bestFit="1" customWidth="1"/>
    <col min="8458" max="8458" width="16.140625" style="353" bestFit="1" customWidth="1"/>
    <col min="8459" max="8459" width="15.42578125" style="353" customWidth="1"/>
    <col min="8460" max="8460" width="11.5703125" style="353" bestFit="1" customWidth="1"/>
    <col min="8461" max="8461" width="9.85546875" style="353" bestFit="1" customWidth="1"/>
    <col min="8462" max="8704" width="9.140625" style="353"/>
    <col min="8705" max="8705" width="6.42578125" style="353" customWidth="1"/>
    <col min="8706" max="8706" width="15.5703125" style="353" customWidth="1"/>
    <col min="8707" max="8707" width="20" style="353" bestFit="1" customWidth="1"/>
    <col min="8708" max="8708" width="5.85546875" style="353" bestFit="1" customWidth="1"/>
    <col min="8709" max="8709" width="16.140625" style="353" bestFit="1" customWidth="1"/>
    <col min="8710" max="8710" width="16.28515625" style="353" customWidth="1"/>
    <col min="8711" max="8711" width="9.85546875" style="353" customWidth="1"/>
    <col min="8712" max="8712" width="1.85546875" style="353" customWidth="1"/>
    <col min="8713" max="8713" width="5.85546875" style="353" bestFit="1" customWidth="1"/>
    <col min="8714" max="8714" width="16.140625" style="353" bestFit="1" customWidth="1"/>
    <col min="8715" max="8715" width="15.42578125" style="353" customWidth="1"/>
    <col min="8716" max="8716" width="11.5703125" style="353" bestFit="1" customWidth="1"/>
    <col min="8717" max="8717" width="9.85546875" style="353" bestFit="1" customWidth="1"/>
    <col min="8718" max="8960" width="9.140625" style="353"/>
    <col min="8961" max="8961" width="6.42578125" style="353" customWidth="1"/>
    <col min="8962" max="8962" width="15.5703125" style="353" customWidth="1"/>
    <col min="8963" max="8963" width="20" style="353" bestFit="1" customWidth="1"/>
    <col min="8964" max="8964" width="5.85546875" style="353" bestFit="1" customWidth="1"/>
    <col min="8965" max="8965" width="16.140625" style="353" bestFit="1" customWidth="1"/>
    <col min="8966" max="8966" width="16.28515625" style="353" customWidth="1"/>
    <col min="8967" max="8967" width="9.85546875" style="353" customWidth="1"/>
    <col min="8968" max="8968" width="1.85546875" style="353" customWidth="1"/>
    <col min="8969" max="8969" width="5.85546875" style="353" bestFit="1" customWidth="1"/>
    <col min="8970" max="8970" width="16.140625" style="353" bestFit="1" customWidth="1"/>
    <col min="8971" max="8971" width="15.42578125" style="353" customWidth="1"/>
    <col min="8972" max="8972" width="11.5703125" style="353" bestFit="1" customWidth="1"/>
    <col min="8973" max="8973" width="9.85546875" style="353" bestFit="1" customWidth="1"/>
    <col min="8974" max="9216" width="9.140625" style="353"/>
    <col min="9217" max="9217" width="6.42578125" style="353" customWidth="1"/>
    <col min="9218" max="9218" width="15.5703125" style="353" customWidth="1"/>
    <col min="9219" max="9219" width="20" style="353" bestFit="1" customWidth="1"/>
    <col min="9220" max="9220" width="5.85546875" style="353" bestFit="1" customWidth="1"/>
    <col min="9221" max="9221" width="16.140625" style="353" bestFit="1" customWidth="1"/>
    <col min="9222" max="9222" width="16.28515625" style="353" customWidth="1"/>
    <col min="9223" max="9223" width="9.85546875" style="353" customWidth="1"/>
    <col min="9224" max="9224" width="1.85546875" style="353" customWidth="1"/>
    <col min="9225" max="9225" width="5.85546875" style="353" bestFit="1" customWidth="1"/>
    <col min="9226" max="9226" width="16.140625" style="353" bestFit="1" customWidth="1"/>
    <col min="9227" max="9227" width="15.42578125" style="353" customWidth="1"/>
    <col min="9228" max="9228" width="11.5703125" style="353" bestFit="1" customWidth="1"/>
    <col min="9229" max="9229" width="9.85546875" style="353" bestFit="1" customWidth="1"/>
    <col min="9230" max="9472" width="9.140625" style="353"/>
    <col min="9473" max="9473" width="6.42578125" style="353" customWidth="1"/>
    <col min="9474" max="9474" width="15.5703125" style="353" customWidth="1"/>
    <col min="9475" max="9475" width="20" style="353" bestFit="1" customWidth="1"/>
    <col min="9476" max="9476" width="5.85546875" style="353" bestFit="1" customWidth="1"/>
    <col min="9477" max="9477" width="16.140625" style="353" bestFit="1" customWidth="1"/>
    <col min="9478" max="9478" width="16.28515625" style="353" customWidth="1"/>
    <col min="9479" max="9479" width="9.85546875" style="353" customWidth="1"/>
    <col min="9480" max="9480" width="1.85546875" style="353" customWidth="1"/>
    <col min="9481" max="9481" width="5.85546875" style="353" bestFit="1" customWidth="1"/>
    <col min="9482" max="9482" width="16.140625" style="353" bestFit="1" customWidth="1"/>
    <col min="9483" max="9483" width="15.42578125" style="353" customWidth="1"/>
    <col min="9484" max="9484" width="11.5703125" style="353" bestFit="1" customWidth="1"/>
    <col min="9485" max="9485" width="9.85546875" style="353" bestFit="1" customWidth="1"/>
    <col min="9486" max="9728" width="9.140625" style="353"/>
    <col min="9729" max="9729" width="6.42578125" style="353" customWidth="1"/>
    <col min="9730" max="9730" width="15.5703125" style="353" customWidth="1"/>
    <col min="9731" max="9731" width="20" style="353" bestFit="1" customWidth="1"/>
    <col min="9732" max="9732" width="5.85546875" style="353" bestFit="1" customWidth="1"/>
    <col min="9733" max="9733" width="16.140625" style="353" bestFit="1" customWidth="1"/>
    <col min="9734" max="9734" width="16.28515625" style="353" customWidth="1"/>
    <col min="9735" max="9735" width="9.85546875" style="353" customWidth="1"/>
    <col min="9736" max="9736" width="1.85546875" style="353" customWidth="1"/>
    <col min="9737" max="9737" width="5.85546875" style="353" bestFit="1" customWidth="1"/>
    <col min="9738" max="9738" width="16.140625" style="353" bestFit="1" customWidth="1"/>
    <col min="9739" max="9739" width="15.42578125" style="353" customWidth="1"/>
    <col min="9740" max="9740" width="11.5703125" style="353" bestFit="1" customWidth="1"/>
    <col min="9741" max="9741" width="9.85546875" style="353" bestFit="1" customWidth="1"/>
    <col min="9742" max="9984" width="9.140625" style="353"/>
    <col min="9985" max="9985" width="6.42578125" style="353" customWidth="1"/>
    <col min="9986" max="9986" width="15.5703125" style="353" customWidth="1"/>
    <col min="9987" max="9987" width="20" style="353" bestFit="1" customWidth="1"/>
    <col min="9988" max="9988" width="5.85546875" style="353" bestFit="1" customWidth="1"/>
    <col min="9989" max="9989" width="16.140625" style="353" bestFit="1" customWidth="1"/>
    <col min="9990" max="9990" width="16.28515625" style="353" customWidth="1"/>
    <col min="9991" max="9991" width="9.85546875" style="353" customWidth="1"/>
    <col min="9992" max="9992" width="1.85546875" style="353" customWidth="1"/>
    <col min="9993" max="9993" width="5.85546875" style="353" bestFit="1" customWidth="1"/>
    <col min="9994" max="9994" width="16.140625" style="353" bestFit="1" customWidth="1"/>
    <col min="9995" max="9995" width="15.42578125" style="353" customWidth="1"/>
    <col min="9996" max="9996" width="11.5703125" style="353" bestFit="1" customWidth="1"/>
    <col min="9997" max="9997" width="9.85546875" style="353" bestFit="1" customWidth="1"/>
    <col min="9998" max="10240" width="9.140625" style="353"/>
    <col min="10241" max="10241" width="6.42578125" style="353" customWidth="1"/>
    <col min="10242" max="10242" width="15.5703125" style="353" customWidth="1"/>
    <col min="10243" max="10243" width="20" style="353" bestFit="1" customWidth="1"/>
    <col min="10244" max="10244" width="5.85546875" style="353" bestFit="1" customWidth="1"/>
    <col min="10245" max="10245" width="16.140625" style="353" bestFit="1" customWidth="1"/>
    <col min="10246" max="10246" width="16.28515625" style="353" customWidth="1"/>
    <col min="10247" max="10247" width="9.85546875" style="353" customWidth="1"/>
    <col min="10248" max="10248" width="1.85546875" style="353" customWidth="1"/>
    <col min="10249" max="10249" width="5.85546875" style="353" bestFit="1" customWidth="1"/>
    <col min="10250" max="10250" width="16.140625" style="353" bestFit="1" customWidth="1"/>
    <col min="10251" max="10251" width="15.42578125" style="353" customWidth="1"/>
    <col min="10252" max="10252" width="11.5703125" style="353" bestFit="1" customWidth="1"/>
    <col min="10253" max="10253" width="9.85546875" style="353" bestFit="1" customWidth="1"/>
    <col min="10254" max="10496" width="9.140625" style="353"/>
    <col min="10497" max="10497" width="6.42578125" style="353" customWidth="1"/>
    <col min="10498" max="10498" width="15.5703125" style="353" customWidth="1"/>
    <col min="10499" max="10499" width="20" style="353" bestFit="1" customWidth="1"/>
    <col min="10500" max="10500" width="5.85546875" style="353" bestFit="1" customWidth="1"/>
    <col min="10501" max="10501" width="16.140625" style="353" bestFit="1" customWidth="1"/>
    <col min="10502" max="10502" width="16.28515625" style="353" customWidth="1"/>
    <col min="10503" max="10503" width="9.85546875" style="353" customWidth="1"/>
    <col min="10504" max="10504" width="1.85546875" style="353" customWidth="1"/>
    <col min="10505" max="10505" width="5.85546875" style="353" bestFit="1" customWidth="1"/>
    <col min="10506" max="10506" width="16.140625" style="353" bestFit="1" customWidth="1"/>
    <col min="10507" max="10507" width="15.42578125" style="353" customWidth="1"/>
    <col min="10508" max="10508" width="11.5703125" style="353" bestFit="1" customWidth="1"/>
    <col min="10509" max="10509" width="9.85546875" style="353" bestFit="1" customWidth="1"/>
    <col min="10510" max="10752" width="9.140625" style="353"/>
    <col min="10753" max="10753" width="6.42578125" style="353" customWidth="1"/>
    <col min="10754" max="10754" width="15.5703125" style="353" customWidth="1"/>
    <col min="10755" max="10755" width="20" style="353" bestFit="1" customWidth="1"/>
    <col min="10756" max="10756" width="5.85546875" style="353" bestFit="1" customWidth="1"/>
    <col min="10757" max="10757" width="16.140625" style="353" bestFit="1" customWidth="1"/>
    <col min="10758" max="10758" width="16.28515625" style="353" customWidth="1"/>
    <col min="10759" max="10759" width="9.85546875" style="353" customWidth="1"/>
    <col min="10760" max="10760" width="1.85546875" style="353" customWidth="1"/>
    <col min="10761" max="10761" width="5.85546875" style="353" bestFit="1" customWidth="1"/>
    <col min="10762" max="10762" width="16.140625" style="353" bestFit="1" customWidth="1"/>
    <col min="10763" max="10763" width="15.42578125" style="353" customWidth="1"/>
    <col min="10764" max="10764" width="11.5703125" style="353" bestFit="1" customWidth="1"/>
    <col min="10765" max="10765" width="9.85546875" style="353" bestFit="1" customWidth="1"/>
    <col min="10766" max="11008" width="9.140625" style="353"/>
    <col min="11009" max="11009" width="6.42578125" style="353" customWidth="1"/>
    <col min="11010" max="11010" width="15.5703125" style="353" customWidth="1"/>
    <col min="11011" max="11011" width="20" style="353" bestFit="1" customWidth="1"/>
    <col min="11012" max="11012" width="5.85546875" style="353" bestFit="1" customWidth="1"/>
    <col min="11013" max="11013" width="16.140625" style="353" bestFit="1" customWidth="1"/>
    <col min="11014" max="11014" width="16.28515625" style="353" customWidth="1"/>
    <col min="11015" max="11015" width="9.85546875" style="353" customWidth="1"/>
    <col min="11016" max="11016" width="1.85546875" style="353" customWidth="1"/>
    <col min="11017" max="11017" width="5.85546875" style="353" bestFit="1" customWidth="1"/>
    <col min="11018" max="11018" width="16.140625" style="353" bestFit="1" customWidth="1"/>
    <col min="11019" max="11019" width="15.42578125" style="353" customWidth="1"/>
    <col min="11020" max="11020" width="11.5703125" style="353" bestFit="1" customWidth="1"/>
    <col min="11021" max="11021" width="9.85546875" style="353" bestFit="1" customWidth="1"/>
    <col min="11022" max="11264" width="9.140625" style="353"/>
    <col min="11265" max="11265" width="6.42578125" style="353" customWidth="1"/>
    <col min="11266" max="11266" width="15.5703125" style="353" customWidth="1"/>
    <col min="11267" max="11267" width="20" style="353" bestFit="1" customWidth="1"/>
    <col min="11268" max="11268" width="5.85546875" style="353" bestFit="1" customWidth="1"/>
    <col min="11269" max="11269" width="16.140625" style="353" bestFit="1" customWidth="1"/>
    <col min="11270" max="11270" width="16.28515625" style="353" customWidth="1"/>
    <col min="11271" max="11271" width="9.85546875" style="353" customWidth="1"/>
    <col min="11272" max="11272" width="1.85546875" style="353" customWidth="1"/>
    <col min="11273" max="11273" width="5.85546875" style="353" bestFit="1" customWidth="1"/>
    <col min="11274" max="11274" width="16.140625" style="353" bestFit="1" customWidth="1"/>
    <col min="11275" max="11275" width="15.42578125" style="353" customWidth="1"/>
    <col min="11276" max="11276" width="11.5703125" style="353" bestFit="1" customWidth="1"/>
    <col min="11277" max="11277" width="9.85546875" style="353" bestFit="1" customWidth="1"/>
    <col min="11278" max="11520" width="9.140625" style="353"/>
    <col min="11521" max="11521" width="6.42578125" style="353" customWidth="1"/>
    <col min="11522" max="11522" width="15.5703125" style="353" customWidth="1"/>
    <col min="11523" max="11523" width="20" style="353" bestFit="1" customWidth="1"/>
    <col min="11524" max="11524" width="5.85546875" style="353" bestFit="1" customWidth="1"/>
    <col min="11525" max="11525" width="16.140625" style="353" bestFit="1" customWidth="1"/>
    <col min="11526" max="11526" width="16.28515625" style="353" customWidth="1"/>
    <col min="11527" max="11527" width="9.85546875" style="353" customWidth="1"/>
    <col min="11528" max="11528" width="1.85546875" style="353" customWidth="1"/>
    <col min="11529" max="11529" width="5.85546875" style="353" bestFit="1" customWidth="1"/>
    <col min="11530" max="11530" width="16.140625" style="353" bestFit="1" customWidth="1"/>
    <col min="11531" max="11531" width="15.42578125" style="353" customWidth="1"/>
    <col min="11532" max="11532" width="11.5703125" style="353" bestFit="1" customWidth="1"/>
    <col min="11533" max="11533" width="9.85546875" style="353" bestFit="1" customWidth="1"/>
    <col min="11534" max="11776" width="9.140625" style="353"/>
    <col min="11777" max="11777" width="6.42578125" style="353" customWidth="1"/>
    <col min="11778" max="11778" width="15.5703125" style="353" customWidth="1"/>
    <col min="11779" max="11779" width="20" style="353" bestFit="1" customWidth="1"/>
    <col min="11780" max="11780" width="5.85546875" style="353" bestFit="1" customWidth="1"/>
    <col min="11781" max="11781" width="16.140625" style="353" bestFit="1" customWidth="1"/>
    <col min="11782" max="11782" width="16.28515625" style="353" customWidth="1"/>
    <col min="11783" max="11783" width="9.85546875" style="353" customWidth="1"/>
    <col min="11784" max="11784" width="1.85546875" style="353" customWidth="1"/>
    <col min="11785" max="11785" width="5.85546875" style="353" bestFit="1" customWidth="1"/>
    <col min="11786" max="11786" width="16.140625" style="353" bestFit="1" customWidth="1"/>
    <col min="11787" max="11787" width="15.42578125" style="353" customWidth="1"/>
    <col min="11788" max="11788" width="11.5703125" style="353" bestFit="1" customWidth="1"/>
    <col min="11789" max="11789" width="9.85546875" style="353" bestFit="1" customWidth="1"/>
    <col min="11790" max="12032" width="9.140625" style="353"/>
    <col min="12033" max="12033" width="6.42578125" style="353" customWidth="1"/>
    <col min="12034" max="12034" width="15.5703125" style="353" customWidth="1"/>
    <col min="12035" max="12035" width="20" style="353" bestFit="1" customWidth="1"/>
    <col min="12036" max="12036" width="5.85546875" style="353" bestFit="1" customWidth="1"/>
    <col min="12037" max="12037" width="16.140625" style="353" bestFit="1" customWidth="1"/>
    <col min="12038" max="12038" width="16.28515625" style="353" customWidth="1"/>
    <col min="12039" max="12039" width="9.85546875" style="353" customWidth="1"/>
    <col min="12040" max="12040" width="1.85546875" style="353" customWidth="1"/>
    <col min="12041" max="12041" width="5.85546875" style="353" bestFit="1" customWidth="1"/>
    <col min="12042" max="12042" width="16.140625" style="353" bestFit="1" customWidth="1"/>
    <col min="12043" max="12043" width="15.42578125" style="353" customWidth="1"/>
    <col min="12044" max="12044" width="11.5703125" style="353" bestFit="1" customWidth="1"/>
    <col min="12045" max="12045" width="9.85546875" style="353" bestFit="1" customWidth="1"/>
    <col min="12046" max="12288" width="9.140625" style="353"/>
    <col min="12289" max="12289" width="6.42578125" style="353" customWidth="1"/>
    <col min="12290" max="12290" width="15.5703125" style="353" customWidth="1"/>
    <col min="12291" max="12291" width="20" style="353" bestFit="1" customWidth="1"/>
    <col min="12292" max="12292" width="5.85546875" style="353" bestFit="1" customWidth="1"/>
    <col min="12293" max="12293" width="16.140625" style="353" bestFit="1" customWidth="1"/>
    <col min="12294" max="12294" width="16.28515625" style="353" customWidth="1"/>
    <col min="12295" max="12295" width="9.85546875" style="353" customWidth="1"/>
    <col min="12296" max="12296" width="1.85546875" style="353" customWidth="1"/>
    <col min="12297" max="12297" width="5.85546875" style="353" bestFit="1" customWidth="1"/>
    <col min="12298" max="12298" width="16.140625" style="353" bestFit="1" customWidth="1"/>
    <col min="12299" max="12299" width="15.42578125" style="353" customWidth="1"/>
    <col min="12300" max="12300" width="11.5703125" style="353" bestFit="1" customWidth="1"/>
    <col min="12301" max="12301" width="9.85546875" style="353" bestFit="1" customWidth="1"/>
    <col min="12302" max="12544" width="9.140625" style="353"/>
    <col min="12545" max="12545" width="6.42578125" style="353" customWidth="1"/>
    <col min="12546" max="12546" width="15.5703125" style="353" customWidth="1"/>
    <col min="12547" max="12547" width="20" style="353" bestFit="1" customWidth="1"/>
    <col min="12548" max="12548" width="5.85546875" style="353" bestFit="1" customWidth="1"/>
    <col min="12549" max="12549" width="16.140625" style="353" bestFit="1" customWidth="1"/>
    <col min="12550" max="12550" width="16.28515625" style="353" customWidth="1"/>
    <col min="12551" max="12551" width="9.85546875" style="353" customWidth="1"/>
    <col min="12552" max="12552" width="1.85546875" style="353" customWidth="1"/>
    <col min="12553" max="12553" width="5.85546875" style="353" bestFit="1" customWidth="1"/>
    <col min="12554" max="12554" width="16.140625" style="353" bestFit="1" customWidth="1"/>
    <col min="12555" max="12555" width="15.42578125" style="353" customWidth="1"/>
    <col min="12556" max="12556" width="11.5703125" style="353" bestFit="1" customWidth="1"/>
    <col min="12557" max="12557" width="9.85546875" style="353" bestFit="1" customWidth="1"/>
    <col min="12558" max="12800" width="9.140625" style="353"/>
    <col min="12801" max="12801" width="6.42578125" style="353" customWidth="1"/>
    <col min="12802" max="12802" width="15.5703125" style="353" customWidth="1"/>
    <col min="12803" max="12803" width="20" style="353" bestFit="1" customWidth="1"/>
    <col min="12804" max="12804" width="5.85546875" style="353" bestFit="1" customWidth="1"/>
    <col min="12805" max="12805" width="16.140625" style="353" bestFit="1" customWidth="1"/>
    <col min="12806" max="12806" width="16.28515625" style="353" customWidth="1"/>
    <col min="12807" max="12807" width="9.85546875" style="353" customWidth="1"/>
    <col min="12808" max="12808" width="1.85546875" style="353" customWidth="1"/>
    <col min="12809" max="12809" width="5.85546875" style="353" bestFit="1" customWidth="1"/>
    <col min="12810" max="12810" width="16.140625" style="353" bestFit="1" customWidth="1"/>
    <col min="12811" max="12811" width="15.42578125" style="353" customWidth="1"/>
    <col min="12812" max="12812" width="11.5703125" style="353" bestFit="1" customWidth="1"/>
    <col min="12813" max="12813" width="9.85546875" style="353" bestFit="1" customWidth="1"/>
    <col min="12814" max="13056" width="9.140625" style="353"/>
    <col min="13057" max="13057" width="6.42578125" style="353" customWidth="1"/>
    <col min="13058" max="13058" width="15.5703125" style="353" customWidth="1"/>
    <col min="13059" max="13059" width="20" style="353" bestFit="1" customWidth="1"/>
    <col min="13060" max="13060" width="5.85546875" style="353" bestFit="1" customWidth="1"/>
    <col min="13061" max="13061" width="16.140625" style="353" bestFit="1" customWidth="1"/>
    <col min="13062" max="13062" width="16.28515625" style="353" customWidth="1"/>
    <col min="13063" max="13063" width="9.85546875" style="353" customWidth="1"/>
    <col min="13064" max="13064" width="1.85546875" style="353" customWidth="1"/>
    <col min="13065" max="13065" width="5.85546875" style="353" bestFit="1" customWidth="1"/>
    <col min="13066" max="13066" width="16.140625" style="353" bestFit="1" customWidth="1"/>
    <col min="13067" max="13067" width="15.42578125" style="353" customWidth="1"/>
    <col min="13068" max="13068" width="11.5703125" style="353" bestFit="1" customWidth="1"/>
    <col min="13069" max="13069" width="9.85546875" style="353" bestFit="1" customWidth="1"/>
    <col min="13070" max="13312" width="9.140625" style="353"/>
    <col min="13313" max="13313" width="6.42578125" style="353" customWidth="1"/>
    <col min="13314" max="13314" width="15.5703125" style="353" customWidth="1"/>
    <col min="13315" max="13315" width="20" style="353" bestFit="1" customWidth="1"/>
    <col min="13316" max="13316" width="5.85546875" style="353" bestFit="1" customWidth="1"/>
    <col min="13317" max="13317" width="16.140625" style="353" bestFit="1" customWidth="1"/>
    <col min="13318" max="13318" width="16.28515625" style="353" customWidth="1"/>
    <col min="13319" max="13319" width="9.85546875" style="353" customWidth="1"/>
    <col min="13320" max="13320" width="1.85546875" style="353" customWidth="1"/>
    <col min="13321" max="13321" width="5.85546875" style="353" bestFit="1" customWidth="1"/>
    <col min="13322" max="13322" width="16.140625" style="353" bestFit="1" customWidth="1"/>
    <col min="13323" max="13323" width="15.42578125" style="353" customWidth="1"/>
    <col min="13324" max="13324" width="11.5703125" style="353" bestFit="1" customWidth="1"/>
    <col min="13325" max="13325" width="9.85546875" style="353" bestFit="1" customWidth="1"/>
    <col min="13326" max="13568" width="9.140625" style="353"/>
    <col min="13569" max="13569" width="6.42578125" style="353" customWidth="1"/>
    <col min="13570" max="13570" width="15.5703125" style="353" customWidth="1"/>
    <col min="13571" max="13571" width="20" style="353" bestFit="1" customWidth="1"/>
    <col min="13572" max="13572" width="5.85546875" style="353" bestFit="1" customWidth="1"/>
    <col min="13573" max="13573" width="16.140625" style="353" bestFit="1" customWidth="1"/>
    <col min="13574" max="13574" width="16.28515625" style="353" customWidth="1"/>
    <col min="13575" max="13575" width="9.85546875" style="353" customWidth="1"/>
    <col min="13576" max="13576" width="1.85546875" style="353" customWidth="1"/>
    <col min="13577" max="13577" width="5.85546875" style="353" bestFit="1" customWidth="1"/>
    <col min="13578" max="13578" width="16.140625" style="353" bestFit="1" customWidth="1"/>
    <col min="13579" max="13579" width="15.42578125" style="353" customWidth="1"/>
    <col min="13580" max="13580" width="11.5703125" style="353" bestFit="1" customWidth="1"/>
    <col min="13581" max="13581" width="9.85546875" style="353" bestFit="1" customWidth="1"/>
    <col min="13582" max="13824" width="9.140625" style="353"/>
    <col min="13825" max="13825" width="6.42578125" style="353" customWidth="1"/>
    <col min="13826" max="13826" width="15.5703125" style="353" customWidth="1"/>
    <col min="13827" max="13827" width="20" style="353" bestFit="1" customWidth="1"/>
    <col min="13828" max="13828" width="5.85546875" style="353" bestFit="1" customWidth="1"/>
    <col min="13829" max="13829" width="16.140625" style="353" bestFit="1" customWidth="1"/>
    <col min="13830" max="13830" width="16.28515625" style="353" customWidth="1"/>
    <col min="13831" max="13831" width="9.85546875" style="353" customWidth="1"/>
    <col min="13832" max="13832" width="1.85546875" style="353" customWidth="1"/>
    <col min="13833" max="13833" width="5.85546875" style="353" bestFit="1" customWidth="1"/>
    <col min="13834" max="13834" width="16.140625" style="353" bestFit="1" customWidth="1"/>
    <col min="13835" max="13835" width="15.42578125" style="353" customWidth="1"/>
    <col min="13836" max="13836" width="11.5703125" style="353" bestFit="1" customWidth="1"/>
    <col min="13837" max="13837" width="9.85546875" style="353" bestFit="1" customWidth="1"/>
    <col min="13838" max="14080" width="9.140625" style="353"/>
    <col min="14081" max="14081" width="6.42578125" style="353" customWidth="1"/>
    <col min="14082" max="14082" width="15.5703125" style="353" customWidth="1"/>
    <col min="14083" max="14083" width="20" style="353" bestFit="1" customWidth="1"/>
    <col min="14084" max="14084" width="5.85546875" style="353" bestFit="1" customWidth="1"/>
    <col min="14085" max="14085" width="16.140625" style="353" bestFit="1" customWidth="1"/>
    <col min="14086" max="14086" width="16.28515625" style="353" customWidth="1"/>
    <col min="14087" max="14087" width="9.85546875" style="353" customWidth="1"/>
    <col min="14088" max="14088" width="1.85546875" style="353" customWidth="1"/>
    <col min="14089" max="14089" width="5.85546875" style="353" bestFit="1" customWidth="1"/>
    <col min="14090" max="14090" width="16.140625" style="353" bestFit="1" customWidth="1"/>
    <col min="14091" max="14091" width="15.42578125" style="353" customWidth="1"/>
    <col min="14092" max="14092" width="11.5703125" style="353" bestFit="1" customWidth="1"/>
    <col min="14093" max="14093" width="9.85546875" style="353" bestFit="1" customWidth="1"/>
    <col min="14094" max="14336" width="9.140625" style="353"/>
    <col min="14337" max="14337" width="6.42578125" style="353" customWidth="1"/>
    <col min="14338" max="14338" width="15.5703125" style="353" customWidth="1"/>
    <col min="14339" max="14339" width="20" style="353" bestFit="1" customWidth="1"/>
    <col min="14340" max="14340" width="5.85546875" style="353" bestFit="1" customWidth="1"/>
    <col min="14341" max="14341" width="16.140625" style="353" bestFit="1" customWidth="1"/>
    <col min="14342" max="14342" width="16.28515625" style="353" customWidth="1"/>
    <col min="14343" max="14343" width="9.85546875" style="353" customWidth="1"/>
    <col min="14344" max="14344" width="1.85546875" style="353" customWidth="1"/>
    <col min="14345" max="14345" width="5.85546875" style="353" bestFit="1" customWidth="1"/>
    <col min="14346" max="14346" width="16.140625" style="353" bestFit="1" customWidth="1"/>
    <col min="14347" max="14347" width="15.42578125" style="353" customWidth="1"/>
    <col min="14348" max="14348" width="11.5703125" style="353" bestFit="1" customWidth="1"/>
    <col min="14349" max="14349" width="9.85546875" style="353" bestFit="1" customWidth="1"/>
    <col min="14350" max="14592" width="9.140625" style="353"/>
    <col min="14593" max="14593" width="6.42578125" style="353" customWidth="1"/>
    <col min="14594" max="14594" width="15.5703125" style="353" customWidth="1"/>
    <col min="14595" max="14595" width="20" style="353" bestFit="1" customWidth="1"/>
    <col min="14596" max="14596" width="5.85546875" style="353" bestFit="1" customWidth="1"/>
    <col min="14597" max="14597" width="16.140625" style="353" bestFit="1" customWidth="1"/>
    <col min="14598" max="14598" width="16.28515625" style="353" customWidth="1"/>
    <col min="14599" max="14599" width="9.85546875" style="353" customWidth="1"/>
    <col min="14600" max="14600" width="1.85546875" style="353" customWidth="1"/>
    <col min="14601" max="14601" width="5.85546875" style="353" bestFit="1" customWidth="1"/>
    <col min="14602" max="14602" width="16.140625" style="353" bestFit="1" customWidth="1"/>
    <col min="14603" max="14603" width="15.42578125" style="353" customWidth="1"/>
    <col min="14604" max="14604" width="11.5703125" style="353" bestFit="1" customWidth="1"/>
    <col min="14605" max="14605" width="9.85546875" style="353" bestFit="1" customWidth="1"/>
    <col min="14606" max="14848" width="9.140625" style="353"/>
    <col min="14849" max="14849" width="6.42578125" style="353" customWidth="1"/>
    <col min="14850" max="14850" width="15.5703125" style="353" customWidth="1"/>
    <col min="14851" max="14851" width="20" style="353" bestFit="1" customWidth="1"/>
    <col min="14852" max="14852" width="5.85546875" style="353" bestFit="1" customWidth="1"/>
    <col min="14853" max="14853" width="16.140625" style="353" bestFit="1" customWidth="1"/>
    <col min="14854" max="14854" width="16.28515625" style="353" customWidth="1"/>
    <col min="14855" max="14855" width="9.85546875" style="353" customWidth="1"/>
    <col min="14856" max="14856" width="1.85546875" style="353" customWidth="1"/>
    <col min="14857" max="14857" width="5.85546875" style="353" bestFit="1" customWidth="1"/>
    <col min="14858" max="14858" width="16.140625" style="353" bestFit="1" customWidth="1"/>
    <col min="14859" max="14859" width="15.42578125" style="353" customWidth="1"/>
    <col min="14860" max="14860" width="11.5703125" style="353" bestFit="1" customWidth="1"/>
    <col min="14861" max="14861" width="9.85546875" style="353" bestFit="1" customWidth="1"/>
    <col min="14862" max="15104" width="9.140625" style="353"/>
    <col min="15105" max="15105" width="6.42578125" style="353" customWidth="1"/>
    <col min="15106" max="15106" width="15.5703125" style="353" customWidth="1"/>
    <col min="15107" max="15107" width="20" style="353" bestFit="1" customWidth="1"/>
    <col min="15108" max="15108" width="5.85546875" style="353" bestFit="1" customWidth="1"/>
    <col min="15109" max="15109" width="16.140625" style="353" bestFit="1" customWidth="1"/>
    <col min="15110" max="15110" width="16.28515625" style="353" customWidth="1"/>
    <col min="15111" max="15111" width="9.85546875" style="353" customWidth="1"/>
    <col min="15112" max="15112" width="1.85546875" style="353" customWidth="1"/>
    <col min="15113" max="15113" width="5.85546875" style="353" bestFit="1" customWidth="1"/>
    <col min="15114" max="15114" width="16.140625" style="353" bestFit="1" customWidth="1"/>
    <col min="15115" max="15115" width="15.42578125" style="353" customWidth="1"/>
    <col min="15116" max="15116" width="11.5703125" style="353" bestFit="1" customWidth="1"/>
    <col min="15117" max="15117" width="9.85546875" style="353" bestFit="1" customWidth="1"/>
    <col min="15118" max="15360" width="9.140625" style="353"/>
    <col min="15361" max="15361" width="6.42578125" style="353" customWidth="1"/>
    <col min="15362" max="15362" width="15.5703125" style="353" customWidth="1"/>
    <col min="15363" max="15363" width="20" style="353" bestFit="1" customWidth="1"/>
    <col min="15364" max="15364" width="5.85546875" style="353" bestFit="1" customWidth="1"/>
    <col min="15365" max="15365" width="16.140625" style="353" bestFit="1" customWidth="1"/>
    <col min="15366" max="15366" width="16.28515625" style="353" customWidth="1"/>
    <col min="15367" max="15367" width="9.85546875" style="353" customWidth="1"/>
    <col min="15368" max="15368" width="1.85546875" style="353" customWidth="1"/>
    <col min="15369" max="15369" width="5.85546875" style="353" bestFit="1" customWidth="1"/>
    <col min="15370" max="15370" width="16.140625" style="353" bestFit="1" customWidth="1"/>
    <col min="15371" max="15371" width="15.42578125" style="353" customWidth="1"/>
    <col min="15372" max="15372" width="11.5703125" style="353" bestFit="1" customWidth="1"/>
    <col min="15373" max="15373" width="9.85546875" style="353" bestFit="1" customWidth="1"/>
    <col min="15374" max="15616" width="9.140625" style="353"/>
    <col min="15617" max="15617" width="6.42578125" style="353" customWidth="1"/>
    <col min="15618" max="15618" width="15.5703125" style="353" customWidth="1"/>
    <col min="15619" max="15619" width="20" style="353" bestFit="1" customWidth="1"/>
    <col min="15620" max="15620" width="5.85546875" style="353" bestFit="1" customWidth="1"/>
    <col min="15621" max="15621" width="16.140625" style="353" bestFit="1" customWidth="1"/>
    <col min="15622" max="15622" width="16.28515625" style="353" customWidth="1"/>
    <col min="15623" max="15623" width="9.85546875" style="353" customWidth="1"/>
    <col min="15624" max="15624" width="1.85546875" style="353" customWidth="1"/>
    <col min="15625" max="15625" width="5.85546875" style="353" bestFit="1" customWidth="1"/>
    <col min="15626" max="15626" width="16.140625" style="353" bestFit="1" customWidth="1"/>
    <col min="15627" max="15627" width="15.42578125" style="353" customWidth="1"/>
    <col min="15628" max="15628" width="11.5703125" style="353" bestFit="1" customWidth="1"/>
    <col min="15629" max="15629" width="9.85546875" style="353" bestFit="1" customWidth="1"/>
    <col min="15630" max="15872" width="9.140625" style="353"/>
    <col min="15873" max="15873" width="6.42578125" style="353" customWidth="1"/>
    <col min="15874" max="15874" width="15.5703125" style="353" customWidth="1"/>
    <col min="15875" max="15875" width="20" style="353" bestFit="1" customWidth="1"/>
    <col min="15876" max="15876" width="5.85546875" style="353" bestFit="1" customWidth="1"/>
    <col min="15877" max="15877" width="16.140625" style="353" bestFit="1" customWidth="1"/>
    <col min="15878" max="15878" width="16.28515625" style="353" customWidth="1"/>
    <col min="15879" max="15879" width="9.85546875" style="353" customWidth="1"/>
    <col min="15880" max="15880" width="1.85546875" style="353" customWidth="1"/>
    <col min="15881" max="15881" width="5.85546875" style="353" bestFit="1" customWidth="1"/>
    <col min="15882" max="15882" width="16.140625" style="353" bestFit="1" customWidth="1"/>
    <col min="15883" max="15883" width="15.42578125" style="353" customWidth="1"/>
    <col min="15884" max="15884" width="11.5703125" style="353" bestFit="1" customWidth="1"/>
    <col min="15885" max="15885" width="9.85546875" style="353" bestFit="1" customWidth="1"/>
    <col min="15886" max="16128" width="9.140625" style="353"/>
    <col min="16129" max="16129" width="6.42578125" style="353" customWidth="1"/>
    <col min="16130" max="16130" width="15.5703125" style="353" customWidth="1"/>
    <col min="16131" max="16131" width="20" style="353" bestFit="1" customWidth="1"/>
    <col min="16132" max="16132" width="5.85546875" style="353" bestFit="1" customWidth="1"/>
    <col min="16133" max="16133" width="16.140625" style="353" bestFit="1" customWidth="1"/>
    <col min="16134" max="16134" width="16.28515625" style="353" customWidth="1"/>
    <col min="16135" max="16135" width="9.85546875" style="353" customWidth="1"/>
    <col min="16136" max="16136" width="1.85546875" style="353" customWidth="1"/>
    <col min="16137" max="16137" width="5.85546875" style="353" bestFit="1" customWidth="1"/>
    <col min="16138" max="16138" width="16.140625" style="353" bestFit="1" customWidth="1"/>
    <col min="16139" max="16139" width="15.42578125" style="353" customWidth="1"/>
    <col min="16140" max="16140" width="11.5703125" style="353" bestFit="1" customWidth="1"/>
    <col min="16141" max="16141" width="9.85546875" style="353" bestFit="1" customWidth="1"/>
    <col min="16142" max="16384" width="9.140625" style="353"/>
  </cols>
  <sheetData>
    <row r="1" spans="1:41" ht="21" customHeight="1">
      <c r="A1" s="376" t="s">
        <v>5</v>
      </c>
      <c r="B1" s="131"/>
      <c r="C1" s="351" t="s">
        <v>544</v>
      </c>
      <c r="D1" s="131"/>
      <c r="E1" s="352"/>
      <c r="F1" s="108"/>
      <c r="G1" s="131"/>
      <c r="H1" s="131"/>
      <c r="I1" s="131"/>
      <c r="J1" s="131"/>
      <c r="K1" s="131"/>
      <c r="L1" s="131"/>
      <c r="M1" s="377" t="s">
        <v>475</v>
      </c>
    </row>
    <row r="2" spans="1:41" ht="21" customHeight="1">
      <c r="A2" s="376" t="s">
        <v>296</v>
      </c>
      <c r="B2" s="130"/>
      <c r="C2" s="351" t="s">
        <v>509</v>
      </c>
      <c r="D2" s="130"/>
      <c r="E2" s="130"/>
      <c r="F2" s="130"/>
      <c r="G2" s="130"/>
      <c r="H2" s="131"/>
      <c r="I2" s="131"/>
      <c r="J2" s="131"/>
      <c r="K2" s="131"/>
      <c r="L2" s="131"/>
      <c r="M2" s="131"/>
    </row>
    <row r="3" spans="1:41" ht="28.15" customHeight="1">
      <c r="A3" s="913"/>
      <c r="B3" s="354"/>
      <c r="D3" s="354"/>
      <c r="E3" s="33"/>
      <c r="F3" s="356"/>
      <c r="G3" s="354"/>
      <c r="H3" s="131"/>
      <c r="I3" s="131"/>
      <c r="J3" s="131"/>
      <c r="K3" s="131"/>
      <c r="L3" s="131"/>
      <c r="M3" s="131"/>
    </row>
    <row r="4" spans="1:41" ht="21" customHeight="1">
      <c r="A4" s="1221" t="s">
        <v>0</v>
      </c>
      <c r="B4" s="1221"/>
      <c r="C4" s="1221"/>
      <c r="D4" s="1221"/>
      <c r="E4" s="1221"/>
      <c r="F4" s="1221"/>
      <c r="G4" s="1221"/>
      <c r="H4" s="1221"/>
      <c r="I4" s="1221"/>
      <c r="J4" s="1221"/>
      <c r="K4" s="1221"/>
      <c r="L4" s="1221"/>
      <c r="M4" s="1221"/>
      <c r="O4" s="1222" t="s">
        <v>248</v>
      </c>
      <c r="P4" s="1222"/>
      <c r="Q4" s="1222"/>
      <c r="R4" s="1222"/>
      <c r="S4" s="1222"/>
      <c r="T4" s="1222"/>
      <c r="U4" s="1222"/>
      <c r="V4" s="1222"/>
      <c r="W4" s="1222"/>
      <c r="X4" s="1222"/>
      <c r="Y4" s="1222"/>
      <c r="Z4" s="1222"/>
      <c r="AA4" s="1222"/>
      <c r="AC4" s="1215" t="s">
        <v>250</v>
      </c>
      <c r="AD4" s="1215"/>
      <c r="AE4" s="1215"/>
      <c r="AF4" s="1215"/>
      <c r="AG4" s="1215"/>
      <c r="AH4" s="1215"/>
      <c r="AI4" s="1215"/>
      <c r="AJ4" s="1215"/>
      <c r="AK4" s="1215"/>
      <c r="AL4" s="1215"/>
      <c r="AM4" s="1215"/>
      <c r="AN4" s="1215"/>
      <c r="AO4" s="1215"/>
    </row>
    <row r="5" spans="1:41" ht="21" customHeight="1">
      <c r="A5" s="362" t="s">
        <v>100</v>
      </c>
      <c r="B5" s="172"/>
      <c r="C5" s="1216" t="s">
        <v>120</v>
      </c>
      <c r="D5" s="1218" t="s">
        <v>121</v>
      </c>
      <c r="E5" s="1219"/>
      <c r="F5" s="1219"/>
      <c r="G5" s="1220"/>
      <c r="H5" s="171"/>
      <c r="I5" s="1218" t="s">
        <v>122</v>
      </c>
      <c r="J5" s="1219"/>
      <c r="K5" s="1219"/>
      <c r="L5" s="1220"/>
      <c r="M5" s="1005" t="s">
        <v>0</v>
      </c>
      <c r="O5" s="362" t="s">
        <v>100</v>
      </c>
      <c r="P5" s="172"/>
      <c r="Q5" s="1216" t="s">
        <v>120</v>
      </c>
      <c r="R5" s="1218" t="s">
        <v>121</v>
      </c>
      <c r="S5" s="1219"/>
      <c r="T5" s="1219"/>
      <c r="U5" s="1220"/>
      <c r="V5" s="171"/>
      <c r="W5" s="1218" t="s">
        <v>122</v>
      </c>
      <c r="X5" s="1219"/>
      <c r="Y5" s="1219"/>
      <c r="Z5" s="1220"/>
      <c r="AA5" s="1005" t="s">
        <v>0</v>
      </c>
      <c r="AC5" s="362" t="s">
        <v>100</v>
      </c>
      <c r="AD5" s="172"/>
      <c r="AE5" s="1216" t="s">
        <v>120</v>
      </c>
      <c r="AF5" s="1218" t="s">
        <v>121</v>
      </c>
      <c r="AG5" s="1219"/>
      <c r="AH5" s="1219"/>
      <c r="AI5" s="1220"/>
      <c r="AJ5" s="171"/>
      <c r="AK5" s="1218" t="s">
        <v>122</v>
      </c>
      <c r="AL5" s="1219"/>
      <c r="AM5" s="1219"/>
      <c r="AN5" s="1220"/>
      <c r="AO5" s="1005" t="s">
        <v>0</v>
      </c>
    </row>
    <row r="6" spans="1:41" ht="21" customHeight="1">
      <c r="A6" s="362"/>
      <c r="B6" s="173" t="s">
        <v>123</v>
      </c>
      <c r="C6" s="1216"/>
      <c r="D6" s="905" t="s">
        <v>113</v>
      </c>
      <c r="E6" s="905" t="s">
        <v>87</v>
      </c>
      <c r="F6" s="905" t="s">
        <v>124</v>
      </c>
      <c r="G6" s="905" t="s">
        <v>70</v>
      </c>
      <c r="H6" s="173"/>
      <c r="I6" s="905" t="s">
        <v>113</v>
      </c>
      <c r="J6" s="905" t="s">
        <v>87</v>
      </c>
      <c r="K6" s="905" t="s">
        <v>124</v>
      </c>
      <c r="L6" s="905" t="s">
        <v>70</v>
      </c>
      <c r="M6" s="1005" t="s">
        <v>106</v>
      </c>
      <c r="O6" s="362"/>
      <c r="P6" s="173" t="s">
        <v>123</v>
      </c>
      <c r="Q6" s="1216"/>
      <c r="R6" s="905" t="s">
        <v>113</v>
      </c>
      <c r="S6" s="905" t="s">
        <v>87</v>
      </c>
      <c r="T6" s="905" t="s">
        <v>124</v>
      </c>
      <c r="U6" s="905" t="s">
        <v>70</v>
      </c>
      <c r="V6" s="173"/>
      <c r="W6" s="905" t="s">
        <v>113</v>
      </c>
      <c r="X6" s="905" t="s">
        <v>87</v>
      </c>
      <c r="Y6" s="905" t="s">
        <v>124</v>
      </c>
      <c r="Z6" s="905" t="s">
        <v>70</v>
      </c>
      <c r="AA6" s="1005" t="s">
        <v>106</v>
      </c>
      <c r="AC6" s="362"/>
      <c r="AD6" s="173" t="s">
        <v>123</v>
      </c>
      <c r="AE6" s="1216"/>
      <c r="AF6" s="905" t="s">
        <v>113</v>
      </c>
      <c r="AG6" s="905" t="s">
        <v>87</v>
      </c>
      <c r="AH6" s="905" t="s">
        <v>124</v>
      </c>
      <c r="AI6" s="905" t="s">
        <v>70</v>
      </c>
      <c r="AJ6" s="173"/>
      <c r="AK6" s="905" t="s">
        <v>113</v>
      </c>
      <c r="AL6" s="905" t="s">
        <v>87</v>
      </c>
      <c r="AM6" s="905" t="s">
        <v>124</v>
      </c>
      <c r="AN6" s="905" t="s">
        <v>70</v>
      </c>
      <c r="AO6" s="1005" t="s">
        <v>106</v>
      </c>
    </row>
    <row r="7" spans="1:41" ht="21" customHeight="1">
      <c r="A7" s="364"/>
      <c r="B7" s="35" t="s">
        <v>125</v>
      </c>
      <c r="C7" s="1217"/>
      <c r="D7" s="35"/>
      <c r="E7" s="35" t="s">
        <v>126</v>
      </c>
      <c r="F7" s="35" t="s">
        <v>127</v>
      </c>
      <c r="G7" s="35" t="s">
        <v>92</v>
      </c>
      <c r="H7" s="173"/>
      <c r="I7" s="35"/>
      <c r="J7" s="35" t="s">
        <v>126</v>
      </c>
      <c r="K7" s="35" t="s">
        <v>127</v>
      </c>
      <c r="L7" s="35" t="s">
        <v>92</v>
      </c>
      <c r="M7" s="365"/>
      <c r="O7" s="364"/>
      <c r="P7" s="35" t="s">
        <v>125</v>
      </c>
      <c r="Q7" s="1217"/>
      <c r="R7" s="35"/>
      <c r="S7" s="35" t="s">
        <v>126</v>
      </c>
      <c r="T7" s="35" t="s">
        <v>127</v>
      </c>
      <c r="U7" s="35" t="s">
        <v>92</v>
      </c>
      <c r="V7" s="173"/>
      <c r="W7" s="35"/>
      <c r="X7" s="35" t="s">
        <v>126</v>
      </c>
      <c r="Y7" s="35" t="s">
        <v>127</v>
      </c>
      <c r="Z7" s="35" t="s">
        <v>92</v>
      </c>
      <c r="AA7" s="365"/>
      <c r="AC7" s="364"/>
      <c r="AD7" s="35" t="s">
        <v>125</v>
      </c>
      <c r="AE7" s="1217"/>
      <c r="AF7" s="35"/>
      <c r="AG7" s="35" t="s">
        <v>126</v>
      </c>
      <c r="AH7" s="35" t="s">
        <v>127</v>
      </c>
      <c r="AI7" s="35" t="s">
        <v>92</v>
      </c>
      <c r="AJ7" s="173"/>
      <c r="AK7" s="35"/>
      <c r="AL7" s="35" t="s">
        <v>126</v>
      </c>
      <c r="AM7" s="35" t="s">
        <v>127</v>
      </c>
      <c r="AN7" s="35" t="s">
        <v>92</v>
      </c>
      <c r="AO7" s="365"/>
    </row>
    <row r="8" spans="1:41" ht="21" customHeight="1">
      <c r="A8" s="906" t="s">
        <v>541</v>
      </c>
      <c r="B8" s="366"/>
      <c r="C8" s="357"/>
      <c r="D8" s="1006"/>
      <c r="E8" s="1006"/>
      <c r="F8" s="1006"/>
      <c r="G8" s="357"/>
      <c r="H8" s="52"/>
      <c r="I8" s="1006"/>
      <c r="J8" s="1006"/>
      <c r="K8" s="1006"/>
      <c r="L8" s="357"/>
      <c r="M8" s="123"/>
      <c r="O8" s="906" t="s">
        <v>541</v>
      </c>
      <c r="P8" s="366"/>
      <c r="Q8" s="357"/>
      <c r="R8" s="1006"/>
      <c r="S8" s="1006"/>
      <c r="T8" s="1006"/>
      <c r="U8" s="357"/>
      <c r="V8" s="52"/>
      <c r="W8" s="1006"/>
      <c r="X8" s="1006"/>
      <c r="Y8" s="1006"/>
      <c r="Z8" s="357"/>
      <c r="AA8" s="123"/>
      <c r="AC8" s="906" t="s">
        <v>541</v>
      </c>
      <c r="AD8" s="366"/>
      <c r="AE8" s="357"/>
      <c r="AF8" s="1006"/>
      <c r="AG8" s="1006"/>
      <c r="AH8" s="1006"/>
      <c r="AI8" s="357"/>
      <c r="AJ8" s="52"/>
      <c r="AK8" s="1006"/>
      <c r="AL8" s="1006"/>
      <c r="AM8" s="1006"/>
      <c r="AN8" s="357"/>
      <c r="AO8" s="123"/>
    </row>
    <row r="9" spans="1:41" ht="21" customHeight="1">
      <c r="A9" s="173">
        <v>1</v>
      </c>
      <c r="B9" s="368" t="s">
        <v>128</v>
      </c>
      <c r="C9" s="369"/>
      <c r="D9" s="905"/>
      <c r="E9" s="905"/>
      <c r="F9" s="905"/>
      <c r="G9" s="905"/>
      <c r="H9" s="173"/>
      <c r="I9" s="905"/>
      <c r="J9" s="905"/>
      <c r="K9" s="905"/>
      <c r="L9" s="905"/>
      <c r="M9" s="651"/>
      <c r="O9" s="173">
        <v>1</v>
      </c>
      <c r="P9" s="368" t="s">
        <v>128</v>
      </c>
      <c r="Q9" s="369"/>
      <c r="R9" s="905"/>
      <c r="S9" s="905"/>
      <c r="T9" s="905"/>
      <c r="U9" s="905"/>
      <c r="V9" s="173"/>
      <c r="W9" s="905"/>
      <c r="X9" s="905"/>
      <c r="Y9" s="905"/>
      <c r="Z9" s="905"/>
      <c r="AA9" s="651"/>
      <c r="AC9" s="173">
        <v>1</v>
      </c>
      <c r="AD9" s="368" t="s">
        <v>128</v>
      </c>
      <c r="AE9" s="369"/>
      <c r="AF9" s="905"/>
      <c r="AG9" s="905"/>
      <c r="AH9" s="905"/>
      <c r="AI9" s="905"/>
      <c r="AJ9" s="173"/>
      <c r="AK9" s="905"/>
      <c r="AL9" s="905"/>
      <c r="AM9" s="905"/>
      <c r="AN9" s="905"/>
      <c r="AO9" s="651"/>
    </row>
    <row r="10" spans="1:41" ht="21" customHeight="1">
      <c r="A10" s="907"/>
      <c r="B10" s="368"/>
      <c r="C10" s="370" t="s">
        <v>129</v>
      </c>
      <c r="D10" s="173"/>
      <c r="E10" s="173"/>
      <c r="F10" s="173"/>
      <c r="G10" s="173"/>
      <c r="H10" s="173"/>
      <c r="I10" s="173"/>
      <c r="J10" s="173"/>
      <c r="K10" s="173"/>
      <c r="L10" s="173"/>
      <c r="M10" s="172"/>
      <c r="O10" s="907"/>
      <c r="P10" s="368"/>
      <c r="Q10" s="370" t="s">
        <v>129</v>
      </c>
      <c r="R10" s="173"/>
      <c r="S10" s="173"/>
      <c r="T10" s="173"/>
      <c r="U10" s="173"/>
      <c r="V10" s="173"/>
      <c r="W10" s="173"/>
      <c r="X10" s="173"/>
      <c r="Y10" s="173"/>
      <c r="Z10" s="173"/>
      <c r="AA10" s="172"/>
      <c r="AC10" s="907"/>
      <c r="AD10" s="368"/>
      <c r="AE10" s="370" t="s">
        <v>129</v>
      </c>
      <c r="AF10" s="173"/>
      <c r="AG10" s="173"/>
      <c r="AH10" s="173"/>
      <c r="AI10" s="173"/>
      <c r="AJ10" s="173"/>
      <c r="AK10" s="173"/>
      <c r="AL10" s="173"/>
      <c r="AM10" s="173"/>
      <c r="AN10" s="173"/>
      <c r="AO10" s="172"/>
    </row>
    <row r="11" spans="1:41" ht="21" customHeight="1">
      <c r="A11" s="373"/>
      <c r="B11" s="368"/>
      <c r="C11" s="353"/>
      <c r="D11" s="173">
        <v>1</v>
      </c>
      <c r="E11" s="173">
        <f>+S11+AG11</f>
        <v>0</v>
      </c>
      <c r="F11" s="173"/>
      <c r="G11" s="173">
        <f>SUM(G12:G15)</f>
        <v>0</v>
      </c>
      <c r="H11" s="173"/>
      <c r="I11" s="173">
        <v>1</v>
      </c>
      <c r="J11" s="173">
        <f>+X11+AG11</f>
        <v>0</v>
      </c>
      <c r="K11" s="173"/>
      <c r="L11" s="173">
        <f>SUM(L12:L15)</f>
        <v>0</v>
      </c>
      <c r="M11" s="172">
        <f>+G11+L11</f>
        <v>0</v>
      </c>
      <c r="O11" s="373"/>
      <c r="P11" s="368"/>
      <c r="R11" s="173">
        <v>1</v>
      </c>
      <c r="S11" s="173"/>
      <c r="T11" s="173"/>
      <c r="U11" s="173">
        <f>SUM(U12:U15)</f>
        <v>0</v>
      </c>
      <c r="V11" s="173"/>
      <c r="W11" s="173">
        <v>1</v>
      </c>
      <c r="X11" s="173"/>
      <c r="Y11" s="173"/>
      <c r="Z11" s="173">
        <f>SUM(Z12:Z15)</f>
        <v>0</v>
      </c>
      <c r="AA11" s="172">
        <f>+U11+Z11</f>
        <v>0</v>
      </c>
      <c r="AC11" s="373"/>
      <c r="AD11" s="368"/>
      <c r="AF11" s="173">
        <v>1</v>
      </c>
      <c r="AG11" s="173"/>
      <c r="AH11" s="173"/>
      <c r="AI11" s="173">
        <f>SUM(AI12:AI15)</f>
        <v>0</v>
      </c>
      <c r="AJ11" s="173"/>
      <c r="AK11" s="173">
        <v>1</v>
      </c>
      <c r="AL11" s="173"/>
      <c r="AM11" s="173"/>
      <c r="AN11" s="173">
        <f>SUM(AN12:AN15)</f>
        <v>0</v>
      </c>
      <c r="AO11" s="172">
        <f>+AI11+AN11</f>
        <v>0</v>
      </c>
    </row>
    <row r="12" spans="1:41" ht="21" customHeight="1">
      <c r="A12" s="173"/>
      <c r="B12" s="173"/>
      <c r="C12" s="52"/>
      <c r="D12" s="173">
        <v>2</v>
      </c>
      <c r="E12" s="173">
        <f t="shared" ref="E12:E15" si="0">+S12+AG12</f>
        <v>0</v>
      </c>
      <c r="F12" s="173"/>
      <c r="G12" s="172">
        <f>+E12*F12</f>
        <v>0</v>
      </c>
      <c r="H12" s="172"/>
      <c r="I12" s="173">
        <v>2</v>
      </c>
      <c r="J12" s="173">
        <f t="shared" ref="J12:J15" si="1">+X12+AG12</f>
        <v>0</v>
      </c>
      <c r="K12" s="173"/>
      <c r="L12" s="172">
        <f>+J12*K12</f>
        <v>0</v>
      </c>
      <c r="M12" s="172">
        <f t="shared" ref="M12:M15" si="2">+G12+L12</f>
        <v>0</v>
      </c>
      <c r="O12" s="173"/>
      <c r="P12" s="173"/>
      <c r="Q12" s="52"/>
      <c r="R12" s="173">
        <v>2</v>
      </c>
      <c r="S12" s="173"/>
      <c r="T12" s="173"/>
      <c r="U12" s="172">
        <f>+S12*T12</f>
        <v>0</v>
      </c>
      <c r="V12" s="172"/>
      <c r="W12" s="173">
        <v>2</v>
      </c>
      <c r="X12" s="173"/>
      <c r="Y12" s="173"/>
      <c r="Z12" s="172">
        <f>+X12*Y12</f>
        <v>0</v>
      </c>
      <c r="AA12" s="172">
        <f t="shared" ref="AA12:AA14" si="3">+U12+Z12</f>
        <v>0</v>
      </c>
      <c r="AC12" s="173"/>
      <c r="AD12" s="173"/>
      <c r="AE12" s="52"/>
      <c r="AF12" s="173">
        <v>2</v>
      </c>
      <c r="AG12" s="173"/>
      <c r="AH12" s="173"/>
      <c r="AI12" s="172">
        <f>+AG12*AH12</f>
        <v>0</v>
      </c>
      <c r="AJ12" s="172"/>
      <c r="AK12" s="173">
        <v>2</v>
      </c>
      <c r="AL12" s="173"/>
      <c r="AM12" s="173"/>
      <c r="AN12" s="172">
        <f>+AL12*AM12</f>
        <v>0</v>
      </c>
      <c r="AO12" s="172">
        <f t="shared" ref="AO12:AO15" si="4">+AI12+AN12</f>
        <v>0</v>
      </c>
    </row>
    <row r="13" spans="1:41" ht="21" customHeight="1">
      <c r="A13" s="173"/>
      <c r="B13" s="173"/>
      <c r="C13" s="370"/>
      <c r="D13" s="173">
        <v>3</v>
      </c>
      <c r="E13" s="173">
        <f t="shared" si="0"/>
        <v>0</v>
      </c>
      <c r="F13" s="173"/>
      <c r="G13" s="172">
        <f>+E13*F13</f>
        <v>0</v>
      </c>
      <c r="H13" s="172"/>
      <c r="I13" s="173">
        <v>3</v>
      </c>
      <c r="J13" s="173">
        <f t="shared" si="1"/>
        <v>0</v>
      </c>
      <c r="K13" s="173"/>
      <c r="L13" s="172">
        <f>+J13*K13</f>
        <v>0</v>
      </c>
      <c r="M13" s="172">
        <f t="shared" si="2"/>
        <v>0</v>
      </c>
      <c r="O13" s="173"/>
      <c r="P13" s="173"/>
      <c r="Q13" s="370"/>
      <c r="R13" s="173">
        <v>3</v>
      </c>
      <c r="S13" s="173"/>
      <c r="T13" s="173"/>
      <c r="U13" s="172">
        <f>+S13*T13</f>
        <v>0</v>
      </c>
      <c r="V13" s="172"/>
      <c r="W13" s="173">
        <v>3</v>
      </c>
      <c r="X13" s="173"/>
      <c r="Y13" s="173"/>
      <c r="Z13" s="172">
        <f>+X13*Y13</f>
        <v>0</v>
      </c>
      <c r="AA13" s="172">
        <f t="shared" si="3"/>
        <v>0</v>
      </c>
      <c r="AC13" s="173"/>
      <c r="AD13" s="173"/>
      <c r="AE13" s="370"/>
      <c r="AF13" s="173">
        <v>3</v>
      </c>
      <c r="AG13" s="173"/>
      <c r="AH13" s="173"/>
      <c r="AI13" s="172">
        <f>+AG13*AH13</f>
        <v>0</v>
      </c>
      <c r="AJ13" s="172"/>
      <c r="AK13" s="173">
        <v>3</v>
      </c>
      <c r="AL13" s="173"/>
      <c r="AM13" s="173"/>
      <c r="AN13" s="172">
        <f>+AL13*AM13</f>
        <v>0</v>
      </c>
      <c r="AO13" s="172">
        <f t="shared" si="4"/>
        <v>0</v>
      </c>
    </row>
    <row r="14" spans="1:41" ht="21" customHeight="1">
      <c r="A14" s="173"/>
      <c r="B14" s="173"/>
      <c r="C14" s="370"/>
      <c r="D14" s="173">
        <v>4</v>
      </c>
      <c r="E14" s="173">
        <f t="shared" si="0"/>
        <v>0</v>
      </c>
      <c r="F14" s="173"/>
      <c r="G14" s="172">
        <f>+E14*F14</f>
        <v>0</v>
      </c>
      <c r="H14" s="172"/>
      <c r="I14" s="173">
        <v>4</v>
      </c>
      <c r="J14" s="173">
        <f t="shared" si="1"/>
        <v>0</v>
      </c>
      <c r="K14" s="173"/>
      <c r="L14" s="172">
        <f>+J14*K14</f>
        <v>0</v>
      </c>
      <c r="M14" s="172">
        <f t="shared" si="2"/>
        <v>0</v>
      </c>
      <c r="O14" s="173"/>
      <c r="P14" s="173"/>
      <c r="Q14" s="370"/>
      <c r="R14" s="173">
        <v>4</v>
      </c>
      <c r="S14" s="173"/>
      <c r="T14" s="173"/>
      <c r="U14" s="172">
        <f>+S14*T14</f>
        <v>0</v>
      </c>
      <c r="V14" s="172"/>
      <c r="W14" s="173">
        <v>4</v>
      </c>
      <c r="X14" s="173"/>
      <c r="Y14" s="173"/>
      <c r="Z14" s="172">
        <f>+X14*Y14</f>
        <v>0</v>
      </c>
      <c r="AA14" s="172">
        <f t="shared" si="3"/>
        <v>0</v>
      </c>
      <c r="AC14" s="173"/>
      <c r="AD14" s="173"/>
      <c r="AE14" s="370"/>
      <c r="AF14" s="173">
        <v>4</v>
      </c>
      <c r="AG14" s="173"/>
      <c r="AH14" s="173"/>
      <c r="AI14" s="172">
        <f>+AG14*AH14</f>
        <v>0</v>
      </c>
      <c r="AJ14" s="172"/>
      <c r="AK14" s="173">
        <v>4</v>
      </c>
      <c r="AL14" s="173"/>
      <c r="AM14" s="173"/>
      <c r="AN14" s="172">
        <f>+AL14*AM14</f>
        <v>0</v>
      </c>
      <c r="AO14" s="172">
        <f t="shared" si="4"/>
        <v>0</v>
      </c>
    </row>
    <row r="15" spans="1:41" ht="21" customHeight="1">
      <c r="A15" s="173"/>
      <c r="B15" s="173"/>
      <c r="C15" s="370"/>
      <c r="D15" s="173" t="s">
        <v>371</v>
      </c>
      <c r="E15" s="173">
        <f t="shared" si="0"/>
        <v>0</v>
      </c>
      <c r="F15" s="173"/>
      <c r="G15" s="172">
        <f>+E15*F15</f>
        <v>0</v>
      </c>
      <c r="H15" s="172"/>
      <c r="I15" s="173" t="s">
        <v>371</v>
      </c>
      <c r="J15" s="173">
        <f t="shared" si="1"/>
        <v>0</v>
      </c>
      <c r="K15" s="173"/>
      <c r="L15" s="172">
        <f>+J15*K15</f>
        <v>0</v>
      </c>
      <c r="M15" s="172">
        <f t="shared" si="2"/>
        <v>0</v>
      </c>
      <c r="O15" s="173"/>
      <c r="P15" s="173"/>
      <c r="Q15" s="370"/>
      <c r="R15" s="173" t="s">
        <v>371</v>
      </c>
      <c r="S15" s="173"/>
      <c r="T15" s="173"/>
      <c r="U15" s="172">
        <f>+S15*T15</f>
        <v>0</v>
      </c>
      <c r="V15" s="172"/>
      <c r="W15" s="173" t="s">
        <v>371</v>
      </c>
      <c r="X15" s="173"/>
      <c r="Y15" s="173"/>
      <c r="Z15" s="172">
        <f>+X15*Y15</f>
        <v>0</v>
      </c>
      <c r="AA15" s="172">
        <f>+U15+Z15</f>
        <v>0</v>
      </c>
      <c r="AC15" s="173"/>
      <c r="AD15" s="173"/>
      <c r="AE15" s="370"/>
      <c r="AF15" s="173" t="s">
        <v>371</v>
      </c>
      <c r="AG15" s="173"/>
      <c r="AH15" s="173"/>
      <c r="AI15" s="172">
        <f>+AG15*AH15</f>
        <v>0</v>
      </c>
      <c r="AJ15" s="172"/>
      <c r="AK15" s="173" t="s">
        <v>371</v>
      </c>
      <c r="AL15" s="173"/>
      <c r="AM15" s="173"/>
      <c r="AN15" s="172">
        <f>+AL15*AM15</f>
        <v>0</v>
      </c>
      <c r="AO15" s="172">
        <f t="shared" si="4"/>
        <v>0</v>
      </c>
    </row>
    <row r="16" spans="1:41" ht="21" customHeight="1">
      <c r="A16" s="371" t="s">
        <v>0</v>
      </c>
      <c r="B16" s="371"/>
      <c r="C16" s="371"/>
      <c r="D16" s="371"/>
      <c r="E16" s="1003">
        <f>SUM(E11:E15)</f>
        <v>0</v>
      </c>
      <c r="F16" s="1003"/>
      <c r="G16" s="1003">
        <f>SUM(G11:G15)</f>
        <v>0</v>
      </c>
      <c r="H16" s="1003"/>
      <c r="I16" s="371"/>
      <c r="J16" s="1003">
        <f>SUM(J11:J15)</f>
        <v>0</v>
      </c>
      <c r="K16" s="1003"/>
      <c r="L16" s="1003">
        <f>SUM(L11:L15)</f>
        <v>0</v>
      </c>
      <c r="M16" s="1003">
        <f>SUM(M11:M15)</f>
        <v>0</v>
      </c>
      <c r="O16" s="371" t="s">
        <v>0</v>
      </c>
      <c r="P16" s="371"/>
      <c r="Q16" s="371"/>
      <c r="R16" s="371"/>
      <c r="S16" s="1003">
        <f>SUM(S11:S15)</f>
        <v>0</v>
      </c>
      <c r="T16" s="1003"/>
      <c r="U16" s="1003">
        <f>SUM(U11:U15)</f>
        <v>0</v>
      </c>
      <c r="V16" s="1003"/>
      <c r="W16" s="371"/>
      <c r="X16" s="1003">
        <f>SUM(X11:X15)</f>
        <v>0</v>
      </c>
      <c r="Y16" s="1003"/>
      <c r="Z16" s="1003">
        <f>SUM(Z11:Z15)</f>
        <v>0</v>
      </c>
      <c r="AA16" s="1003">
        <f>SUM(AA11:AA15)</f>
        <v>0</v>
      </c>
      <c r="AC16" s="371" t="s">
        <v>0</v>
      </c>
      <c r="AD16" s="371"/>
      <c r="AE16" s="371"/>
      <c r="AF16" s="371"/>
      <c r="AG16" s="1003">
        <f>SUM(AG11:AG15)</f>
        <v>0</v>
      </c>
      <c r="AH16" s="1003"/>
      <c r="AI16" s="1003">
        <f>SUM(AI11:AI15)</f>
        <v>0</v>
      </c>
      <c r="AJ16" s="1003"/>
      <c r="AK16" s="371"/>
      <c r="AL16" s="1003">
        <f>SUM(AL11:AL15)</f>
        <v>0</v>
      </c>
      <c r="AM16" s="1003"/>
      <c r="AN16" s="1003">
        <f>SUM(AN11:AN15)</f>
        <v>0</v>
      </c>
      <c r="AO16" s="1003">
        <f>SUM(AO11:AO15)</f>
        <v>0</v>
      </c>
    </row>
    <row r="17" spans="1:41" ht="21" customHeight="1">
      <c r="A17" s="908" t="s">
        <v>542</v>
      </c>
      <c r="B17" s="909"/>
      <c r="C17" s="910"/>
      <c r="D17" s="745"/>
      <c r="E17" s="745"/>
      <c r="F17" s="745"/>
      <c r="G17" s="910"/>
      <c r="H17" s="910"/>
      <c r="I17" s="745"/>
      <c r="J17" s="745"/>
      <c r="K17" s="745"/>
      <c r="L17" s="910"/>
      <c r="M17" s="911"/>
      <c r="O17" s="908" t="s">
        <v>542</v>
      </c>
      <c r="P17" s="909"/>
      <c r="Q17" s="910"/>
      <c r="R17" s="1006"/>
      <c r="S17" s="1006"/>
      <c r="T17" s="1006"/>
      <c r="U17" s="357"/>
      <c r="V17" s="357"/>
      <c r="W17" s="1006"/>
      <c r="X17" s="1006"/>
      <c r="Y17" s="1006"/>
      <c r="Z17" s="357"/>
      <c r="AA17" s="912"/>
      <c r="AC17" s="908" t="s">
        <v>542</v>
      </c>
      <c r="AD17" s="909"/>
      <c r="AE17" s="910"/>
      <c r="AF17" s="1006"/>
      <c r="AG17" s="1006"/>
      <c r="AH17" s="1006"/>
      <c r="AI17" s="357"/>
      <c r="AJ17" s="357"/>
      <c r="AK17" s="1006"/>
      <c r="AL17" s="1006"/>
      <c r="AM17" s="1006"/>
      <c r="AN17" s="357"/>
      <c r="AO17" s="912"/>
    </row>
    <row r="18" spans="1:41" ht="21" customHeight="1">
      <c r="A18" s="173">
        <v>1</v>
      </c>
      <c r="B18" s="368" t="s">
        <v>128</v>
      </c>
      <c r="C18" s="369"/>
      <c r="D18" s="905"/>
      <c r="E18" s="905"/>
      <c r="F18" s="905"/>
      <c r="G18" s="905"/>
      <c r="H18" s="173"/>
      <c r="I18" s="905"/>
      <c r="J18" s="905"/>
      <c r="K18" s="905"/>
      <c r="L18" s="905"/>
      <c r="M18" s="651"/>
      <c r="O18" s="173">
        <v>1</v>
      </c>
      <c r="P18" s="368" t="s">
        <v>128</v>
      </c>
      <c r="Q18" s="369"/>
      <c r="R18" s="905"/>
      <c r="S18" s="905"/>
      <c r="T18" s="905"/>
      <c r="U18" s="905"/>
      <c r="V18" s="173"/>
      <c r="W18" s="905"/>
      <c r="X18" s="905"/>
      <c r="Y18" s="905"/>
      <c r="Z18" s="905"/>
      <c r="AA18" s="651"/>
      <c r="AC18" s="173">
        <v>1</v>
      </c>
      <c r="AD18" s="368" t="s">
        <v>128</v>
      </c>
      <c r="AE18" s="369"/>
      <c r="AF18" s="905"/>
      <c r="AG18" s="905"/>
      <c r="AH18" s="905"/>
      <c r="AI18" s="905"/>
      <c r="AJ18" s="173"/>
      <c r="AK18" s="905"/>
      <c r="AL18" s="905"/>
      <c r="AM18" s="905"/>
      <c r="AN18" s="905"/>
      <c r="AO18" s="651"/>
    </row>
    <row r="19" spans="1:41" ht="21" customHeight="1">
      <c r="A19" s="907"/>
      <c r="B19" s="368"/>
      <c r="C19" s="370" t="s">
        <v>129</v>
      </c>
      <c r="D19" s="173"/>
      <c r="E19" s="173"/>
      <c r="F19" s="173"/>
      <c r="G19" s="173"/>
      <c r="H19" s="173"/>
      <c r="I19" s="173"/>
      <c r="J19" s="173"/>
      <c r="K19" s="173"/>
      <c r="L19" s="173"/>
      <c r="M19" s="172"/>
      <c r="O19" s="907"/>
      <c r="P19" s="368"/>
      <c r="Q19" s="370" t="s">
        <v>129</v>
      </c>
      <c r="R19" s="173"/>
      <c r="S19" s="173"/>
      <c r="T19" s="173"/>
      <c r="U19" s="173"/>
      <c r="V19" s="173"/>
      <c r="W19" s="173"/>
      <c r="X19" s="173"/>
      <c r="Y19" s="173"/>
      <c r="Z19" s="173"/>
      <c r="AA19" s="172"/>
      <c r="AC19" s="907"/>
      <c r="AD19" s="368"/>
      <c r="AE19" s="370" t="s">
        <v>129</v>
      </c>
      <c r="AF19" s="173"/>
      <c r="AG19" s="173"/>
      <c r="AH19" s="173"/>
      <c r="AI19" s="173"/>
      <c r="AJ19" s="173"/>
      <c r="AK19" s="173"/>
      <c r="AL19" s="173"/>
      <c r="AM19" s="173"/>
      <c r="AN19" s="173"/>
      <c r="AO19" s="172"/>
    </row>
    <row r="20" spans="1:41" ht="21" customHeight="1">
      <c r="A20" s="373"/>
      <c r="B20" s="368"/>
      <c r="C20" s="353"/>
      <c r="D20" s="173">
        <v>1</v>
      </c>
      <c r="E20" s="173">
        <f>+S20+AG20</f>
        <v>0</v>
      </c>
      <c r="F20" s="173"/>
      <c r="G20" s="173">
        <f>SUM(G21:G24)</f>
        <v>0</v>
      </c>
      <c r="H20" s="173"/>
      <c r="I20" s="173">
        <v>1</v>
      </c>
      <c r="J20" s="173">
        <f>+X20+AG20</f>
        <v>0</v>
      </c>
      <c r="K20" s="173"/>
      <c r="L20" s="173">
        <f>SUM(L21:L24)</f>
        <v>0</v>
      </c>
      <c r="M20" s="172">
        <f>+G20+L20</f>
        <v>0</v>
      </c>
      <c r="O20" s="373"/>
      <c r="P20" s="368"/>
      <c r="R20" s="173">
        <v>1</v>
      </c>
      <c r="S20" s="173"/>
      <c r="T20" s="173"/>
      <c r="U20" s="173">
        <f>SUM(U21:U24)</f>
        <v>0</v>
      </c>
      <c r="V20" s="173"/>
      <c r="W20" s="173">
        <v>1</v>
      </c>
      <c r="X20" s="173"/>
      <c r="Y20" s="173"/>
      <c r="Z20" s="173">
        <f>SUM(Z21:Z24)</f>
        <v>0</v>
      </c>
      <c r="AA20" s="172">
        <f>+U20+Z20</f>
        <v>0</v>
      </c>
      <c r="AC20" s="373"/>
      <c r="AD20" s="368"/>
      <c r="AF20" s="173">
        <v>1</v>
      </c>
      <c r="AG20" s="173"/>
      <c r="AH20" s="173"/>
      <c r="AI20" s="173">
        <f>SUM(AI21:AI24)</f>
        <v>0</v>
      </c>
      <c r="AJ20" s="173"/>
      <c r="AK20" s="173">
        <v>1</v>
      </c>
      <c r="AL20" s="173"/>
      <c r="AM20" s="173"/>
      <c r="AN20" s="173">
        <f>SUM(AN21:AN24)</f>
        <v>0</v>
      </c>
      <c r="AO20" s="172">
        <f>+AI20+AN20</f>
        <v>0</v>
      </c>
    </row>
    <row r="21" spans="1:41" ht="21" customHeight="1">
      <c r="A21" s="173"/>
      <c r="B21" s="173"/>
      <c r="C21" s="52"/>
      <c r="D21" s="173">
        <v>2</v>
      </c>
      <c r="E21" s="173">
        <f t="shared" ref="E21:E24" si="5">+S21+AG21</f>
        <v>0</v>
      </c>
      <c r="F21" s="173"/>
      <c r="G21" s="172">
        <f>+E21*F21</f>
        <v>0</v>
      </c>
      <c r="H21" s="172"/>
      <c r="I21" s="173">
        <v>2</v>
      </c>
      <c r="J21" s="173">
        <f t="shared" ref="J21:J24" si="6">+X21+AG21</f>
        <v>0</v>
      </c>
      <c r="K21" s="173"/>
      <c r="L21" s="172">
        <f>+J21*K21</f>
        <v>0</v>
      </c>
      <c r="M21" s="172">
        <f t="shared" ref="M21:M24" si="7">+G21+L21</f>
        <v>0</v>
      </c>
      <c r="O21" s="173"/>
      <c r="P21" s="173"/>
      <c r="Q21" s="52"/>
      <c r="R21" s="173">
        <v>2</v>
      </c>
      <c r="S21" s="173"/>
      <c r="T21" s="173"/>
      <c r="U21" s="172">
        <f>+S21*T21</f>
        <v>0</v>
      </c>
      <c r="V21" s="172"/>
      <c r="W21" s="173">
        <v>2</v>
      </c>
      <c r="X21" s="173"/>
      <c r="Y21" s="173"/>
      <c r="Z21" s="172">
        <f>+X21*Y21</f>
        <v>0</v>
      </c>
      <c r="AA21" s="172">
        <f t="shared" ref="AA21:AA24" si="8">+U21+Z21</f>
        <v>0</v>
      </c>
      <c r="AC21" s="173"/>
      <c r="AD21" s="173"/>
      <c r="AE21" s="52"/>
      <c r="AF21" s="173">
        <v>2</v>
      </c>
      <c r="AG21" s="173"/>
      <c r="AH21" s="173"/>
      <c r="AI21" s="172">
        <f>+AG21*AH21</f>
        <v>0</v>
      </c>
      <c r="AJ21" s="172"/>
      <c r="AK21" s="173">
        <v>2</v>
      </c>
      <c r="AL21" s="173"/>
      <c r="AM21" s="173"/>
      <c r="AN21" s="172">
        <f>+AL21*AM21</f>
        <v>0</v>
      </c>
      <c r="AO21" s="172">
        <f t="shared" ref="AO21:AO24" si="9">+AI21+AN21</f>
        <v>0</v>
      </c>
    </row>
    <row r="22" spans="1:41" ht="21" customHeight="1">
      <c r="A22" s="173"/>
      <c r="B22" s="173"/>
      <c r="C22" s="370"/>
      <c r="D22" s="173">
        <v>3</v>
      </c>
      <c r="E22" s="173">
        <f t="shared" si="5"/>
        <v>0</v>
      </c>
      <c r="F22" s="173"/>
      <c r="G22" s="172">
        <f>+E22*F22</f>
        <v>0</v>
      </c>
      <c r="H22" s="172"/>
      <c r="I22" s="173">
        <v>3</v>
      </c>
      <c r="J22" s="173">
        <f t="shared" si="6"/>
        <v>0</v>
      </c>
      <c r="K22" s="173"/>
      <c r="L22" s="172">
        <f>+J22*K22</f>
        <v>0</v>
      </c>
      <c r="M22" s="172">
        <f t="shared" si="7"/>
        <v>0</v>
      </c>
      <c r="O22" s="173"/>
      <c r="P22" s="173"/>
      <c r="Q22" s="370"/>
      <c r="R22" s="173">
        <v>3</v>
      </c>
      <c r="S22" s="173"/>
      <c r="T22" s="173"/>
      <c r="U22" s="172">
        <f>+S22*T22</f>
        <v>0</v>
      </c>
      <c r="V22" s="172"/>
      <c r="W22" s="173">
        <v>3</v>
      </c>
      <c r="X22" s="173"/>
      <c r="Y22" s="173"/>
      <c r="Z22" s="172">
        <f>+X22*Y22</f>
        <v>0</v>
      </c>
      <c r="AA22" s="172">
        <f t="shared" si="8"/>
        <v>0</v>
      </c>
      <c r="AC22" s="173"/>
      <c r="AD22" s="173"/>
      <c r="AE22" s="370"/>
      <c r="AF22" s="173">
        <v>3</v>
      </c>
      <c r="AG22" s="173"/>
      <c r="AH22" s="173"/>
      <c r="AI22" s="172">
        <f>+AG22*AH22</f>
        <v>0</v>
      </c>
      <c r="AJ22" s="172"/>
      <c r="AK22" s="173">
        <v>3</v>
      </c>
      <c r="AL22" s="173"/>
      <c r="AM22" s="173"/>
      <c r="AN22" s="172">
        <f>+AL22*AM22</f>
        <v>0</v>
      </c>
      <c r="AO22" s="172">
        <f t="shared" si="9"/>
        <v>0</v>
      </c>
    </row>
    <row r="23" spans="1:41" ht="21" customHeight="1">
      <c r="A23" s="173"/>
      <c r="B23" s="173"/>
      <c r="C23" s="370"/>
      <c r="D23" s="173">
        <v>4</v>
      </c>
      <c r="E23" s="173">
        <f t="shared" si="5"/>
        <v>0</v>
      </c>
      <c r="F23" s="173"/>
      <c r="G23" s="172">
        <f>+E23*F23</f>
        <v>0</v>
      </c>
      <c r="H23" s="172"/>
      <c r="I23" s="173">
        <v>4</v>
      </c>
      <c r="J23" s="173">
        <f t="shared" si="6"/>
        <v>0</v>
      </c>
      <c r="K23" s="173"/>
      <c r="L23" s="172">
        <f>+J23*K23</f>
        <v>0</v>
      </c>
      <c r="M23" s="172">
        <f t="shared" si="7"/>
        <v>0</v>
      </c>
      <c r="O23" s="173"/>
      <c r="P23" s="173"/>
      <c r="Q23" s="370"/>
      <c r="R23" s="173">
        <v>4</v>
      </c>
      <c r="S23" s="173"/>
      <c r="T23" s="173"/>
      <c r="U23" s="172">
        <f>+S23*T23</f>
        <v>0</v>
      </c>
      <c r="V23" s="172"/>
      <c r="W23" s="173">
        <v>4</v>
      </c>
      <c r="X23" s="173"/>
      <c r="Y23" s="173"/>
      <c r="Z23" s="172">
        <f>+X23*Y23</f>
        <v>0</v>
      </c>
      <c r="AA23" s="172">
        <f t="shared" si="8"/>
        <v>0</v>
      </c>
      <c r="AC23" s="173"/>
      <c r="AD23" s="173"/>
      <c r="AE23" s="370"/>
      <c r="AF23" s="173">
        <v>4</v>
      </c>
      <c r="AG23" s="173"/>
      <c r="AH23" s="173"/>
      <c r="AI23" s="172">
        <f>+AG23*AH23</f>
        <v>0</v>
      </c>
      <c r="AJ23" s="172"/>
      <c r="AK23" s="173">
        <v>4</v>
      </c>
      <c r="AL23" s="173"/>
      <c r="AM23" s="173"/>
      <c r="AN23" s="172">
        <f>+AL23*AM23</f>
        <v>0</v>
      </c>
      <c r="AO23" s="172">
        <f t="shared" si="9"/>
        <v>0</v>
      </c>
    </row>
    <row r="24" spans="1:41" ht="21" customHeight="1">
      <c r="A24" s="173"/>
      <c r="B24" s="173"/>
      <c r="C24" s="370"/>
      <c r="D24" s="173" t="s">
        <v>371</v>
      </c>
      <c r="E24" s="173">
        <f t="shared" si="5"/>
        <v>0</v>
      </c>
      <c r="F24" s="173"/>
      <c r="G24" s="172">
        <f>+E24*F24</f>
        <v>0</v>
      </c>
      <c r="H24" s="172"/>
      <c r="I24" s="173" t="s">
        <v>371</v>
      </c>
      <c r="J24" s="173">
        <f t="shared" si="6"/>
        <v>0</v>
      </c>
      <c r="K24" s="173"/>
      <c r="L24" s="172">
        <f>+J24*K24</f>
        <v>0</v>
      </c>
      <c r="M24" s="172">
        <f t="shared" si="7"/>
        <v>0</v>
      </c>
      <c r="O24" s="173"/>
      <c r="P24" s="173"/>
      <c r="Q24" s="370"/>
      <c r="R24" s="173" t="s">
        <v>371</v>
      </c>
      <c r="S24" s="173"/>
      <c r="T24" s="173"/>
      <c r="U24" s="172">
        <f>+S24*T24</f>
        <v>0</v>
      </c>
      <c r="V24" s="172"/>
      <c r="W24" s="173" t="s">
        <v>371</v>
      </c>
      <c r="X24" s="173"/>
      <c r="Y24" s="173"/>
      <c r="Z24" s="172">
        <f>+X24*Y24</f>
        <v>0</v>
      </c>
      <c r="AA24" s="172">
        <f t="shared" si="8"/>
        <v>0</v>
      </c>
      <c r="AC24" s="173"/>
      <c r="AD24" s="173"/>
      <c r="AE24" s="370"/>
      <c r="AF24" s="173" t="s">
        <v>371</v>
      </c>
      <c r="AG24" s="173"/>
      <c r="AH24" s="173"/>
      <c r="AI24" s="172">
        <f>+AG24*AH24</f>
        <v>0</v>
      </c>
      <c r="AJ24" s="172"/>
      <c r="AK24" s="173" t="s">
        <v>371</v>
      </c>
      <c r="AL24" s="173"/>
      <c r="AM24" s="173"/>
      <c r="AN24" s="172">
        <f>+AL24*AM24</f>
        <v>0</v>
      </c>
      <c r="AO24" s="172">
        <f t="shared" si="9"/>
        <v>0</v>
      </c>
    </row>
    <row r="25" spans="1:41" ht="21" customHeight="1">
      <c r="A25" s="371" t="s">
        <v>0</v>
      </c>
      <c r="B25" s="371"/>
      <c r="C25" s="371"/>
      <c r="D25" s="371"/>
      <c r="E25" s="1003">
        <f>SUM(E20:E24)</f>
        <v>0</v>
      </c>
      <c r="F25" s="1003"/>
      <c r="G25" s="1003">
        <f>SUM(G20:G24)</f>
        <v>0</v>
      </c>
      <c r="H25" s="1003"/>
      <c r="I25" s="371"/>
      <c r="J25" s="1003">
        <f>SUM(J20:J24)</f>
        <v>0</v>
      </c>
      <c r="K25" s="1003"/>
      <c r="L25" s="1003">
        <f>SUM(L20:L24)</f>
        <v>0</v>
      </c>
      <c r="M25" s="1003">
        <f>SUM(M20:M24)</f>
        <v>0</v>
      </c>
      <c r="O25" s="371" t="s">
        <v>0</v>
      </c>
      <c r="P25" s="371"/>
      <c r="Q25" s="371"/>
      <c r="R25" s="371"/>
      <c r="S25" s="1003">
        <f>SUM(S20:S24)</f>
        <v>0</v>
      </c>
      <c r="T25" s="1003"/>
      <c r="U25" s="1003">
        <f>SUM(U20:U24)</f>
        <v>0</v>
      </c>
      <c r="V25" s="1003"/>
      <c r="W25" s="371"/>
      <c r="X25" s="1003">
        <f>SUM(X20:X24)</f>
        <v>0</v>
      </c>
      <c r="Y25" s="1003"/>
      <c r="Z25" s="1003">
        <f>SUM(Z20:Z24)</f>
        <v>0</v>
      </c>
      <c r="AA25" s="1003">
        <f>SUM(AA20:AA24)</f>
        <v>0</v>
      </c>
      <c r="AC25" s="371" t="s">
        <v>0</v>
      </c>
      <c r="AD25" s="371"/>
      <c r="AE25" s="371"/>
      <c r="AF25" s="371"/>
      <c r="AG25" s="1003">
        <f>SUM(AG20:AG24)</f>
        <v>0</v>
      </c>
      <c r="AH25" s="1003"/>
      <c r="AI25" s="1003">
        <f>SUM(AI20:AI24)</f>
        <v>0</v>
      </c>
      <c r="AJ25" s="1003"/>
      <c r="AK25" s="371"/>
      <c r="AL25" s="1003">
        <f>SUM(AL20:AL24)</f>
        <v>0</v>
      </c>
      <c r="AM25" s="1003"/>
      <c r="AN25" s="1003">
        <f>SUM(AN20:AN24)</f>
        <v>0</v>
      </c>
      <c r="AO25" s="1003">
        <f>SUM(AO20:AO24)</f>
        <v>0</v>
      </c>
    </row>
    <row r="26" spans="1:41" ht="21" customHeight="1">
      <c r="A26" s="906" t="s">
        <v>543</v>
      </c>
      <c r="B26" s="366"/>
      <c r="C26" s="357"/>
      <c r="D26" s="1006"/>
      <c r="E26" s="1006"/>
      <c r="F26" s="1006"/>
      <c r="G26" s="357"/>
      <c r="H26" s="357"/>
      <c r="I26" s="1006"/>
      <c r="J26" s="1006"/>
      <c r="K26" s="1006"/>
      <c r="L26" s="357"/>
      <c r="M26" s="912"/>
      <c r="O26" s="906" t="s">
        <v>543</v>
      </c>
      <c r="P26" s="366"/>
      <c r="Q26" s="357"/>
      <c r="R26" s="1006"/>
      <c r="S26" s="1006"/>
      <c r="T26" s="1006"/>
      <c r="U26" s="357"/>
      <c r="V26" s="357"/>
      <c r="W26" s="1006"/>
      <c r="X26" s="1006"/>
      <c r="Y26" s="1006"/>
      <c r="Z26" s="357"/>
      <c r="AA26" s="912"/>
      <c r="AC26" s="906" t="s">
        <v>543</v>
      </c>
      <c r="AD26" s="366"/>
      <c r="AE26" s="357"/>
      <c r="AF26" s="1006"/>
      <c r="AG26" s="1006"/>
      <c r="AH26" s="1006"/>
      <c r="AI26" s="357"/>
      <c r="AJ26" s="357"/>
      <c r="AK26" s="1006"/>
      <c r="AL26" s="1006"/>
      <c r="AM26" s="1006"/>
      <c r="AN26" s="357"/>
      <c r="AO26" s="912"/>
    </row>
    <row r="27" spans="1:41" ht="21" customHeight="1">
      <c r="A27" s="173">
        <v>1</v>
      </c>
      <c r="B27" s="368" t="s">
        <v>128</v>
      </c>
      <c r="C27" s="369"/>
      <c r="D27" s="905"/>
      <c r="E27" s="905"/>
      <c r="F27" s="905"/>
      <c r="G27" s="905"/>
      <c r="H27" s="173"/>
      <c r="I27" s="905"/>
      <c r="J27" s="905"/>
      <c r="K27" s="905"/>
      <c r="L27" s="905"/>
      <c r="M27" s="651"/>
      <c r="O27" s="173">
        <v>1</v>
      </c>
      <c r="P27" s="368" t="s">
        <v>128</v>
      </c>
      <c r="Q27" s="369"/>
      <c r="R27" s="905"/>
      <c r="S27" s="905"/>
      <c r="T27" s="905"/>
      <c r="U27" s="905"/>
      <c r="V27" s="173"/>
      <c r="W27" s="905"/>
      <c r="X27" s="905"/>
      <c r="Y27" s="905"/>
      <c r="Z27" s="905"/>
      <c r="AA27" s="651"/>
      <c r="AC27" s="173">
        <v>1</v>
      </c>
      <c r="AD27" s="368" t="s">
        <v>128</v>
      </c>
      <c r="AE27" s="369"/>
      <c r="AF27" s="905"/>
      <c r="AG27" s="905"/>
      <c r="AH27" s="905"/>
      <c r="AI27" s="905"/>
      <c r="AJ27" s="173"/>
      <c r="AK27" s="905"/>
      <c r="AL27" s="905"/>
      <c r="AM27" s="905"/>
      <c r="AN27" s="905"/>
      <c r="AO27" s="651"/>
    </row>
    <row r="28" spans="1:41" ht="21" customHeight="1">
      <c r="A28" s="907"/>
      <c r="B28" s="368"/>
      <c r="C28" s="370" t="s">
        <v>129</v>
      </c>
      <c r="D28" s="173"/>
      <c r="E28" s="173"/>
      <c r="F28" s="173"/>
      <c r="G28" s="173"/>
      <c r="H28" s="173"/>
      <c r="I28" s="173"/>
      <c r="J28" s="173"/>
      <c r="K28" s="173"/>
      <c r="L28" s="173"/>
      <c r="M28" s="172"/>
      <c r="O28" s="907"/>
      <c r="P28" s="368"/>
      <c r="Q28" s="370" t="s">
        <v>129</v>
      </c>
      <c r="R28" s="173"/>
      <c r="S28" s="173"/>
      <c r="T28" s="173"/>
      <c r="U28" s="173"/>
      <c r="V28" s="173"/>
      <c r="W28" s="173"/>
      <c r="X28" s="173"/>
      <c r="Y28" s="173"/>
      <c r="Z28" s="173"/>
      <c r="AA28" s="172"/>
      <c r="AC28" s="907"/>
      <c r="AD28" s="368"/>
      <c r="AE28" s="370" t="s">
        <v>129</v>
      </c>
      <c r="AF28" s="173"/>
      <c r="AG28" s="173"/>
      <c r="AH28" s="173"/>
      <c r="AI28" s="173"/>
      <c r="AJ28" s="173"/>
      <c r="AK28" s="173"/>
      <c r="AL28" s="173"/>
      <c r="AM28" s="173"/>
      <c r="AN28" s="173"/>
      <c r="AO28" s="172"/>
    </row>
    <row r="29" spans="1:41" ht="21" customHeight="1">
      <c r="A29" s="373"/>
      <c r="B29" s="368"/>
      <c r="C29" s="353"/>
      <c r="D29" s="173">
        <v>1</v>
      </c>
      <c r="E29" s="173">
        <f>+S29+AG29</f>
        <v>0</v>
      </c>
      <c r="F29" s="173"/>
      <c r="G29" s="173">
        <f>SUM(G30:G33)</f>
        <v>0</v>
      </c>
      <c r="H29" s="173"/>
      <c r="I29" s="173">
        <v>1</v>
      </c>
      <c r="J29" s="173">
        <f>+X29+AG29</f>
        <v>0</v>
      </c>
      <c r="K29" s="173"/>
      <c r="L29" s="173">
        <f>SUM(L30:L33)</f>
        <v>0</v>
      </c>
      <c r="M29" s="172">
        <f>+G29+L29</f>
        <v>0</v>
      </c>
      <c r="O29" s="373"/>
      <c r="P29" s="368"/>
      <c r="R29" s="173">
        <v>1</v>
      </c>
      <c r="S29" s="173"/>
      <c r="T29" s="173"/>
      <c r="U29" s="173">
        <f>SUM(U30:U33)</f>
        <v>0</v>
      </c>
      <c r="V29" s="173"/>
      <c r="W29" s="173">
        <v>1</v>
      </c>
      <c r="X29" s="173"/>
      <c r="Y29" s="173"/>
      <c r="Z29" s="173">
        <f>SUM(Z30:Z33)</f>
        <v>0</v>
      </c>
      <c r="AA29" s="172">
        <f>+U29+Z29</f>
        <v>0</v>
      </c>
      <c r="AC29" s="373"/>
      <c r="AD29" s="368"/>
      <c r="AF29" s="173">
        <v>1</v>
      </c>
      <c r="AG29" s="173"/>
      <c r="AH29" s="173"/>
      <c r="AI29" s="173">
        <f>SUM(AI30:AI33)</f>
        <v>0</v>
      </c>
      <c r="AJ29" s="173"/>
      <c r="AK29" s="173">
        <v>1</v>
      </c>
      <c r="AL29" s="173"/>
      <c r="AM29" s="173"/>
      <c r="AN29" s="173">
        <f>SUM(AN30:AN33)</f>
        <v>0</v>
      </c>
      <c r="AO29" s="172">
        <f>+AI29+AN29</f>
        <v>0</v>
      </c>
    </row>
    <row r="30" spans="1:41" ht="21" customHeight="1">
      <c r="A30" s="173"/>
      <c r="B30" s="173"/>
      <c r="C30" s="52"/>
      <c r="D30" s="173">
        <v>2</v>
      </c>
      <c r="E30" s="173">
        <f t="shared" ref="E30:E33" si="10">+S30+AG30</f>
        <v>0</v>
      </c>
      <c r="F30" s="173"/>
      <c r="G30" s="172">
        <f>+E30*F30</f>
        <v>0</v>
      </c>
      <c r="H30" s="172"/>
      <c r="I30" s="173">
        <v>2</v>
      </c>
      <c r="J30" s="173">
        <f t="shared" ref="J30:J33" si="11">+X30+AG30</f>
        <v>0</v>
      </c>
      <c r="K30" s="173"/>
      <c r="L30" s="172">
        <f>+J30*K30</f>
        <v>0</v>
      </c>
      <c r="M30" s="172">
        <f t="shared" ref="M30:M33" si="12">+G30+L30</f>
        <v>0</v>
      </c>
      <c r="O30" s="173"/>
      <c r="P30" s="173"/>
      <c r="Q30" s="52"/>
      <c r="R30" s="173">
        <v>2</v>
      </c>
      <c r="S30" s="173"/>
      <c r="T30" s="173"/>
      <c r="U30" s="172">
        <f>+S30*T30</f>
        <v>0</v>
      </c>
      <c r="V30" s="172"/>
      <c r="W30" s="173">
        <v>2</v>
      </c>
      <c r="X30" s="173"/>
      <c r="Y30" s="173"/>
      <c r="Z30" s="172">
        <f>+X30*Y30</f>
        <v>0</v>
      </c>
      <c r="AA30" s="172">
        <f t="shared" ref="AA30:AA33" si="13">+U30+Z30</f>
        <v>0</v>
      </c>
      <c r="AC30" s="173"/>
      <c r="AD30" s="173"/>
      <c r="AE30" s="52"/>
      <c r="AF30" s="173">
        <v>2</v>
      </c>
      <c r="AG30" s="173"/>
      <c r="AH30" s="173"/>
      <c r="AI30" s="172">
        <f>+AG30*AH30</f>
        <v>0</v>
      </c>
      <c r="AJ30" s="172"/>
      <c r="AK30" s="173">
        <v>2</v>
      </c>
      <c r="AL30" s="173"/>
      <c r="AM30" s="173"/>
      <c r="AN30" s="172">
        <f>+AL30*AM30</f>
        <v>0</v>
      </c>
      <c r="AO30" s="172">
        <f t="shared" ref="AO30:AO33" si="14">+AI30+AN30</f>
        <v>0</v>
      </c>
    </row>
    <row r="31" spans="1:41" ht="21" customHeight="1">
      <c r="A31" s="173"/>
      <c r="B31" s="173"/>
      <c r="C31" s="370"/>
      <c r="D31" s="173">
        <v>3</v>
      </c>
      <c r="E31" s="173">
        <f t="shared" si="10"/>
        <v>0</v>
      </c>
      <c r="F31" s="173"/>
      <c r="G31" s="172">
        <f>+E31*F31</f>
        <v>0</v>
      </c>
      <c r="H31" s="172"/>
      <c r="I31" s="173">
        <v>3</v>
      </c>
      <c r="J31" s="173">
        <f t="shared" si="11"/>
        <v>0</v>
      </c>
      <c r="K31" s="173"/>
      <c r="L31" s="172">
        <f>+J31*K31</f>
        <v>0</v>
      </c>
      <c r="M31" s="172">
        <f t="shared" si="12"/>
        <v>0</v>
      </c>
      <c r="O31" s="173"/>
      <c r="P31" s="173"/>
      <c r="Q31" s="370"/>
      <c r="R31" s="173">
        <v>3</v>
      </c>
      <c r="S31" s="173"/>
      <c r="T31" s="173"/>
      <c r="U31" s="172">
        <f>+S31*T31</f>
        <v>0</v>
      </c>
      <c r="V31" s="172"/>
      <c r="W31" s="173">
        <v>3</v>
      </c>
      <c r="X31" s="173"/>
      <c r="Y31" s="173"/>
      <c r="Z31" s="172">
        <f>+X31*Y31</f>
        <v>0</v>
      </c>
      <c r="AA31" s="172">
        <f t="shared" si="13"/>
        <v>0</v>
      </c>
      <c r="AC31" s="173"/>
      <c r="AD31" s="173"/>
      <c r="AE31" s="370"/>
      <c r="AF31" s="173">
        <v>3</v>
      </c>
      <c r="AG31" s="173"/>
      <c r="AH31" s="173"/>
      <c r="AI31" s="172">
        <f>+AG31*AH31</f>
        <v>0</v>
      </c>
      <c r="AJ31" s="172"/>
      <c r="AK31" s="173">
        <v>3</v>
      </c>
      <c r="AL31" s="173"/>
      <c r="AM31" s="173"/>
      <c r="AN31" s="172">
        <f>+AL31*AM31</f>
        <v>0</v>
      </c>
      <c r="AO31" s="172">
        <f t="shared" si="14"/>
        <v>0</v>
      </c>
    </row>
    <row r="32" spans="1:41" ht="21" customHeight="1">
      <c r="A32" s="173"/>
      <c r="B32" s="173"/>
      <c r="C32" s="370"/>
      <c r="D32" s="173">
        <v>4</v>
      </c>
      <c r="E32" s="173">
        <f t="shared" si="10"/>
        <v>0</v>
      </c>
      <c r="F32" s="173"/>
      <c r="G32" s="172">
        <f>+E32*F32</f>
        <v>0</v>
      </c>
      <c r="H32" s="172"/>
      <c r="I32" s="173">
        <v>4</v>
      </c>
      <c r="J32" s="173">
        <f t="shared" si="11"/>
        <v>0</v>
      </c>
      <c r="K32" s="173"/>
      <c r="L32" s="172">
        <f>+J32*K32</f>
        <v>0</v>
      </c>
      <c r="M32" s="172">
        <f t="shared" si="12"/>
        <v>0</v>
      </c>
      <c r="O32" s="173"/>
      <c r="P32" s="173"/>
      <c r="Q32" s="370"/>
      <c r="R32" s="173">
        <v>4</v>
      </c>
      <c r="S32" s="173"/>
      <c r="T32" s="173"/>
      <c r="U32" s="172">
        <f>+S32*T32</f>
        <v>0</v>
      </c>
      <c r="V32" s="172"/>
      <c r="W32" s="173">
        <v>4</v>
      </c>
      <c r="X32" s="173"/>
      <c r="Y32" s="173"/>
      <c r="Z32" s="172">
        <f>+X32*Y32</f>
        <v>0</v>
      </c>
      <c r="AA32" s="172">
        <f t="shared" si="13"/>
        <v>0</v>
      </c>
      <c r="AC32" s="173"/>
      <c r="AD32" s="173"/>
      <c r="AE32" s="370"/>
      <c r="AF32" s="173">
        <v>4</v>
      </c>
      <c r="AG32" s="173"/>
      <c r="AH32" s="173"/>
      <c r="AI32" s="172">
        <f>+AG32*AH32</f>
        <v>0</v>
      </c>
      <c r="AJ32" s="172"/>
      <c r="AK32" s="173">
        <v>4</v>
      </c>
      <c r="AL32" s="173"/>
      <c r="AM32" s="173"/>
      <c r="AN32" s="172">
        <f>+AL32*AM32</f>
        <v>0</v>
      </c>
      <c r="AO32" s="172">
        <f t="shared" si="14"/>
        <v>0</v>
      </c>
    </row>
    <row r="33" spans="1:41" ht="21" customHeight="1">
      <c r="A33" s="173"/>
      <c r="B33" s="173"/>
      <c r="C33" s="370"/>
      <c r="D33" s="173" t="s">
        <v>371</v>
      </c>
      <c r="E33" s="173">
        <f t="shared" si="10"/>
        <v>0</v>
      </c>
      <c r="F33" s="173"/>
      <c r="G33" s="172">
        <f>+E33*F33</f>
        <v>0</v>
      </c>
      <c r="H33" s="172"/>
      <c r="I33" s="173" t="s">
        <v>371</v>
      </c>
      <c r="J33" s="173">
        <f t="shared" si="11"/>
        <v>0</v>
      </c>
      <c r="K33" s="173"/>
      <c r="L33" s="172">
        <f>+J33*K33</f>
        <v>0</v>
      </c>
      <c r="M33" s="172">
        <f t="shared" si="12"/>
        <v>0</v>
      </c>
      <c r="O33" s="173"/>
      <c r="P33" s="173"/>
      <c r="Q33" s="370"/>
      <c r="R33" s="173" t="s">
        <v>371</v>
      </c>
      <c r="S33" s="173"/>
      <c r="T33" s="173"/>
      <c r="U33" s="172">
        <f>+S33*T33</f>
        <v>0</v>
      </c>
      <c r="V33" s="172"/>
      <c r="W33" s="173" t="s">
        <v>371</v>
      </c>
      <c r="X33" s="173"/>
      <c r="Y33" s="173"/>
      <c r="Z33" s="172">
        <f>+X33*Y33</f>
        <v>0</v>
      </c>
      <c r="AA33" s="172">
        <f t="shared" si="13"/>
        <v>0</v>
      </c>
      <c r="AC33" s="173"/>
      <c r="AD33" s="173"/>
      <c r="AE33" s="370"/>
      <c r="AF33" s="173" t="s">
        <v>371</v>
      </c>
      <c r="AG33" s="173"/>
      <c r="AH33" s="173"/>
      <c r="AI33" s="172">
        <f>+AG33*AH33</f>
        <v>0</v>
      </c>
      <c r="AJ33" s="172"/>
      <c r="AK33" s="173" t="s">
        <v>371</v>
      </c>
      <c r="AL33" s="173"/>
      <c r="AM33" s="173"/>
      <c r="AN33" s="172">
        <f>+AL33*AM33</f>
        <v>0</v>
      </c>
      <c r="AO33" s="172">
        <f t="shared" si="14"/>
        <v>0</v>
      </c>
    </row>
    <row r="34" spans="1:41" ht="21" customHeight="1">
      <c r="A34" s="371" t="s">
        <v>0</v>
      </c>
      <c r="B34" s="371"/>
      <c r="C34" s="371"/>
      <c r="D34" s="371"/>
      <c r="E34" s="1003">
        <f>SUM(E29:E33)</f>
        <v>0</v>
      </c>
      <c r="F34" s="1003"/>
      <c r="G34" s="1003">
        <f>SUM(G29:G33)</f>
        <v>0</v>
      </c>
      <c r="H34" s="1003"/>
      <c r="I34" s="371"/>
      <c r="J34" s="1003">
        <f>SUM(J29:J33)</f>
        <v>0</v>
      </c>
      <c r="K34" s="1003"/>
      <c r="L34" s="1003">
        <f>SUM(L29:L33)</f>
        <v>0</v>
      </c>
      <c r="M34" s="1003">
        <f>SUM(M29:M33)</f>
        <v>0</v>
      </c>
      <c r="O34" s="371" t="s">
        <v>0</v>
      </c>
      <c r="P34" s="371"/>
      <c r="Q34" s="371"/>
      <c r="R34" s="371"/>
      <c r="S34" s="1003">
        <f>SUM(S29:S33)</f>
        <v>0</v>
      </c>
      <c r="T34" s="1003"/>
      <c r="U34" s="1003">
        <f>SUM(U29:U33)</f>
        <v>0</v>
      </c>
      <c r="V34" s="1003"/>
      <c r="W34" s="371"/>
      <c r="X34" s="1003">
        <f>SUM(X29:X33)</f>
        <v>0</v>
      </c>
      <c r="Y34" s="1003"/>
      <c r="Z34" s="1003">
        <f>SUM(Z29:Z33)</f>
        <v>0</v>
      </c>
      <c r="AA34" s="1003">
        <f>SUM(AA29:AA33)</f>
        <v>0</v>
      </c>
      <c r="AC34" s="371" t="s">
        <v>0</v>
      </c>
      <c r="AD34" s="371"/>
      <c r="AE34" s="371"/>
      <c r="AF34" s="371"/>
      <c r="AG34" s="1003">
        <f>SUM(AG29:AG33)</f>
        <v>0</v>
      </c>
      <c r="AH34" s="1003"/>
      <c r="AI34" s="1003">
        <f>SUM(AI29:AI33)</f>
        <v>0</v>
      </c>
      <c r="AJ34" s="1003"/>
      <c r="AK34" s="371"/>
      <c r="AL34" s="1003">
        <f>SUM(AL29:AL33)</f>
        <v>0</v>
      </c>
      <c r="AM34" s="1003"/>
      <c r="AN34" s="1003">
        <f>SUM(AN29:AN33)</f>
        <v>0</v>
      </c>
      <c r="AO34" s="1003">
        <f>SUM(AO29:AO33)</f>
        <v>0</v>
      </c>
    </row>
  </sheetData>
  <mergeCells count="12">
    <mergeCell ref="AC4:AO4"/>
    <mergeCell ref="C5:C7"/>
    <mergeCell ref="D5:G5"/>
    <mergeCell ref="I5:L5"/>
    <mergeCell ref="Q5:Q7"/>
    <mergeCell ref="R5:U5"/>
    <mergeCell ref="W5:Z5"/>
    <mergeCell ref="AE5:AE7"/>
    <mergeCell ref="AF5:AI5"/>
    <mergeCell ref="AK5:AN5"/>
    <mergeCell ref="A4:M4"/>
    <mergeCell ref="O4:AA4"/>
  </mergeCells>
  <pageMargins left="0.47244094488188981" right="0.35433070866141736" top="0.94488188976377963" bottom="0.39370078740157483" header="0.23622047244094491" footer="0.23622047244094491"/>
  <pageSetup paperSize="9" fitToHeight="0" orientation="landscape" r:id="rId1"/>
  <headerFooter alignWithMargins="0">
    <oddFooter>&amp;C&amp;8หน้า &amp;P&amp;R&amp;8&amp;F/&amp;A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0000"/>
    <pageSetUpPr fitToPage="1"/>
  </sheetPr>
  <dimension ref="A1:V2255"/>
  <sheetViews>
    <sheetView zoomScaleNormal="100" zoomScaleSheetLayoutView="70" workbookViewId="0">
      <pane xSplit="1" ySplit="8" topLeftCell="B792" activePane="bottomRight" state="frozen"/>
      <selection pane="topRight" activeCell="B1" sqref="B1"/>
      <selection pane="bottomLeft" activeCell="A8" sqref="A8"/>
      <selection pane="bottomRight" activeCell="A4" sqref="A4"/>
    </sheetView>
  </sheetViews>
  <sheetFormatPr defaultColWidth="9.140625" defaultRowHeight="21"/>
  <cols>
    <col min="1" max="1" width="67.85546875" style="1068" customWidth="1"/>
    <col min="2" max="2" width="18.28515625" style="1068" customWidth="1"/>
    <col min="3" max="3" width="16.7109375" style="1068" customWidth="1"/>
    <col min="4" max="4" width="11.42578125" style="1120" bestFit="1" customWidth="1"/>
    <col min="5" max="5" width="9.28515625" style="1120" bestFit="1" customWidth="1"/>
    <col min="6" max="6" width="11.42578125" style="1120" bestFit="1" customWidth="1"/>
    <col min="7" max="7" width="7.42578125" style="1120" bestFit="1" customWidth="1"/>
    <col min="8" max="8" width="5.28515625" style="1105" customWidth="1"/>
    <col min="9" max="9" width="14" style="1068" bestFit="1" customWidth="1"/>
    <col min="10" max="10" width="11.7109375" style="1123" customWidth="1"/>
    <col min="11" max="11" width="11.5703125" style="1068" bestFit="1" customWidth="1"/>
    <col min="12" max="12" width="9" style="1123" customWidth="1"/>
    <col min="13" max="13" width="5.85546875" style="1107" customWidth="1"/>
    <col min="14" max="14" width="12.7109375" style="1068" bestFit="1" customWidth="1"/>
    <col min="15" max="15" width="9" style="1123" customWidth="1"/>
    <col min="16" max="16" width="11.5703125" style="1068" bestFit="1" customWidth="1"/>
    <col min="17" max="17" width="9" style="1123" customWidth="1"/>
    <col min="18" max="18" width="5.85546875" style="1107" customWidth="1"/>
    <col min="19" max="19" width="14" style="1068" bestFit="1" customWidth="1"/>
    <col min="20" max="20" width="9" style="1123" customWidth="1"/>
    <col min="21" max="21" width="11.5703125" style="1068" bestFit="1" customWidth="1"/>
    <col min="22" max="22" width="9" style="1123" customWidth="1"/>
    <col min="23" max="16384" width="9.140625" style="1068"/>
  </cols>
  <sheetData>
    <row r="1" spans="1:22" ht="26.25">
      <c r="A1" s="1069" t="s">
        <v>560</v>
      </c>
      <c r="B1" s="1122" t="s">
        <v>923</v>
      </c>
      <c r="N1" s="1070"/>
      <c r="O1" s="1133"/>
      <c r="P1" s="1070"/>
      <c r="Q1" s="1133"/>
      <c r="R1" s="1115"/>
      <c r="S1" s="1070"/>
      <c r="T1" s="1133"/>
      <c r="U1" s="1070"/>
    </row>
    <row r="2" spans="1:22">
      <c r="A2" s="1069" t="s">
        <v>559</v>
      </c>
      <c r="N2" s="1070"/>
      <c r="O2" s="1133"/>
      <c r="P2" s="1070"/>
      <c r="Q2" s="1133"/>
      <c r="R2" s="1115"/>
      <c r="S2" s="1070"/>
      <c r="T2" s="1133"/>
      <c r="U2" s="1070"/>
    </row>
    <row r="3" spans="1:22">
      <c r="A3" s="1069" t="s">
        <v>558</v>
      </c>
      <c r="N3" s="1070"/>
      <c r="O3" s="1133"/>
      <c r="P3" s="1070"/>
      <c r="Q3" s="1133"/>
      <c r="R3" s="1115"/>
      <c r="S3" s="1070"/>
      <c r="T3" s="1133"/>
      <c r="U3" s="1070"/>
    </row>
    <row r="4" spans="1:22">
      <c r="K4" s="1071"/>
      <c r="L4" s="1132"/>
      <c r="M4" s="1108"/>
      <c r="N4" s="1071"/>
      <c r="O4" s="1132"/>
      <c r="P4" s="1071"/>
      <c r="Q4" s="1132"/>
      <c r="R4" s="1108"/>
      <c r="S4" s="1071"/>
      <c r="T4" s="1132"/>
      <c r="U4" s="1071"/>
    </row>
    <row r="5" spans="1:22" s="1088" customFormat="1" ht="23.25" customHeight="1">
      <c r="A5" s="1230" t="s">
        <v>919</v>
      </c>
      <c r="B5" s="1231" t="s">
        <v>920</v>
      </c>
      <c r="C5" s="1231"/>
      <c r="D5" s="1228" t="s">
        <v>921</v>
      </c>
      <c r="E5" s="1228"/>
      <c r="F5" s="1229" t="s">
        <v>922</v>
      </c>
      <c r="G5" s="1229"/>
      <c r="H5" s="1117"/>
      <c r="I5" s="1227" t="s">
        <v>561</v>
      </c>
      <c r="J5" s="1227"/>
      <c r="K5" s="1227"/>
      <c r="L5" s="1227"/>
      <c r="M5" s="1106"/>
      <c r="N5" s="1227" t="s">
        <v>562</v>
      </c>
      <c r="O5" s="1227"/>
      <c r="P5" s="1227"/>
      <c r="Q5" s="1227"/>
      <c r="R5" s="1106"/>
      <c r="S5" s="1227" t="s">
        <v>563</v>
      </c>
      <c r="T5" s="1227"/>
      <c r="U5" s="1227"/>
      <c r="V5" s="1227"/>
    </row>
    <row r="6" spans="1:22" s="1088" customFormat="1">
      <c r="A6" s="1230"/>
      <c r="B6" s="1089" t="s">
        <v>564</v>
      </c>
      <c r="C6" s="1089" t="s">
        <v>565</v>
      </c>
      <c r="D6" s="1228" t="s">
        <v>564</v>
      </c>
      <c r="E6" s="1228" t="s">
        <v>565</v>
      </c>
      <c r="F6" s="1228" t="s">
        <v>564</v>
      </c>
      <c r="G6" s="1228" t="s">
        <v>565</v>
      </c>
      <c r="H6" s="1118"/>
      <c r="I6" s="1227" t="s">
        <v>564</v>
      </c>
      <c r="J6" s="1227"/>
      <c r="K6" s="1227" t="s">
        <v>565</v>
      </c>
      <c r="L6" s="1227"/>
      <c r="M6" s="1106"/>
      <c r="N6" s="1227" t="s">
        <v>564</v>
      </c>
      <c r="O6" s="1227"/>
      <c r="P6" s="1227" t="s">
        <v>565</v>
      </c>
      <c r="Q6" s="1227"/>
      <c r="R6" s="1106"/>
      <c r="S6" s="1227" t="s">
        <v>564</v>
      </c>
      <c r="T6" s="1227"/>
      <c r="U6" s="1227" t="s">
        <v>565</v>
      </c>
      <c r="V6" s="1227"/>
    </row>
    <row r="7" spans="1:22" s="1088" customFormat="1">
      <c r="A7" s="1230"/>
      <c r="B7" s="1089" t="s">
        <v>407</v>
      </c>
      <c r="C7" s="1089" t="s">
        <v>407</v>
      </c>
      <c r="D7" s="1228"/>
      <c r="E7" s="1228"/>
      <c r="F7" s="1228"/>
      <c r="G7" s="1228"/>
      <c r="H7" s="1118"/>
      <c r="I7" s="1089" t="s">
        <v>407</v>
      </c>
      <c r="J7" s="1124" t="s">
        <v>375</v>
      </c>
      <c r="K7" s="1089" t="s">
        <v>407</v>
      </c>
      <c r="L7" s="1124" t="s">
        <v>375</v>
      </c>
      <c r="M7" s="1106"/>
      <c r="N7" s="1089" t="s">
        <v>407</v>
      </c>
      <c r="O7" s="1124" t="s">
        <v>375</v>
      </c>
      <c r="P7" s="1089" t="s">
        <v>407</v>
      </c>
      <c r="Q7" s="1124" t="s">
        <v>375</v>
      </c>
      <c r="R7" s="1106"/>
      <c r="S7" s="1089" t="s">
        <v>407</v>
      </c>
      <c r="T7" s="1124" t="s">
        <v>375</v>
      </c>
      <c r="U7" s="1089" t="s">
        <v>407</v>
      </c>
      <c r="V7" s="1124" t="s">
        <v>375</v>
      </c>
    </row>
    <row r="8" spans="1:22">
      <c r="A8" s="1090" t="s">
        <v>566</v>
      </c>
      <c r="B8" s="1119"/>
      <c r="C8" s="1092"/>
      <c r="D8" s="1121" t="e">
        <f>+AVERAGE(J8,O8)</f>
        <v>#DIV/0!</v>
      </c>
      <c r="E8" s="1121" t="e">
        <f>+AVERAGE(L8,Q8)</f>
        <v>#DIV/0!</v>
      </c>
      <c r="F8" s="1121" t="e">
        <f>+B8-D8</f>
        <v>#DIV/0!</v>
      </c>
      <c r="G8" s="1121" t="e">
        <f>+C8-E8</f>
        <v>#DIV/0!</v>
      </c>
      <c r="H8" s="1116"/>
      <c r="I8" s="1091">
        <v>155188500</v>
      </c>
      <c r="J8" s="1125"/>
      <c r="K8" s="1091"/>
      <c r="L8" s="1125"/>
      <c r="M8" s="1109"/>
      <c r="N8" s="1091">
        <v>75184900</v>
      </c>
      <c r="O8" s="1125"/>
      <c r="P8" s="1091"/>
      <c r="Q8" s="1125"/>
      <c r="R8" s="1109"/>
      <c r="S8" s="1091">
        <v>105792420</v>
      </c>
      <c r="T8" s="1125"/>
      <c r="U8" s="1091"/>
      <c r="V8" s="1134"/>
    </row>
    <row r="9" spans="1:22">
      <c r="A9" s="1093" t="s">
        <v>571</v>
      </c>
      <c r="B9" s="1092"/>
      <c r="C9" s="1092"/>
      <c r="D9" s="1121" t="e">
        <f t="shared" ref="D9:D72" si="0">+AVERAGE(J9,O9)</f>
        <v>#DIV/0!</v>
      </c>
      <c r="E9" s="1121" t="e">
        <f t="shared" ref="E9:E72" si="1">+AVERAGE(L9,Q9)</f>
        <v>#DIV/0!</v>
      </c>
      <c r="F9" s="1121" t="e">
        <f t="shared" ref="F9:F72" si="2">+B9-D9</f>
        <v>#DIV/0!</v>
      </c>
      <c r="G9" s="1121" t="e">
        <f t="shared" ref="G9:G72" si="3">+C9-E9</f>
        <v>#DIV/0!</v>
      </c>
      <c r="H9" s="1116"/>
      <c r="I9" s="1094">
        <v>51265750</v>
      </c>
      <c r="J9" s="1126"/>
      <c r="K9" s="1094"/>
      <c r="L9" s="1126"/>
      <c r="M9" s="1109"/>
      <c r="N9" s="1094">
        <v>8500000</v>
      </c>
      <c r="O9" s="1126"/>
      <c r="P9" s="1094"/>
      <c r="Q9" s="1126"/>
      <c r="R9" s="1109"/>
      <c r="S9" s="1094">
        <v>43993300</v>
      </c>
      <c r="T9" s="1126"/>
      <c r="U9" s="1094"/>
      <c r="V9" s="1134"/>
    </row>
    <row r="10" spans="1:22" ht="42">
      <c r="A10" s="1095" t="s">
        <v>596</v>
      </c>
      <c r="B10" s="1092"/>
      <c r="C10" s="1092"/>
      <c r="D10" s="1121" t="e">
        <f t="shared" si="0"/>
        <v>#DIV/0!</v>
      </c>
      <c r="E10" s="1121" t="e">
        <f t="shared" si="1"/>
        <v>#DIV/0!</v>
      </c>
      <c r="F10" s="1121" t="e">
        <f t="shared" si="2"/>
        <v>#DIV/0!</v>
      </c>
      <c r="G10" s="1121" t="e">
        <f t="shared" si="3"/>
        <v>#DIV/0!</v>
      </c>
      <c r="H10" s="1116"/>
      <c r="I10" s="1096">
        <v>43541700</v>
      </c>
      <c r="J10" s="1127"/>
      <c r="K10" s="1096"/>
      <c r="L10" s="1127"/>
      <c r="M10" s="1110"/>
      <c r="N10" s="1096"/>
      <c r="O10" s="1127"/>
      <c r="P10" s="1096"/>
      <c r="Q10" s="1127"/>
      <c r="R10" s="1110"/>
      <c r="S10" s="1096"/>
      <c r="T10" s="1127"/>
      <c r="U10" s="1096"/>
      <c r="V10" s="1134"/>
    </row>
    <row r="11" spans="1:22" ht="126">
      <c r="A11" s="1097" t="s">
        <v>597</v>
      </c>
      <c r="B11" s="1092"/>
      <c r="C11" s="1092"/>
      <c r="D11" s="1121" t="e">
        <f t="shared" si="0"/>
        <v>#DIV/0!</v>
      </c>
      <c r="E11" s="1121" t="e">
        <f t="shared" si="1"/>
        <v>#DIV/0!</v>
      </c>
      <c r="F11" s="1121" t="e">
        <f t="shared" si="2"/>
        <v>#DIV/0!</v>
      </c>
      <c r="G11" s="1121" t="e">
        <f t="shared" si="3"/>
        <v>#DIV/0!</v>
      </c>
      <c r="H11" s="1116"/>
      <c r="I11" s="1098">
        <v>43541700</v>
      </c>
      <c r="J11" s="1127"/>
      <c r="K11" s="1098"/>
      <c r="L11" s="1127"/>
      <c r="M11" s="1111"/>
      <c r="N11" s="1098"/>
      <c r="O11" s="1127"/>
      <c r="P11" s="1098"/>
      <c r="Q11" s="1127"/>
      <c r="R11" s="1111"/>
      <c r="S11" s="1098"/>
      <c r="T11" s="1127"/>
      <c r="U11" s="1098"/>
      <c r="V11" s="1134"/>
    </row>
    <row r="12" spans="1:22">
      <c r="A12" s="1099" t="s">
        <v>599</v>
      </c>
      <c r="B12" s="1092"/>
      <c r="C12" s="1092"/>
      <c r="D12" s="1121" t="e">
        <f t="shared" si="0"/>
        <v>#DIV/0!</v>
      </c>
      <c r="E12" s="1121" t="e">
        <f t="shared" si="1"/>
        <v>#DIV/0!</v>
      </c>
      <c r="F12" s="1121" t="e">
        <f t="shared" si="2"/>
        <v>#DIV/0!</v>
      </c>
      <c r="G12" s="1121" t="e">
        <f t="shared" si="3"/>
        <v>#DIV/0!</v>
      </c>
      <c r="H12" s="1116"/>
      <c r="I12" s="1098"/>
      <c r="J12" s="1127"/>
      <c r="K12" s="1098"/>
      <c r="L12" s="1127"/>
      <c r="M12" s="1111"/>
      <c r="N12" s="1098"/>
      <c r="O12" s="1127"/>
      <c r="P12" s="1098"/>
      <c r="Q12" s="1127"/>
      <c r="R12" s="1111"/>
      <c r="S12" s="1098">
        <v>39680900</v>
      </c>
      <c r="T12" s="1127"/>
      <c r="U12" s="1098"/>
      <c r="V12" s="1134"/>
    </row>
    <row r="13" spans="1:22" ht="17.25" customHeight="1">
      <c r="A13" s="1099" t="s">
        <v>598</v>
      </c>
      <c r="B13" s="1092"/>
      <c r="C13" s="1092"/>
      <c r="D13" s="1121" t="e">
        <f t="shared" si="0"/>
        <v>#DIV/0!</v>
      </c>
      <c r="E13" s="1121" t="e">
        <f t="shared" si="1"/>
        <v>#DIV/0!</v>
      </c>
      <c r="F13" s="1121" t="e">
        <f t="shared" si="2"/>
        <v>#DIV/0!</v>
      </c>
      <c r="G13" s="1121" t="e">
        <f t="shared" si="3"/>
        <v>#DIV/0!</v>
      </c>
      <c r="H13" s="1116"/>
      <c r="I13" s="1098">
        <v>7224050</v>
      </c>
      <c r="J13" s="1127"/>
      <c r="K13" s="1098"/>
      <c r="L13" s="1127"/>
      <c r="M13" s="1111"/>
      <c r="N13" s="1098">
        <v>8000000</v>
      </c>
      <c r="O13" s="1127"/>
      <c r="P13" s="1098"/>
      <c r="Q13" s="1127"/>
      <c r="R13" s="1111"/>
      <c r="S13" s="1098">
        <v>3812400</v>
      </c>
      <c r="T13" s="1127"/>
      <c r="U13" s="1098"/>
      <c r="V13" s="1134"/>
    </row>
    <row r="14" spans="1:22">
      <c r="A14" s="1099" t="s">
        <v>572</v>
      </c>
      <c r="B14" s="1092"/>
      <c r="C14" s="1092"/>
      <c r="D14" s="1121" t="e">
        <f t="shared" si="0"/>
        <v>#DIV/0!</v>
      </c>
      <c r="E14" s="1121" t="e">
        <f t="shared" si="1"/>
        <v>#DIV/0!</v>
      </c>
      <c r="F14" s="1121" t="e">
        <f t="shared" si="2"/>
        <v>#DIV/0!</v>
      </c>
      <c r="G14" s="1121" t="e">
        <f t="shared" si="3"/>
        <v>#DIV/0!</v>
      </c>
      <c r="H14" s="1116"/>
      <c r="I14" s="1098">
        <v>500000</v>
      </c>
      <c r="J14" s="1127"/>
      <c r="K14" s="1098"/>
      <c r="L14" s="1127"/>
      <c r="M14" s="1111"/>
      <c r="N14" s="1098">
        <v>500000</v>
      </c>
      <c r="O14" s="1127"/>
      <c r="P14" s="1098"/>
      <c r="Q14" s="1127"/>
      <c r="R14" s="1111"/>
      <c r="S14" s="1098">
        <v>500000</v>
      </c>
      <c r="T14" s="1127"/>
      <c r="U14" s="1098"/>
      <c r="V14" s="1134"/>
    </row>
    <row r="15" spans="1:22">
      <c r="A15" s="1100" t="s">
        <v>325</v>
      </c>
      <c r="B15" s="1092"/>
      <c r="C15" s="1092"/>
      <c r="D15" s="1121" t="e">
        <f t="shared" si="0"/>
        <v>#DIV/0!</v>
      </c>
      <c r="E15" s="1121" t="e">
        <f t="shared" si="1"/>
        <v>#DIV/0!</v>
      </c>
      <c r="F15" s="1121" t="e">
        <f t="shared" si="2"/>
        <v>#DIV/0!</v>
      </c>
      <c r="G15" s="1121" t="e">
        <f t="shared" si="3"/>
        <v>#DIV/0!</v>
      </c>
      <c r="H15" s="1116"/>
      <c r="I15" s="1094">
        <v>53547750</v>
      </c>
      <c r="J15" s="1126"/>
      <c r="K15" s="1094"/>
      <c r="L15" s="1126"/>
      <c r="M15" s="1109"/>
      <c r="N15" s="1094">
        <v>43626400</v>
      </c>
      <c r="O15" s="1126"/>
      <c r="P15" s="1094"/>
      <c r="Q15" s="1126"/>
      <c r="R15" s="1109"/>
      <c r="S15" s="1094">
        <v>52833950</v>
      </c>
      <c r="T15" s="1126"/>
      <c r="U15" s="1094"/>
      <c r="V15" s="1134"/>
    </row>
    <row r="16" spans="1:22">
      <c r="A16" s="1101" t="s">
        <v>376</v>
      </c>
      <c r="B16" s="1092"/>
      <c r="C16" s="1092"/>
      <c r="D16" s="1121" t="e">
        <f t="shared" si="0"/>
        <v>#DIV/0!</v>
      </c>
      <c r="E16" s="1121" t="e">
        <f t="shared" si="1"/>
        <v>#DIV/0!</v>
      </c>
      <c r="F16" s="1121" t="e">
        <f t="shared" si="2"/>
        <v>#DIV/0!</v>
      </c>
      <c r="G16" s="1121" t="e">
        <f t="shared" si="3"/>
        <v>#DIV/0!</v>
      </c>
      <c r="H16" s="1116"/>
      <c r="I16" s="1098">
        <v>19257300</v>
      </c>
      <c r="J16" s="1127"/>
      <c r="K16" s="1098"/>
      <c r="L16" s="1127"/>
      <c r="M16" s="1111"/>
      <c r="N16" s="1098">
        <v>12674800</v>
      </c>
      <c r="O16" s="1127"/>
      <c r="P16" s="1098"/>
      <c r="Q16" s="1127"/>
      <c r="R16" s="1111"/>
      <c r="S16" s="1098">
        <v>28851950</v>
      </c>
      <c r="T16" s="1127"/>
      <c r="U16" s="1098"/>
      <c r="V16" s="1134"/>
    </row>
    <row r="17" spans="1:22">
      <c r="A17" s="1093" t="s">
        <v>166</v>
      </c>
      <c r="B17" s="1092"/>
      <c r="C17" s="1092"/>
      <c r="D17" s="1121" t="e">
        <f t="shared" si="0"/>
        <v>#DIV/0!</v>
      </c>
      <c r="E17" s="1121" t="e">
        <f t="shared" si="1"/>
        <v>#DIV/0!</v>
      </c>
      <c r="F17" s="1121" t="e">
        <f t="shared" si="2"/>
        <v>#DIV/0!</v>
      </c>
      <c r="G17" s="1121" t="e">
        <f t="shared" si="3"/>
        <v>#DIV/0!</v>
      </c>
      <c r="H17" s="1116"/>
      <c r="I17" s="1094">
        <v>12359400</v>
      </c>
      <c r="J17" s="1126"/>
      <c r="K17" s="1094"/>
      <c r="L17" s="1126"/>
      <c r="M17" s="1109"/>
      <c r="N17" s="1094">
        <v>7790700</v>
      </c>
      <c r="O17" s="1126"/>
      <c r="P17" s="1094"/>
      <c r="Q17" s="1126"/>
      <c r="R17" s="1109"/>
      <c r="S17" s="1094">
        <v>18410150</v>
      </c>
      <c r="T17" s="1126"/>
      <c r="U17" s="1094"/>
      <c r="V17" s="1134"/>
    </row>
    <row r="18" spans="1:22">
      <c r="A18" s="1099" t="s">
        <v>573</v>
      </c>
      <c r="B18" s="1092"/>
      <c r="C18" s="1092"/>
      <c r="D18" s="1121" t="e">
        <f t="shared" si="0"/>
        <v>#DIV/0!</v>
      </c>
      <c r="E18" s="1121" t="e">
        <f t="shared" si="1"/>
        <v>#DIV/0!</v>
      </c>
      <c r="F18" s="1121" t="e">
        <f t="shared" si="2"/>
        <v>#DIV/0!</v>
      </c>
      <c r="G18" s="1121" t="e">
        <f t="shared" si="3"/>
        <v>#DIV/0!</v>
      </c>
      <c r="H18" s="1116"/>
      <c r="I18" s="1098">
        <v>954000</v>
      </c>
      <c r="J18" s="1127"/>
      <c r="K18" s="1098"/>
      <c r="L18" s="1127"/>
      <c r="M18" s="1111"/>
      <c r="N18" s="1098">
        <v>954000</v>
      </c>
      <c r="O18" s="1127"/>
      <c r="P18" s="1098"/>
      <c r="Q18" s="1127"/>
      <c r="R18" s="1111"/>
      <c r="S18" s="1098">
        <v>898800</v>
      </c>
      <c r="T18" s="1127"/>
      <c r="U18" s="1098"/>
      <c r="V18" s="1134"/>
    </row>
    <row r="19" spans="1:22">
      <c r="A19" s="1099" t="s">
        <v>587</v>
      </c>
      <c r="B19" s="1092"/>
      <c r="C19" s="1092"/>
      <c r="D19" s="1121" t="e">
        <f t="shared" si="0"/>
        <v>#DIV/0!</v>
      </c>
      <c r="E19" s="1121" t="e">
        <f t="shared" si="1"/>
        <v>#DIV/0!</v>
      </c>
      <c r="F19" s="1121" t="e">
        <f t="shared" si="2"/>
        <v>#DIV/0!</v>
      </c>
      <c r="G19" s="1121" t="e">
        <f t="shared" si="3"/>
        <v>#DIV/0!</v>
      </c>
      <c r="H19" s="1116"/>
      <c r="I19" s="1098"/>
      <c r="J19" s="1127"/>
      <c r="K19" s="1098"/>
      <c r="L19" s="1127"/>
      <c r="M19" s="1111"/>
      <c r="N19" s="1098"/>
      <c r="O19" s="1127"/>
      <c r="P19" s="1098"/>
      <c r="Q19" s="1127"/>
      <c r="R19" s="1111"/>
      <c r="S19" s="1098">
        <v>250000</v>
      </c>
      <c r="T19" s="1127"/>
      <c r="U19" s="1098"/>
      <c r="V19" s="1134"/>
    </row>
    <row r="20" spans="1:22">
      <c r="A20" s="1099" t="s">
        <v>588</v>
      </c>
      <c r="B20" s="1092"/>
      <c r="C20" s="1092"/>
      <c r="D20" s="1121" t="e">
        <f t="shared" si="0"/>
        <v>#DIV/0!</v>
      </c>
      <c r="E20" s="1121" t="e">
        <f t="shared" si="1"/>
        <v>#DIV/0!</v>
      </c>
      <c r="F20" s="1121" t="e">
        <f t="shared" si="2"/>
        <v>#DIV/0!</v>
      </c>
      <c r="G20" s="1121" t="e">
        <f t="shared" si="3"/>
        <v>#DIV/0!</v>
      </c>
      <c r="H20" s="1116"/>
      <c r="I20" s="1098"/>
      <c r="J20" s="1127"/>
      <c r="K20" s="1098"/>
      <c r="L20" s="1127"/>
      <c r="M20" s="1111"/>
      <c r="N20" s="1098"/>
      <c r="O20" s="1127"/>
      <c r="P20" s="1098"/>
      <c r="Q20" s="1127"/>
      <c r="R20" s="1111"/>
      <c r="S20" s="1098">
        <v>875000</v>
      </c>
      <c r="T20" s="1127"/>
      <c r="U20" s="1098"/>
      <c r="V20" s="1134"/>
    </row>
    <row r="21" spans="1:22">
      <c r="A21" s="1099" t="s">
        <v>589</v>
      </c>
      <c r="B21" s="1092"/>
      <c r="C21" s="1092"/>
      <c r="D21" s="1121" t="e">
        <f t="shared" si="0"/>
        <v>#DIV/0!</v>
      </c>
      <c r="E21" s="1121" t="e">
        <f t="shared" si="1"/>
        <v>#DIV/0!</v>
      </c>
      <c r="F21" s="1121" t="e">
        <f t="shared" si="2"/>
        <v>#DIV/0!</v>
      </c>
      <c r="G21" s="1121" t="e">
        <f t="shared" si="3"/>
        <v>#DIV/0!</v>
      </c>
      <c r="H21" s="1116"/>
      <c r="I21" s="1098"/>
      <c r="J21" s="1127"/>
      <c r="K21" s="1098"/>
      <c r="L21" s="1127"/>
      <c r="M21" s="1111"/>
      <c r="N21" s="1098"/>
      <c r="O21" s="1127"/>
      <c r="P21" s="1098"/>
      <c r="Q21" s="1127"/>
      <c r="R21" s="1111"/>
      <c r="S21" s="1098">
        <v>1800000</v>
      </c>
      <c r="T21" s="1127"/>
      <c r="U21" s="1098"/>
      <c r="V21" s="1134"/>
    </row>
    <row r="22" spans="1:22">
      <c r="A22" s="1102" t="s">
        <v>590</v>
      </c>
      <c r="B22" s="1092"/>
      <c r="C22" s="1092"/>
      <c r="D22" s="1121" t="e">
        <f t="shared" si="0"/>
        <v>#DIV/0!</v>
      </c>
      <c r="E22" s="1121" t="e">
        <f t="shared" si="1"/>
        <v>#DIV/0!</v>
      </c>
      <c r="F22" s="1121" t="e">
        <f t="shared" si="2"/>
        <v>#DIV/0!</v>
      </c>
      <c r="G22" s="1121" t="e">
        <f t="shared" si="3"/>
        <v>#DIV/0!</v>
      </c>
      <c r="H22" s="1116"/>
      <c r="I22" s="1098"/>
      <c r="J22" s="1127"/>
      <c r="K22" s="1098"/>
      <c r="L22" s="1127"/>
      <c r="M22" s="1111"/>
      <c r="N22" s="1098"/>
      <c r="O22" s="1127"/>
      <c r="P22" s="1098"/>
      <c r="Q22" s="1127"/>
      <c r="R22" s="1111"/>
      <c r="S22" s="1098">
        <v>1800000</v>
      </c>
      <c r="T22" s="1127"/>
      <c r="U22" s="1098"/>
      <c r="V22" s="1134"/>
    </row>
    <row r="23" spans="1:22">
      <c r="A23" s="1099" t="s">
        <v>568</v>
      </c>
      <c r="B23" s="1092"/>
      <c r="C23" s="1092"/>
      <c r="D23" s="1121" t="e">
        <f t="shared" si="0"/>
        <v>#DIV/0!</v>
      </c>
      <c r="E23" s="1121" t="e">
        <f t="shared" si="1"/>
        <v>#DIV/0!</v>
      </c>
      <c r="F23" s="1121" t="e">
        <f t="shared" si="2"/>
        <v>#DIV/0!</v>
      </c>
      <c r="G23" s="1121" t="e">
        <f t="shared" si="3"/>
        <v>#DIV/0!</v>
      </c>
      <c r="H23" s="1116"/>
      <c r="I23" s="1098">
        <v>4721900</v>
      </c>
      <c r="J23" s="1127"/>
      <c r="K23" s="1098"/>
      <c r="L23" s="1127"/>
      <c r="M23" s="1111"/>
      <c r="N23" s="1098">
        <v>4441500</v>
      </c>
      <c r="O23" s="1127"/>
      <c r="P23" s="1098"/>
      <c r="Q23" s="1127"/>
      <c r="R23" s="1111"/>
      <c r="S23" s="1098">
        <v>4289850</v>
      </c>
      <c r="T23" s="1127"/>
      <c r="U23" s="1098"/>
      <c r="V23" s="1134"/>
    </row>
    <row r="24" spans="1:22">
      <c r="A24" s="1099" t="s">
        <v>569</v>
      </c>
      <c r="B24" s="1092"/>
      <c r="C24" s="1092"/>
      <c r="D24" s="1121" t="e">
        <f t="shared" si="0"/>
        <v>#DIV/0!</v>
      </c>
      <c r="E24" s="1121" t="e">
        <f t="shared" si="1"/>
        <v>#DIV/0!</v>
      </c>
      <c r="F24" s="1121" t="e">
        <f t="shared" si="2"/>
        <v>#DIV/0!</v>
      </c>
      <c r="G24" s="1121" t="e">
        <f t="shared" si="3"/>
        <v>#DIV/0!</v>
      </c>
      <c r="H24" s="1116"/>
      <c r="I24" s="1098">
        <v>1818500</v>
      </c>
      <c r="J24" s="1127"/>
      <c r="K24" s="1098"/>
      <c r="L24" s="1127"/>
      <c r="M24" s="1111"/>
      <c r="N24" s="1098">
        <v>1108920</v>
      </c>
      <c r="O24" s="1127"/>
      <c r="P24" s="1098"/>
      <c r="Q24" s="1127"/>
      <c r="R24" s="1111"/>
      <c r="S24" s="1098">
        <v>8773500</v>
      </c>
      <c r="T24" s="1127"/>
      <c r="U24" s="1098"/>
      <c r="V24" s="1134"/>
    </row>
    <row r="25" spans="1:22">
      <c r="A25" s="1099" t="s">
        <v>581</v>
      </c>
      <c r="B25" s="1092"/>
      <c r="C25" s="1092"/>
      <c r="D25" s="1121" t="e">
        <f t="shared" si="0"/>
        <v>#DIV/0!</v>
      </c>
      <c r="E25" s="1121" t="e">
        <f t="shared" si="1"/>
        <v>#DIV/0!</v>
      </c>
      <c r="F25" s="1121" t="e">
        <f t="shared" si="2"/>
        <v>#DIV/0!</v>
      </c>
      <c r="G25" s="1121" t="e">
        <f t="shared" si="3"/>
        <v>#DIV/0!</v>
      </c>
      <c r="H25" s="1116"/>
      <c r="I25" s="1098">
        <v>4865000</v>
      </c>
      <c r="J25" s="1127"/>
      <c r="K25" s="1098"/>
      <c r="L25" s="1127"/>
      <c r="M25" s="1111"/>
      <c r="N25" s="1098">
        <v>1286280</v>
      </c>
      <c r="O25" s="1127"/>
      <c r="P25" s="1098"/>
      <c r="Q25" s="1127"/>
      <c r="R25" s="1111"/>
      <c r="S25" s="1098">
        <v>1000000</v>
      </c>
      <c r="T25" s="1127"/>
      <c r="U25" s="1098"/>
      <c r="V25" s="1134"/>
    </row>
    <row r="26" spans="1:22">
      <c r="A26" s="1099" t="s">
        <v>593</v>
      </c>
      <c r="B26" s="1092"/>
      <c r="C26" s="1092"/>
      <c r="D26" s="1121" t="e">
        <f t="shared" si="0"/>
        <v>#DIV/0!</v>
      </c>
      <c r="E26" s="1121" t="e">
        <f t="shared" si="1"/>
        <v>#DIV/0!</v>
      </c>
      <c r="F26" s="1121" t="e">
        <f t="shared" si="2"/>
        <v>#DIV/0!</v>
      </c>
      <c r="G26" s="1121" t="e">
        <f t="shared" si="3"/>
        <v>#DIV/0!</v>
      </c>
      <c r="H26" s="1116"/>
      <c r="I26" s="1098"/>
      <c r="J26" s="1127"/>
      <c r="K26" s="1098"/>
      <c r="L26" s="1127"/>
      <c r="M26" s="1111"/>
      <c r="N26" s="1098"/>
      <c r="O26" s="1127"/>
      <c r="P26" s="1098"/>
      <c r="Q26" s="1127"/>
      <c r="R26" s="1111"/>
      <c r="S26" s="1098">
        <v>460000</v>
      </c>
      <c r="T26" s="1127"/>
      <c r="U26" s="1098"/>
      <c r="V26" s="1134"/>
    </row>
    <row r="27" spans="1:22">
      <c r="A27" s="1099" t="s">
        <v>567</v>
      </c>
      <c r="B27" s="1092"/>
      <c r="C27" s="1092"/>
      <c r="D27" s="1121" t="e">
        <f t="shared" si="0"/>
        <v>#DIV/0!</v>
      </c>
      <c r="E27" s="1121" t="e">
        <f t="shared" si="1"/>
        <v>#DIV/0!</v>
      </c>
      <c r="F27" s="1121" t="e">
        <f t="shared" si="2"/>
        <v>#DIV/0!</v>
      </c>
      <c r="G27" s="1121" t="e">
        <f t="shared" si="3"/>
        <v>#DIV/0!</v>
      </c>
      <c r="H27" s="1116"/>
      <c r="I27" s="1098"/>
      <c r="J27" s="1127"/>
      <c r="K27" s="1098"/>
      <c r="L27" s="1127"/>
      <c r="M27" s="1111"/>
      <c r="N27" s="1098"/>
      <c r="O27" s="1127"/>
      <c r="P27" s="1098"/>
      <c r="Q27" s="1127"/>
      <c r="R27" s="1111"/>
      <c r="S27" s="1098">
        <v>63000</v>
      </c>
      <c r="T27" s="1127"/>
      <c r="U27" s="1098"/>
      <c r="V27" s="1134"/>
    </row>
    <row r="28" spans="1:22">
      <c r="A28" s="1093" t="s">
        <v>167</v>
      </c>
      <c r="B28" s="1092"/>
      <c r="C28" s="1092"/>
      <c r="D28" s="1121" t="e">
        <f t="shared" si="0"/>
        <v>#DIV/0!</v>
      </c>
      <c r="E28" s="1121" t="e">
        <f t="shared" si="1"/>
        <v>#DIV/0!</v>
      </c>
      <c r="F28" s="1121" t="e">
        <f t="shared" si="2"/>
        <v>#DIV/0!</v>
      </c>
      <c r="G28" s="1121" t="e">
        <f t="shared" si="3"/>
        <v>#DIV/0!</v>
      </c>
      <c r="H28" s="1116"/>
      <c r="I28" s="1094">
        <v>6897900</v>
      </c>
      <c r="J28" s="1126"/>
      <c r="K28" s="1094"/>
      <c r="L28" s="1126"/>
      <c r="M28" s="1109"/>
      <c r="N28" s="1094">
        <v>4884100</v>
      </c>
      <c r="O28" s="1126"/>
      <c r="P28" s="1094"/>
      <c r="Q28" s="1126"/>
      <c r="R28" s="1109"/>
      <c r="S28" s="1094">
        <v>10441800</v>
      </c>
      <c r="T28" s="1126"/>
      <c r="U28" s="1094"/>
      <c r="V28" s="1134"/>
    </row>
    <row r="29" spans="1:22">
      <c r="A29" s="1099" t="s">
        <v>574</v>
      </c>
      <c r="B29" s="1092"/>
      <c r="C29" s="1092"/>
      <c r="D29" s="1121" t="e">
        <f t="shared" si="0"/>
        <v>#DIV/0!</v>
      </c>
      <c r="E29" s="1121" t="e">
        <f t="shared" si="1"/>
        <v>#DIV/0!</v>
      </c>
      <c r="F29" s="1121" t="e">
        <f t="shared" si="2"/>
        <v>#DIV/0!</v>
      </c>
      <c r="G29" s="1121" t="e">
        <f t="shared" si="3"/>
        <v>#DIV/0!</v>
      </c>
      <c r="H29" s="1116"/>
      <c r="I29" s="1098">
        <v>6000000</v>
      </c>
      <c r="J29" s="1127"/>
      <c r="K29" s="1098"/>
      <c r="L29" s="1127"/>
      <c r="M29" s="1111"/>
      <c r="N29" s="1098">
        <v>4000000</v>
      </c>
      <c r="O29" s="1127"/>
      <c r="P29" s="1098"/>
      <c r="Q29" s="1127"/>
      <c r="R29" s="1111"/>
      <c r="S29" s="1098">
        <v>6000000</v>
      </c>
      <c r="T29" s="1127"/>
      <c r="U29" s="1098"/>
      <c r="V29" s="1134"/>
    </row>
    <row r="30" spans="1:22">
      <c r="A30" s="1099" t="s">
        <v>594</v>
      </c>
      <c r="B30" s="1092"/>
      <c r="C30" s="1092"/>
      <c r="D30" s="1121" t="e">
        <f t="shared" si="0"/>
        <v>#DIV/0!</v>
      </c>
      <c r="E30" s="1121" t="e">
        <f t="shared" si="1"/>
        <v>#DIV/0!</v>
      </c>
      <c r="F30" s="1121" t="e">
        <f t="shared" si="2"/>
        <v>#DIV/0!</v>
      </c>
      <c r="G30" s="1121" t="e">
        <f t="shared" si="3"/>
        <v>#DIV/0!</v>
      </c>
      <c r="H30" s="1116"/>
      <c r="I30" s="1098"/>
      <c r="J30" s="1127"/>
      <c r="K30" s="1098"/>
      <c r="L30" s="1127"/>
      <c r="M30" s="1111"/>
      <c r="N30" s="1098"/>
      <c r="O30" s="1127"/>
      <c r="P30" s="1098"/>
      <c r="Q30" s="1127"/>
      <c r="R30" s="1111"/>
      <c r="S30" s="1098">
        <v>100000</v>
      </c>
      <c r="T30" s="1127"/>
      <c r="U30" s="1098"/>
      <c r="V30" s="1134"/>
    </row>
    <row r="31" spans="1:22">
      <c r="A31" s="1099" t="s">
        <v>595</v>
      </c>
      <c r="B31" s="1092"/>
      <c r="C31" s="1092"/>
      <c r="D31" s="1121" t="e">
        <f t="shared" si="0"/>
        <v>#DIV/0!</v>
      </c>
      <c r="E31" s="1121" t="e">
        <f t="shared" si="1"/>
        <v>#DIV/0!</v>
      </c>
      <c r="F31" s="1121" t="e">
        <f t="shared" si="2"/>
        <v>#DIV/0!</v>
      </c>
      <c r="G31" s="1121" t="e">
        <f t="shared" si="3"/>
        <v>#DIV/0!</v>
      </c>
      <c r="H31" s="1116"/>
      <c r="I31" s="1098"/>
      <c r="J31" s="1127"/>
      <c r="K31" s="1098"/>
      <c r="L31" s="1127"/>
      <c r="M31" s="1111"/>
      <c r="N31" s="1098"/>
      <c r="O31" s="1127"/>
      <c r="P31" s="1098"/>
      <c r="Q31" s="1127"/>
      <c r="R31" s="1111"/>
      <c r="S31" s="1098">
        <v>150000</v>
      </c>
      <c r="T31" s="1127"/>
      <c r="U31" s="1098"/>
      <c r="V31" s="1134"/>
    </row>
    <row r="32" spans="1:22">
      <c r="A32" s="1099" t="s">
        <v>570</v>
      </c>
      <c r="B32" s="1092"/>
      <c r="C32" s="1092"/>
      <c r="D32" s="1121" t="e">
        <f t="shared" si="0"/>
        <v>#DIV/0!</v>
      </c>
      <c r="E32" s="1121" t="e">
        <f t="shared" si="1"/>
        <v>#DIV/0!</v>
      </c>
      <c r="F32" s="1121" t="e">
        <f t="shared" si="2"/>
        <v>#DIV/0!</v>
      </c>
      <c r="G32" s="1121" t="e">
        <f t="shared" si="3"/>
        <v>#DIV/0!</v>
      </c>
      <c r="H32" s="1116"/>
      <c r="I32" s="1098">
        <v>897900</v>
      </c>
      <c r="J32" s="1127"/>
      <c r="K32" s="1098"/>
      <c r="L32" s="1127"/>
      <c r="M32" s="1111"/>
      <c r="N32" s="1098">
        <v>884100</v>
      </c>
      <c r="O32" s="1127"/>
      <c r="P32" s="1098"/>
      <c r="Q32" s="1127"/>
      <c r="R32" s="1111"/>
      <c r="S32" s="1098">
        <v>4191800</v>
      </c>
      <c r="T32" s="1127"/>
      <c r="U32" s="1098"/>
      <c r="V32" s="1134"/>
    </row>
    <row r="33" spans="1:22">
      <c r="A33" s="1101" t="s">
        <v>133</v>
      </c>
      <c r="B33" s="1092"/>
      <c r="C33" s="1092"/>
      <c r="D33" s="1121" t="e">
        <f t="shared" si="0"/>
        <v>#DIV/0!</v>
      </c>
      <c r="E33" s="1121" t="e">
        <f t="shared" si="1"/>
        <v>#DIV/0!</v>
      </c>
      <c r="F33" s="1121" t="e">
        <f t="shared" si="2"/>
        <v>#DIV/0!</v>
      </c>
      <c r="G33" s="1121" t="e">
        <f t="shared" si="3"/>
        <v>#DIV/0!</v>
      </c>
      <c r="H33" s="1116"/>
      <c r="I33" s="1098">
        <v>34290450</v>
      </c>
      <c r="J33" s="1127"/>
      <c r="K33" s="1098"/>
      <c r="L33" s="1127"/>
      <c r="M33" s="1111"/>
      <c r="N33" s="1098">
        <v>30951600</v>
      </c>
      <c r="O33" s="1127"/>
      <c r="P33" s="1098"/>
      <c r="Q33" s="1127"/>
      <c r="R33" s="1111"/>
      <c r="S33" s="1098">
        <v>23982000</v>
      </c>
      <c r="T33" s="1127"/>
      <c r="U33" s="1098"/>
      <c r="V33" s="1134"/>
    </row>
    <row r="34" spans="1:22">
      <c r="A34" s="1093" t="s">
        <v>133</v>
      </c>
      <c r="B34" s="1092"/>
      <c r="C34" s="1092"/>
      <c r="D34" s="1121" t="e">
        <f t="shared" si="0"/>
        <v>#DIV/0!</v>
      </c>
      <c r="E34" s="1121" t="e">
        <f t="shared" si="1"/>
        <v>#DIV/0!</v>
      </c>
      <c r="F34" s="1121" t="e">
        <f t="shared" si="2"/>
        <v>#DIV/0!</v>
      </c>
      <c r="G34" s="1121" t="e">
        <f t="shared" si="3"/>
        <v>#DIV/0!</v>
      </c>
      <c r="H34" s="1116"/>
      <c r="I34" s="1094">
        <v>34290450</v>
      </c>
      <c r="J34" s="1126"/>
      <c r="K34" s="1094"/>
      <c r="L34" s="1126"/>
      <c r="M34" s="1109"/>
      <c r="N34" s="1094">
        <v>30951600</v>
      </c>
      <c r="O34" s="1126"/>
      <c r="P34" s="1094"/>
      <c r="Q34" s="1126"/>
      <c r="R34" s="1109"/>
      <c r="S34" s="1094">
        <v>23982000</v>
      </c>
      <c r="T34" s="1126"/>
      <c r="U34" s="1094"/>
      <c r="V34" s="1134"/>
    </row>
    <row r="35" spans="1:22">
      <c r="A35" s="1099" t="s">
        <v>575</v>
      </c>
      <c r="B35" s="1092"/>
      <c r="C35" s="1092"/>
      <c r="D35" s="1121" t="e">
        <f t="shared" si="0"/>
        <v>#DIV/0!</v>
      </c>
      <c r="E35" s="1121" t="e">
        <f t="shared" si="1"/>
        <v>#DIV/0!</v>
      </c>
      <c r="F35" s="1121" t="e">
        <f t="shared" si="2"/>
        <v>#DIV/0!</v>
      </c>
      <c r="G35" s="1121" t="e">
        <f t="shared" si="3"/>
        <v>#DIV/0!</v>
      </c>
      <c r="H35" s="1116"/>
      <c r="I35" s="1098">
        <v>34290450</v>
      </c>
      <c r="J35" s="1127"/>
      <c r="K35" s="1098"/>
      <c r="L35" s="1127"/>
      <c r="M35" s="1111"/>
      <c r="N35" s="1098">
        <v>30951600</v>
      </c>
      <c r="O35" s="1127"/>
      <c r="P35" s="1098"/>
      <c r="Q35" s="1127"/>
      <c r="R35" s="1111"/>
      <c r="S35" s="1098">
        <v>23982000</v>
      </c>
      <c r="T35" s="1127"/>
      <c r="U35" s="1098"/>
      <c r="V35" s="1134"/>
    </row>
    <row r="36" spans="1:22">
      <c r="A36" s="1100" t="s">
        <v>326</v>
      </c>
      <c r="B36" s="1092"/>
      <c r="C36" s="1092"/>
      <c r="D36" s="1121" t="e">
        <f t="shared" si="0"/>
        <v>#DIV/0!</v>
      </c>
      <c r="E36" s="1121" t="e">
        <f t="shared" si="1"/>
        <v>#DIV/0!</v>
      </c>
      <c r="F36" s="1121" t="e">
        <f t="shared" si="2"/>
        <v>#DIV/0!</v>
      </c>
      <c r="G36" s="1121" t="e">
        <f t="shared" si="3"/>
        <v>#DIV/0!</v>
      </c>
      <c r="H36" s="1116"/>
      <c r="I36" s="1094">
        <v>16663700</v>
      </c>
      <c r="J36" s="1126"/>
      <c r="K36" s="1094"/>
      <c r="L36" s="1126"/>
      <c r="M36" s="1109"/>
      <c r="N36" s="1094"/>
      <c r="O36" s="1126"/>
      <c r="P36" s="1094"/>
      <c r="Q36" s="1126"/>
      <c r="R36" s="1109"/>
      <c r="S36" s="1094"/>
      <c r="T36" s="1126"/>
      <c r="U36" s="1094"/>
      <c r="V36" s="1134"/>
    </row>
    <row r="37" spans="1:22">
      <c r="A37" s="1101" t="s">
        <v>582</v>
      </c>
      <c r="B37" s="1092"/>
      <c r="C37" s="1092"/>
      <c r="D37" s="1121" t="e">
        <f t="shared" si="0"/>
        <v>#DIV/0!</v>
      </c>
      <c r="E37" s="1121" t="e">
        <f t="shared" si="1"/>
        <v>#DIV/0!</v>
      </c>
      <c r="F37" s="1121" t="e">
        <f t="shared" si="2"/>
        <v>#DIV/0!</v>
      </c>
      <c r="G37" s="1121" t="e">
        <f t="shared" si="3"/>
        <v>#DIV/0!</v>
      </c>
      <c r="H37" s="1116"/>
      <c r="I37" s="1098">
        <v>16663700</v>
      </c>
      <c r="J37" s="1127"/>
      <c r="K37" s="1098"/>
      <c r="L37" s="1127"/>
      <c r="M37" s="1111"/>
      <c r="N37" s="1098"/>
      <c r="O37" s="1127"/>
      <c r="P37" s="1098"/>
      <c r="Q37" s="1127"/>
      <c r="R37" s="1111"/>
      <c r="S37" s="1098"/>
      <c r="T37" s="1127"/>
      <c r="U37" s="1098"/>
      <c r="V37" s="1134"/>
    </row>
    <row r="38" spans="1:22">
      <c r="A38" s="1093" t="s">
        <v>583</v>
      </c>
      <c r="B38" s="1092"/>
      <c r="C38" s="1092"/>
      <c r="D38" s="1121" t="e">
        <f t="shared" si="0"/>
        <v>#DIV/0!</v>
      </c>
      <c r="E38" s="1121" t="e">
        <f t="shared" si="1"/>
        <v>#DIV/0!</v>
      </c>
      <c r="F38" s="1121" t="e">
        <f t="shared" si="2"/>
        <v>#DIV/0!</v>
      </c>
      <c r="G38" s="1121" t="e">
        <f t="shared" si="3"/>
        <v>#DIV/0!</v>
      </c>
      <c r="H38" s="1116"/>
      <c r="I38" s="1094">
        <v>16663700</v>
      </c>
      <c r="J38" s="1126"/>
      <c r="K38" s="1094"/>
      <c r="L38" s="1126"/>
      <c r="M38" s="1109"/>
      <c r="N38" s="1094"/>
      <c r="O38" s="1126"/>
      <c r="P38" s="1094"/>
      <c r="Q38" s="1126"/>
      <c r="R38" s="1109"/>
      <c r="S38" s="1094"/>
      <c r="T38" s="1126"/>
      <c r="U38" s="1094"/>
      <c r="V38" s="1134"/>
    </row>
    <row r="39" spans="1:22" ht="63">
      <c r="A39" s="1103" t="s">
        <v>584</v>
      </c>
      <c r="B39" s="1092"/>
      <c r="C39" s="1092"/>
      <c r="D39" s="1121" t="e">
        <f t="shared" si="0"/>
        <v>#DIV/0!</v>
      </c>
      <c r="E39" s="1121" t="e">
        <f t="shared" si="1"/>
        <v>#DIV/0!</v>
      </c>
      <c r="F39" s="1121" t="e">
        <f t="shared" si="2"/>
        <v>#DIV/0!</v>
      </c>
      <c r="G39" s="1121" t="e">
        <f t="shared" si="3"/>
        <v>#DIV/0!</v>
      </c>
      <c r="H39" s="1116"/>
      <c r="I39" s="1104">
        <v>16663700</v>
      </c>
      <c r="J39" s="1128"/>
      <c r="K39" s="1104"/>
      <c r="L39" s="1128"/>
      <c r="M39" s="1112"/>
      <c r="N39" s="1098"/>
      <c r="O39" s="1127"/>
      <c r="P39" s="1098"/>
      <c r="Q39" s="1127"/>
      <c r="R39" s="1111"/>
      <c r="S39" s="1098"/>
      <c r="T39" s="1127"/>
      <c r="U39" s="1098"/>
      <c r="V39" s="1134"/>
    </row>
    <row r="40" spans="1:22" ht="126">
      <c r="A40" s="1103" t="s">
        <v>585</v>
      </c>
      <c r="B40" s="1092"/>
      <c r="C40" s="1092"/>
      <c r="D40" s="1121" t="e">
        <f t="shared" si="0"/>
        <v>#DIV/0!</v>
      </c>
      <c r="E40" s="1121" t="e">
        <f t="shared" si="1"/>
        <v>#DIV/0!</v>
      </c>
      <c r="F40" s="1121" t="e">
        <f t="shared" si="2"/>
        <v>#DIV/0!</v>
      </c>
      <c r="G40" s="1121" t="e">
        <f t="shared" si="3"/>
        <v>#DIV/0!</v>
      </c>
      <c r="H40" s="1116"/>
      <c r="I40" s="1104">
        <v>3192000</v>
      </c>
      <c r="J40" s="1128"/>
      <c r="K40" s="1104"/>
      <c r="L40" s="1128"/>
      <c r="M40" s="1112"/>
      <c r="N40" s="1098"/>
      <c r="O40" s="1127"/>
      <c r="P40" s="1098"/>
      <c r="Q40" s="1127"/>
      <c r="R40" s="1111"/>
      <c r="S40" s="1098"/>
      <c r="T40" s="1127"/>
      <c r="U40" s="1098"/>
      <c r="V40" s="1134"/>
    </row>
    <row r="41" spans="1:22" ht="84">
      <c r="A41" s="1103" t="s">
        <v>586</v>
      </c>
      <c r="B41" s="1092"/>
      <c r="C41" s="1092"/>
      <c r="D41" s="1121" t="e">
        <f t="shared" si="0"/>
        <v>#DIV/0!</v>
      </c>
      <c r="E41" s="1121" t="e">
        <f t="shared" si="1"/>
        <v>#DIV/0!</v>
      </c>
      <c r="F41" s="1121" t="e">
        <f t="shared" si="2"/>
        <v>#DIV/0!</v>
      </c>
      <c r="G41" s="1121" t="e">
        <f t="shared" si="3"/>
        <v>#DIV/0!</v>
      </c>
      <c r="H41" s="1116"/>
      <c r="I41" s="1104">
        <v>13471700</v>
      </c>
      <c r="J41" s="1128"/>
      <c r="K41" s="1104"/>
      <c r="L41" s="1128"/>
      <c r="M41" s="1112"/>
      <c r="N41" s="1098"/>
      <c r="O41" s="1127"/>
      <c r="P41" s="1098"/>
      <c r="Q41" s="1127"/>
      <c r="R41" s="1111"/>
      <c r="S41" s="1098"/>
      <c r="T41" s="1127"/>
      <c r="U41" s="1098"/>
      <c r="V41" s="1134"/>
    </row>
    <row r="42" spans="1:22">
      <c r="A42" s="1100" t="s">
        <v>134</v>
      </c>
      <c r="B42" s="1092"/>
      <c r="C42" s="1092"/>
      <c r="D42" s="1121" t="e">
        <f t="shared" si="0"/>
        <v>#DIV/0!</v>
      </c>
      <c r="E42" s="1121" t="e">
        <f t="shared" si="1"/>
        <v>#DIV/0!</v>
      </c>
      <c r="F42" s="1121" t="e">
        <f t="shared" si="2"/>
        <v>#DIV/0!</v>
      </c>
      <c r="G42" s="1121" t="e">
        <f t="shared" si="3"/>
        <v>#DIV/0!</v>
      </c>
      <c r="H42" s="1116"/>
      <c r="I42" s="1094">
        <v>33711300</v>
      </c>
      <c r="J42" s="1126"/>
      <c r="K42" s="1094"/>
      <c r="L42" s="1126"/>
      <c r="M42" s="1109"/>
      <c r="N42" s="1094">
        <v>23058500</v>
      </c>
      <c r="O42" s="1126"/>
      <c r="P42" s="1094"/>
      <c r="Q42" s="1126"/>
      <c r="R42" s="1109"/>
      <c r="S42" s="1094">
        <v>8965170</v>
      </c>
      <c r="T42" s="1126"/>
      <c r="U42" s="1094"/>
      <c r="V42" s="1134"/>
    </row>
    <row r="43" spans="1:22">
      <c r="A43" s="1101" t="s">
        <v>134</v>
      </c>
      <c r="B43" s="1092"/>
      <c r="C43" s="1092"/>
      <c r="D43" s="1121" t="e">
        <f t="shared" si="0"/>
        <v>#DIV/0!</v>
      </c>
      <c r="E43" s="1121" t="e">
        <f t="shared" si="1"/>
        <v>#DIV/0!</v>
      </c>
      <c r="F43" s="1121" t="e">
        <f t="shared" si="2"/>
        <v>#DIV/0!</v>
      </c>
      <c r="G43" s="1121" t="e">
        <f t="shared" si="3"/>
        <v>#DIV/0!</v>
      </c>
      <c r="H43" s="1116"/>
      <c r="I43" s="1098">
        <v>33711300</v>
      </c>
      <c r="J43" s="1127"/>
      <c r="K43" s="1098"/>
      <c r="L43" s="1127"/>
      <c r="M43" s="1111"/>
      <c r="N43" s="1098">
        <v>23058500</v>
      </c>
      <c r="O43" s="1127"/>
      <c r="P43" s="1098"/>
      <c r="Q43" s="1127"/>
      <c r="R43" s="1111"/>
      <c r="S43" s="1098">
        <v>8965170</v>
      </c>
      <c r="T43" s="1127"/>
      <c r="U43" s="1098"/>
      <c r="V43" s="1134"/>
    </row>
    <row r="44" spans="1:22">
      <c r="A44" s="1093" t="s">
        <v>134</v>
      </c>
      <c r="B44" s="1092"/>
      <c r="C44" s="1092"/>
      <c r="D44" s="1121" t="e">
        <f t="shared" si="0"/>
        <v>#DIV/0!</v>
      </c>
      <c r="E44" s="1121" t="e">
        <f t="shared" si="1"/>
        <v>#DIV/0!</v>
      </c>
      <c r="F44" s="1121" t="e">
        <f t="shared" si="2"/>
        <v>#DIV/0!</v>
      </c>
      <c r="G44" s="1121" t="e">
        <f t="shared" si="3"/>
        <v>#DIV/0!</v>
      </c>
      <c r="H44" s="1116"/>
      <c r="I44" s="1094">
        <v>33711300</v>
      </c>
      <c r="J44" s="1126"/>
      <c r="K44" s="1094"/>
      <c r="L44" s="1126"/>
      <c r="M44" s="1109"/>
      <c r="N44" s="1094">
        <v>23058500</v>
      </c>
      <c r="O44" s="1126"/>
      <c r="P44" s="1094"/>
      <c r="Q44" s="1126"/>
      <c r="R44" s="1109"/>
      <c r="S44" s="1094">
        <v>8965170</v>
      </c>
      <c r="T44" s="1126"/>
      <c r="U44" s="1094"/>
      <c r="V44" s="1134"/>
    </row>
    <row r="45" spans="1:22">
      <c r="A45" s="1099" t="s">
        <v>591</v>
      </c>
      <c r="B45" s="1092"/>
      <c r="C45" s="1092"/>
      <c r="D45" s="1121" t="e">
        <f t="shared" si="0"/>
        <v>#DIV/0!</v>
      </c>
      <c r="E45" s="1121" t="e">
        <f t="shared" si="1"/>
        <v>#DIV/0!</v>
      </c>
      <c r="F45" s="1121" t="e">
        <f t="shared" si="2"/>
        <v>#DIV/0!</v>
      </c>
      <c r="G45" s="1121" t="e">
        <f t="shared" si="3"/>
        <v>#DIV/0!</v>
      </c>
      <c r="H45" s="1116"/>
      <c r="I45" s="1098"/>
      <c r="J45" s="1127"/>
      <c r="K45" s="1098"/>
      <c r="L45" s="1127"/>
      <c r="M45" s="1111"/>
      <c r="N45" s="1098">
        <v>4029000</v>
      </c>
      <c r="O45" s="1127"/>
      <c r="P45" s="1098"/>
      <c r="Q45" s="1127"/>
      <c r="R45" s="1111"/>
      <c r="S45" s="1098"/>
      <c r="T45" s="1127"/>
      <c r="U45" s="1098"/>
      <c r="V45" s="1134"/>
    </row>
    <row r="46" spans="1:22">
      <c r="A46" s="1099" t="s">
        <v>576</v>
      </c>
      <c r="B46" s="1092"/>
      <c r="C46" s="1092"/>
      <c r="D46" s="1121" t="e">
        <f t="shared" si="0"/>
        <v>#DIV/0!</v>
      </c>
      <c r="E46" s="1121" t="e">
        <f t="shared" si="1"/>
        <v>#DIV/0!</v>
      </c>
      <c r="F46" s="1121" t="e">
        <f t="shared" si="2"/>
        <v>#DIV/0!</v>
      </c>
      <c r="G46" s="1121" t="e">
        <f t="shared" si="3"/>
        <v>#DIV/0!</v>
      </c>
      <c r="H46" s="1116"/>
      <c r="I46" s="1098">
        <v>10541000</v>
      </c>
      <c r="J46" s="1127"/>
      <c r="K46" s="1098"/>
      <c r="L46" s="1127"/>
      <c r="M46" s="1111"/>
      <c r="N46" s="1098">
        <v>11414500</v>
      </c>
      <c r="O46" s="1127"/>
      <c r="P46" s="1098"/>
      <c r="Q46" s="1127"/>
      <c r="R46" s="1111"/>
      <c r="S46" s="1098">
        <v>1517710</v>
      </c>
      <c r="T46" s="1127"/>
      <c r="U46" s="1098"/>
      <c r="V46" s="1134"/>
    </row>
    <row r="47" spans="1:22">
      <c r="A47" s="1099" t="s">
        <v>592</v>
      </c>
      <c r="B47" s="1092"/>
      <c r="C47" s="1092"/>
      <c r="D47" s="1121" t="e">
        <f t="shared" si="0"/>
        <v>#DIV/0!</v>
      </c>
      <c r="E47" s="1121" t="e">
        <f t="shared" si="1"/>
        <v>#DIV/0!</v>
      </c>
      <c r="F47" s="1121" t="e">
        <f t="shared" si="2"/>
        <v>#DIV/0!</v>
      </c>
      <c r="G47" s="1121" t="e">
        <f t="shared" si="3"/>
        <v>#DIV/0!</v>
      </c>
      <c r="H47" s="1116"/>
      <c r="I47" s="1098"/>
      <c r="J47" s="1127"/>
      <c r="K47" s="1098"/>
      <c r="L47" s="1127"/>
      <c r="M47" s="1111"/>
      <c r="N47" s="1098"/>
      <c r="O47" s="1127"/>
      <c r="P47" s="1098"/>
      <c r="Q47" s="1127"/>
      <c r="R47" s="1111"/>
      <c r="S47" s="1098">
        <v>2292420</v>
      </c>
      <c r="T47" s="1127"/>
      <c r="U47" s="1098"/>
      <c r="V47" s="1134"/>
    </row>
    <row r="48" spans="1:22">
      <c r="A48" s="1099" t="s">
        <v>577</v>
      </c>
      <c r="B48" s="1092"/>
      <c r="C48" s="1092"/>
      <c r="D48" s="1121" t="e">
        <f t="shared" si="0"/>
        <v>#DIV/0!</v>
      </c>
      <c r="E48" s="1121" t="e">
        <f t="shared" si="1"/>
        <v>#DIV/0!</v>
      </c>
      <c r="F48" s="1121" t="e">
        <f t="shared" si="2"/>
        <v>#DIV/0!</v>
      </c>
      <c r="G48" s="1121" t="e">
        <f t="shared" si="3"/>
        <v>#DIV/0!</v>
      </c>
      <c r="H48" s="1116"/>
      <c r="I48" s="1098">
        <v>17411200</v>
      </c>
      <c r="J48" s="1127"/>
      <c r="K48" s="1098"/>
      <c r="L48" s="1127"/>
      <c r="M48" s="1111"/>
      <c r="N48" s="1098">
        <v>2326800</v>
      </c>
      <c r="O48" s="1127"/>
      <c r="P48" s="1098"/>
      <c r="Q48" s="1127"/>
      <c r="R48" s="1111"/>
      <c r="S48" s="1098"/>
      <c r="T48" s="1127"/>
      <c r="U48" s="1098"/>
      <c r="V48" s="1134"/>
    </row>
    <row r="49" spans="1:22">
      <c r="A49" s="1099" t="s">
        <v>578</v>
      </c>
      <c r="B49" s="1092"/>
      <c r="C49" s="1092"/>
      <c r="D49" s="1121" t="e">
        <f t="shared" si="0"/>
        <v>#DIV/0!</v>
      </c>
      <c r="E49" s="1121" t="e">
        <f t="shared" si="1"/>
        <v>#DIV/0!</v>
      </c>
      <c r="F49" s="1121" t="e">
        <f t="shared" si="2"/>
        <v>#DIV/0!</v>
      </c>
      <c r="G49" s="1121" t="e">
        <f t="shared" si="3"/>
        <v>#DIV/0!</v>
      </c>
      <c r="H49" s="1116"/>
      <c r="I49" s="1098">
        <v>4144100</v>
      </c>
      <c r="J49" s="1127"/>
      <c r="K49" s="1098"/>
      <c r="L49" s="1127"/>
      <c r="M49" s="1111"/>
      <c r="N49" s="1098">
        <v>4088200</v>
      </c>
      <c r="O49" s="1127"/>
      <c r="P49" s="1098"/>
      <c r="Q49" s="1127"/>
      <c r="R49" s="1111"/>
      <c r="S49" s="1098">
        <v>4264040</v>
      </c>
      <c r="T49" s="1127"/>
      <c r="U49" s="1098"/>
      <c r="V49" s="1134"/>
    </row>
    <row r="50" spans="1:22">
      <c r="A50" s="1099" t="s">
        <v>579</v>
      </c>
      <c r="B50" s="1092"/>
      <c r="C50" s="1092"/>
      <c r="D50" s="1121" t="e">
        <f t="shared" si="0"/>
        <v>#DIV/0!</v>
      </c>
      <c r="E50" s="1121" t="e">
        <f t="shared" si="1"/>
        <v>#DIV/0!</v>
      </c>
      <c r="F50" s="1121" t="e">
        <f t="shared" si="2"/>
        <v>#DIV/0!</v>
      </c>
      <c r="G50" s="1121" t="e">
        <f t="shared" si="3"/>
        <v>#DIV/0!</v>
      </c>
      <c r="H50" s="1116"/>
      <c r="I50" s="1098">
        <v>650200</v>
      </c>
      <c r="J50" s="1127"/>
      <c r="K50" s="1098"/>
      <c r="L50" s="1127"/>
      <c r="M50" s="1111"/>
      <c r="N50" s="1098"/>
      <c r="O50" s="1127"/>
      <c r="P50" s="1098"/>
      <c r="Q50" s="1127"/>
      <c r="R50" s="1111"/>
      <c r="S50" s="1098"/>
      <c r="T50" s="1127"/>
      <c r="U50" s="1098"/>
      <c r="V50" s="1134"/>
    </row>
    <row r="51" spans="1:22">
      <c r="A51" s="1099" t="s">
        <v>435</v>
      </c>
      <c r="B51" s="1092"/>
      <c r="C51" s="1092"/>
      <c r="D51" s="1121" t="e">
        <f t="shared" si="0"/>
        <v>#DIV/0!</v>
      </c>
      <c r="E51" s="1121" t="e">
        <f t="shared" si="1"/>
        <v>#DIV/0!</v>
      </c>
      <c r="F51" s="1121" t="e">
        <f t="shared" si="2"/>
        <v>#DIV/0!</v>
      </c>
      <c r="G51" s="1121" t="e">
        <f t="shared" si="3"/>
        <v>#DIV/0!</v>
      </c>
      <c r="H51" s="1116"/>
      <c r="I51" s="1098">
        <v>100800</v>
      </c>
      <c r="J51" s="1127"/>
      <c r="K51" s="1098"/>
      <c r="L51" s="1127"/>
      <c r="M51" s="1111"/>
      <c r="N51" s="1098">
        <v>12000</v>
      </c>
      <c r="O51" s="1127"/>
      <c r="P51" s="1098"/>
      <c r="Q51" s="1127"/>
      <c r="R51" s="1111"/>
      <c r="S51" s="1098"/>
      <c r="T51" s="1127"/>
      <c r="U51" s="1098"/>
      <c r="V51" s="1134"/>
    </row>
    <row r="52" spans="1:22">
      <c r="A52" s="1099" t="s">
        <v>580</v>
      </c>
      <c r="B52" s="1092"/>
      <c r="C52" s="1092"/>
      <c r="D52" s="1121" t="e">
        <f t="shared" si="0"/>
        <v>#DIV/0!</v>
      </c>
      <c r="E52" s="1121" t="e">
        <f t="shared" si="1"/>
        <v>#DIV/0!</v>
      </c>
      <c r="F52" s="1121" t="e">
        <f t="shared" si="2"/>
        <v>#DIV/0!</v>
      </c>
      <c r="G52" s="1121" t="e">
        <f t="shared" si="3"/>
        <v>#DIV/0!</v>
      </c>
      <c r="H52" s="1116"/>
      <c r="I52" s="1098">
        <v>864000</v>
      </c>
      <c r="J52" s="1127"/>
      <c r="K52" s="1098"/>
      <c r="L52" s="1127"/>
      <c r="M52" s="1111"/>
      <c r="N52" s="1098">
        <v>1188000</v>
      </c>
      <c r="O52" s="1127"/>
      <c r="P52" s="1098"/>
      <c r="Q52" s="1127"/>
      <c r="R52" s="1111"/>
      <c r="S52" s="1098">
        <v>891000</v>
      </c>
      <c r="T52" s="1127"/>
      <c r="U52" s="1098"/>
      <c r="V52" s="1134"/>
    </row>
    <row r="53" spans="1:22">
      <c r="A53" s="1090" t="s">
        <v>600</v>
      </c>
      <c r="B53" s="1092"/>
      <c r="C53" s="1092"/>
      <c r="D53" s="1121" t="e">
        <f t="shared" si="0"/>
        <v>#DIV/0!</v>
      </c>
      <c r="E53" s="1121" t="e">
        <f t="shared" si="1"/>
        <v>#DIV/0!</v>
      </c>
      <c r="F53" s="1121" t="e">
        <f t="shared" si="2"/>
        <v>#DIV/0!</v>
      </c>
      <c r="G53" s="1121" t="e">
        <f t="shared" si="3"/>
        <v>#DIV/0!</v>
      </c>
      <c r="H53" s="1116"/>
      <c r="I53" s="1091">
        <v>10719010</v>
      </c>
      <c r="J53" s="1125"/>
      <c r="K53" s="1091">
        <v>1723080</v>
      </c>
      <c r="L53" s="1125"/>
      <c r="M53" s="1109"/>
      <c r="N53" s="1091">
        <v>6909850</v>
      </c>
      <c r="O53" s="1125"/>
      <c r="P53" s="1091">
        <v>985340</v>
      </c>
      <c r="Q53" s="1125"/>
      <c r="R53" s="1109"/>
      <c r="S53" s="1091">
        <v>7227300</v>
      </c>
      <c r="T53" s="1125"/>
      <c r="U53" s="1091">
        <v>740820</v>
      </c>
      <c r="V53" s="1134"/>
    </row>
    <row r="54" spans="1:22">
      <c r="A54" s="1100" t="s">
        <v>571</v>
      </c>
      <c r="B54" s="1092"/>
      <c r="C54" s="1092"/>
      <c r="D54" s="1121" t="e">
        <f t="shared" si="0"/>
        <v>#DIV/0!</v>
      </c>
      <c r="E54" s="1121" t="e">
        <f t="shared" si="1"/>
        <v>#DIV/0!</v>
      </c>
      <c r="F54" s="1121" t="e">
        <f t="shared" si="2"/>
        <v>#DIV/0!</v>
      </c>
      <c r="G54" s="1121" t="e">
        <f t="shared" si="3"/>
        <v>#DIV/0!</v>
      </c>
      <c r="H54" s="1116"/>
      <c r="I54" s="1094">
        <v>3633360</v>
      </c>
      <c r="J54" s="1126"/>
      <c r="K54" s="1094"/>
      <c r="L54" s="1126"/>
      <c r="M54" s="1109"/>
      <c r="N54" s="1094">
        <v>3685000</v>
      </c>
      <c r="O54" s="1126"/>
      <c r="P54" s="1094"/>
      <c r="Q54" s="1126"/>
      <c r="R54" s="1109"/>
      <c r="S54" s="1094">
        <v>3863000</v>
      </c>
      <c r="T54" s="1126"/>
      <c r="U54" s="1094"/>
      <c r="V54" s="1134"/>
    </row>
    <row r="55" spans="1:22">
      <c r="A55" s="1101" t="s">
        <v>571</v>
      </c>
      <c r="B55" s="1092"/>
      <c r="C55" s="1092"/>
      <c r="D55" s="1121" t="e">
        <f t="shared" si="0"/>
        <v>#DIV/0!</v>
      </c>
      <c r="E55" s="1121" t="e">
        <f t="shared" si="1"/>
        <v>#DIV/0!</v>
      </c>
      <c r="F55" s="1121" t="e">
        <f t="shared" si="2"/>
        <v>#DIV/0!</v>
      </c>
      <c r="G55" s="1121" t="e">
        <f t="shared" si="3"/>
        <v>#DIV/0!</v>
      </c>
      <c r="H55" s="1116"/>
      <c r="I55" s="1098">
        <v>3633360</v>
      </c>
      <c r="J55" s="1127"/>
      <c r="K55" s="1098"/>
      <c r="L55" s="1127"/>
      <c r="M55" s="1111"/>
      <c r="N55" s="1098">
        <v>3685000</v>
      </c>
      <c r="O55" s="1127"/>
      <c r="P55" s="1098"/>
      <c r="Q55" s="1127"/>
      <c r="R55" s="1111"/>
      <c r="S55" s="1098">
        <v>3863000</v>
      </c>
      <c r="T55" s="1127"/>
      <c r="U55" s="1098"/>
      <c r="V55" s="1134"/>
    </row>
    <row r="56" spans="1:22">
      <c r="A56" s="1093" t="s">
        <v>571</v>
      </c>
      <c r="B56" s="1092"/>
      <c r="C56" s="1092"/>
      <c r="D56" s="1121" t="e">
        <f t="shared" si="0"/>
        <v>#DIV/0!</v>
      </c>
      <c r="E56" s="1121" t="e">
        <f t="shared" si="1"/>
        <v>#DIV/0!</v>
      </c>
      <c r="F56" s="1121" t="e">
        <f t="shared" si="2"/>
        <v>#DIV/0!</v>
      </c>
      <c r="G56" s="1121" t="e">
        <f t="shared" si="3"/>
        <v>#DIV/0!</v>
      </c>
      <c r="H56" s="1116"/>
      <c r="I56" s="1094">
        <v>3633360</v>
      </c>
      <c r="J56" s="1126"/>
      <c r="K56" s="1094"/>
      <c r="L56" s="1126"/>
      <c r="M56" s="1109"/>
      <c r="N56" s="1094">
        <v>3685000</v>
      </c>
      <c r="O56" s="1126"/>
      <c r="P56" s="1094"/>
      <c r="Q56" s="1126"/>
      <c r="R56" s="1109"/>
      <c r="S56" s="1094">
        <v>3863000</v>
      </c>
      <c r="T56" s="1126"/>
      <c r="U56" s="1094"/>
      <c r="V56" s="1134"/>
    </row>
    <row r="57" spans="1:22">
      <c r="A57" s="1099" t="s">
        <v>635</v>
      </c>
      <c r="B57" s="1092"/>
      <c r="C57" s="1092"/>
      <c r="D57" s="1121" t="e">
        <f t="shared" si="0"/>
        <v>#DIV/0!</v>
      </c>
      <c r="E57" s="1121" t="e">
        <f t="shared" si="1"/>
        <v>#DIV/0!</v>
      </c>
      <c r="F57" s="1121" t="e">
        <f t="shared" si="2"/>
        <v>#DIV/0!</v>
      </c>
      <c r="G57" s="1121" t="e">
        <f t="shared" si="3"/>
        <v>#DIV/0!</v>
      </c>
      <c r="H57" s="1116"/>
      <c r="I57" s="1098">
        <v>200000</v>
      </c>
      <c r="J57" s="1127"/>
      <c r="K57" s="1098"/>
      <c r="L57" s="1127"/>
      <c r="M57" s="1111"/>
      <c r="N57" s="1098"/>
      <c r="O57" s="1127"/>
      <c r="P57" s="1098"/>
      <c r="Q57" s="1127"/>
      <c r="R57" s="1111"/>
      <c r="S57" s="1098"/>
      <c r="T57" s="1127"/>
      <c r="U57" s="1098"/>
      <c r="V57" s="1134"/>
    </row>
    <row r="58" spans="1:22">
      <c r="A58" s="1099" t="s">
        <v>636</v>
      </c>
      <c r="B58" s="1092"/>
      <c r="C58" s="1092"/>
      <c r="D58" s="1121" t="e">
        <f t="shared" si="0"/>
        <v>#DIV/0!</v>
      </c>
      <c r="E58" s="1121" t="e">
        <f t="shared" si="1"/>
        <v>#DIV/0!</v>
      </c>
      <c r="F58" s="1121" t="e">
        <f t="shared" si="2"/>
        <v>#DIV/0!</v>
      </c>
      <c r="G58" s="1121" t="e">
        <f t="shared" si="3"/>
        <v>#DIV/0!</v>
      </c>
      <c r="H58" s="1116"/>
      <c r="I58" s="1098">
        <v>3258360</v>
      </c>
      <c r="J58" s="1127"/>
      <c r="K58" s="1098"/>
      <c r="L58" s="1127"/>
      <c r="M58" s="1111"/>
      <c r="N58" s="1098">
        <v>3500000</v>
      </c>
      <c r="O58" s="1127"/>
      <c r="P58" s="1098"/>
      <c r="Q58" s="1127"/>
      <c r="R58" s="1111"/>
      <c r="S58" s="1098">
        <v>3500000</v>
      </c>
      <c r="T58" s="1127"/>
      <c r="U58" s="1098"/>
      <c r="V58" s="1134"/>
    </row>
    <row r="59" spans="1:22">
      <c r="A59" s="1099" t="s">
        <v>667</v>
      </c>
      <c r="B59" s="1092"/>
      <c r="C59" s="1092"/>
      <c r="D59" s="1121" t="e">
        <f t="shared" si="0"/>
        <v>#DIV/0!</v>
      </c>
      <c r="E59" s="1121" t="e">
        <f t="shared" si="1"/>
        <v>#DIV/0!</v>
      </c>
      <c r="F59" s="1121" t="e">
        <f t="shared" si="2"/>
        <v>#DIV/0!</v>
      </c>
      <c r="G59" s="1121" t="e">
        <f t="shared" si="3"/>
        <v>#DIV/0!</v>
      </c>
      <c r="H59" s="1116"/>
      <c r="I59" s="1098"/>
      <c r="J59" s="1127"/>
      <c r="K59" s="1098"/>
      <c r="L59" s="1127"/>
      <c r="M59" s="1111"/>
      <c r="N59" s="1098"/>
      <c r="O59" s="1127"/>
      <c r="P59" s="1098"/>
      <c r="Q59" s="1127"/>
      <c r="R59" s="1111"/>
      <c r="S59" s="1098">
        <v>78000</v>
      </c>
      <c r="T59" s="1127"/>
      <c r="U59" s="1098"/>
      <c r="V59" s="1134"/>
    </row>
    <row r="60" spans="1:22">
      <c r="A60" s="1099" t="s">
        <v>668</v>
      </c>
      <c r="B60" s="1092"/>
      <c r="C60" s="1092"/>
      <c r="D60" s="1121" t="e">
        <f t="shared" si="0"/>
        <v>#DIV/0!</v>
      </c>
      <c r="E60" s="1121" t="e">
        <f t="shared" si="1"/>
        <v>#DIV/0!</v>
      </c>
      <c r="F60" s="1121" t="e">
        <f t="shared" si="2"/>
        <v>#DIV/0!</v>
      </c>
      <c r="G60" s="1121" t="e">
        <f t="shared" si="3"/>
        <v>#DIV/0!</v>
      </c>
      <c r="H60" s="1116"/>
      <c r="I60" s="1098"/>
      <c r="J60" s="1127"/>
      <c r="K60" s="1098"/>
      <c r="L60" s="1127"/>
      <c r="M60" s="1111"/>
      <c r="N60" s="1098"/>
      <c r="O60" s="1127"/>
      <c r="P60" s="1098"/>
      <c r="Q60" s="1127"/>
      <c r="R60" s="1111"/>
      <c r="S60" s="1098">
        <v>100000</v>
      </c>
      <c r="T60" s="1127"/>
      <c r="U60" s="1098"/>
      <c r="V60" s="1134"/>
    </row>
    <row r="61" spans="1:22">
      <c r="A61" s="1099" t="s">
        <v>637</v>
      </c>
      <c r="B61" s="1092"/>
      <c r="C61" s="1092"/>
      <c r="D61" s="1121" t="e">
        <f t="shared" si="0"/>
        <v>#DIV/0!</v>
      </c>
      <c r="E61" s="1121" t="e">
        <f t="shared" si="1"/>
        <v>#DIV/0!</v>
      </c>
      <c r="F61" s="1121" t="e">
        <f t="shared" si="2"/>
        <v>#DIV/0!</v>
      </c>
      <c r="G61" s="1121" t="e">
        <f t="shared" si="3"/>
        <v>#DIV/0!</v>
      </c>
      <c r="H61" s="1116"/>
      <c r="I61" s="1098">
        <v>10000</v>
      </c>
      <c r="J61" s="1127"/>
      <c r="K61" s="1098"/>
      <c r="L61" s="1127"/>
      <c r="M61" s="1111"/>
      <c r="N61" s="1098">
        <v>10000</v>
      </c>
      <c r="O61" s="1127"/>
      <c r="P61" s="1098"/>
      <c r="Q61" s="1127"/>
      <c r="R61" s="1111"/>
      <c r="S61" s="1098">
        <v>10000</v>
      </c>
      <c r="T61" s="1127"/>
      <c r="U61" s="1098"/>
      <c r="V61" s="1134"/>
    </row>
    <row r="62" spans="1:22">
      <c r="A62" s="1099" t="s">
        <v>638</v>
      </c>
      <c r="B62" s="1092"/>
      <c r="C62" s="1092"/>
      <c r="D62" s="1121" t="e">
        <f t="shared" si="0"/>
        <v>#DIV/0!</v>
      </c>
      <c r="E62" s="1121" t="e">
        <f t="shared" si="1"/>
        <v>#DIV/0!</v>
      </c>
      <c r="F62" s="1121" t="e">
        <f t="shared" si="2"/>
        <v>#DIV/0!</v>
      </c>
      <c r="G62" s="1121" t="e">
        <f t="shared" si="3"/>
        <v>#DIV/0!</v>
      </c>
      <c r="H62" s="1116"/>
      <c r="I62" s="1098">
        <v>20000</v>
      </c>
      <c r="J62" s="1127"/>
      <c r="K62" s="1098"/>
      <c r="L62" s="1127"/>
      <c r="M62" s="1111"/>
      <c r="N62" s="1098">
        <v>20000</v>
      </c>
      <c r="O62" s="1127"/>
      <c r="P62" s="1098"/>
      <c r="Q62" s="1127"/>
      <c r="R62" s="1111"/>
      <c r="S62" s="1098">
        <v>20000</v>
      </c>
      <c r="T62" s="1127"/>
      <c r="U62" s="1098"/>
      <c r="V62" s="1134"/>
    </row>
    <row r="63" spans="1:22">
      <c r="A63" s="1099" t="s">
        <v>639</v>
      </c>
      <c r="B63" s="1092"/>
      <c r="C63" s="1092"/>
      <c r="D63" s="1121" t="e">
        <f t="shared" si="0"/>
        <v>#DIV/0!</v>
      </c>
      <c r="E63" s="1121" t="e">
        <f t="shared" si="1"/>
        <v>#DIV/0!</v>
      </c>
      <c r="F63" s="1121" t="e">
        <f t="shared" si="2"/>
        <v>#DIV/0!</v>
      </c>
      <c r="G63" s="1121" t="e">
        <f t="shared" si="3"/>
        <v>#DIV/0!</v>
      </c>
      <c r="H63" s="1116"/>
      <c r="I63" s="1098">
        <v>50000</v>
      </c>
      <c r="J63" s="1127"/>
      <c r="K63" s="1098"/>
      <c r="L63" s="1127"/>
      <c r="M63" s="1111"/>
      <c r="N63" s="1098">
        <v>50000</v>
      </c>
      <c r="O63" s="1127"/>
      <c r="P63" s="1098"/>
      <c r="Q63" s="1127"/>
      <c r="R63" s="1111"/>
      <c r="S63" s="1098">
        <v>50000</v>
      </c>
      <c r="T63" s="1127"/>
      <c r="U63" s="1098"/>
      <c r="V63" s="1134"/>
    </row>
    <row r="64" spans="1:22">
      <c r="A64" s="1099" t="s">
        <v>640</v>
      </c>
      <c r="B64" s="1092"/>
      <c r="C64" s="1092"/>
      <c r="D64" s="1121" t="e">
        <f t="shared" si="0"/>
        <v>#DIV/0!</v>
      </c>
      <c r="E64" s="1121" t="e">
        <f t="shared" si="1"/>
        <v>#DIV/0!</v>
      </c>
      <c r="F64" s="1121" t="e">
        <f t="shared" si="2"/>
        <v>#DIV/0!</v>
      </c>
      <c r="G64" s="1121" t="e">
        <f t="shared" si="3"/>
        <v>#DIV/0!</v>
      </c>
      <c r="H64" s="1116"/>
      <c r="I64" s="1098">
        <v>20000</v>
      </c>
      <c r="J64" s="1127"/>
      <c r="K64" s="1098"/>
      <c r="L64" s="1127"/>
      <c r="M64" s="1111"/>
      <c r="N64" s="1098">
        <v>40000</v>
      </c>
      <c r="O64" s="1127"/>
      <c r="P64" s="1098"/>
      <c r="Q64" s="1127"/>
      <c r="R64" s="1111"/>
      <c r="S64" s="1098">
        <v>40000</v>
      </c>
      <c r="T64" s="1127"/>
      <c r="U64" s="1098"/>
      <c r="V64" s="1134"/>
    </row>
    <row r="65" spans="1:22">
      <c r="A65" s="1099" t="s">
        <v>641</v>
      </c>
      <c r="B65" s="1092"/>
      <c r="C65" s="1092"/>
      <c r="D65" s="1121" t="e">
        <f t="shared" si="0"/>
        <v>#DIV/0!</v>
      </c>
      <c r="E65" s="1121" t="e">
        <f t="shared" si="1"/>
        <v>#DIV/0!</v>
      </c>
      <c r="F65" s="1121" t="e">
        <f t="shared" si="2"/>
        <v>#DIV/0!</v>
      </c>
      <c r="G65" s="1121" t="e">
        <f t="shared" si="3"/>
        <v>#DIV/0!</v>
      </c>
      <c r="H65" s="1116"/>
      <c r="I65" s="1098">
        <v>10000</v>
      </c>
      <c r="J65" s="1127"/>
      <c r="K65" s="1098"/>
      <c r="L65" s="1127"/>
      <c r="M65" s="1111"/>
      <c r="N65" s="1098"/>
      <c r="O65" s="1127"/>
      <c r="P65" s="1098"/>
      <c r="Q65" s="1127"/>
      <c r="R65" s="1111"/>
      <c r="S65" s="1098"/>
      <c r="T65" s="1127"/>
      <c r="U65" s="1098"/>
      <c r="V65" s="1134"/>
    </row>
    <row r="66" spans="1:22">
      <c r="A66" s="1099" t="s">
        <v>642</v>
      </c>
      <c r="B66" s="1092"/>
      <c r="C66" s="1092"/>
      <c r="D66" s="1121" t="e">
        <f t="shared" si="0"/>
        <v>#DIV/0!</v>
      </c>
      <c r="E66" s="1121" t="e">
        <f t="shared" si="1"/>
        <v>#DIV/0!</v>
      </c>
      <c r="F66" s="1121" t="e">
        <f t="shared" si="2"/>
        <v>#DIV/0!</v>
      </c>
      <c r="G66" s="1121" t="e">
        <f t="shared" si="3"/>
        <v>#DIV/0!</v>
      </c>
      <c r="H66" s="1116"/>
      <c r="I66" s="1098">
        <v>25000</v>
      </c>
      <c r="J66" s="1127"/>
      <c r="K66" s="1098"/>
      <c r="L66" s="1127"/>
      <c r="M66" s="1111"/>
      <c r="N66" s="1098">
        <v>25000</v>
      </c>
      <c r="O66" s="1127"/>
      <c r="P66" s="1098"/>
      <c r="Q66" s="1127"/>
      <c r="R66" s="1111"/>
      <c r="S66" s="1098">
        <v>25000</v>
      </c>
      <c r="T66" s="1127"/>
      <c r="U66" s="1098"/>
      <c r="V66" s="1134"/>
    </row>
    <row r="67" spans="1:22">
      <c r="A67" s="1099" t="s">
        <v>643</v>
      </c>
      <c r="B67" s="1092"/>
      <c r="C67" s="1092"/>
      <c r="D67" s="1121" t="e">
        <f t="shared" si="0"/>
        <v>#DIV/0!</v>
      </c>
      <c r="E67" s="1121" t="e">
        <f t="shared" si="1"/>
        <v>#DIV/0!</v>
      </c>
      <c r="F67" s="1121" t="e">
        <f t="shared" si="2"/>
        <v>#DIV/0!</v>
      </c>
      <c r="G67" s="1121" t="e">
        <f t="shared" si="3"/>
        <v>#DIV/0!</v>
      </c>
      <c r="H67" s="1116"/>
      <c r="I67" s="1098">
        <v>40000</v>
      </c>
      <c r="J67" s="1127"/>
      <c r="K67" s="1098"/>
      <c r="L67" s="1127"/>
      <c r="M67" s="1111"/>
      <c r="N67" s="1098">
        <v>40000</v>
      </c>
      <c r="O67" s="1127"/>
      <c r="P67" s="1098"/>
      <c r="Q67" s="1127"/>
      <c r="R67" s="1111"/>
      <c r="S67" s="1098">
        <v>40000</v>
      </c>
      <c r="T67" s="1127"/>
      <c r="U67" s="1098"/>
      <c r="V67" s="1134"/>
    </row>
    <row r="68" spans="1:22">
      <c r="A68" s="1100" t="s">
        <v>325</v>
      </c>
      <c r="B68" s="1092"/>
      <c r="C68" s="1092"/>
      <c r="D68" s="1121" t="e">
        <f t="shared" si="0"/>
        <v>#DIV/0!</v>
      </c>
      <c r="E68" s="1121" t="e">
        <f t="shared" si="1"/>
        <v>#DIV/0!</v>
      </c>
      <c r="F68" s="1121" t="e">
        <f t="shared" si="2"/>
        <v>#DIV/0!</v>
      </c>
      <c r="G68" s="1121" t="e">
        <f t="shared" si="3"/>
        <v>#DIV/0!</v>
      </c>
      <c r="H68" s="1116"/>
      <c r="I68" s="1094">
        <v>7085650</v>
      </c>
      <c r="J68" s="1126"/>
      <c r="K68" s="1094">
        <v>463080</v>
      </c>
      <c r="L68" s="1126"/>
      <c r="M68" s="1109"/>
      <c r="N68" s="1094">
        <v>3224850</v>
      </c>
      <c r="O68" s="1126"/>
      <c r="P68" s="1094">
        <v>331280</v>
      </c>
      <c r="Q68" s="1126"/>
      <c r="R68" s="1109"/>
      <c r="S68" s="1094">
        <v>3349300</v>
      </c>
      <c r="T68" s="1126"/>
      <c r="U68" s="1094">
        <v>217260</v>
      </c>
      <c r="V68" s="1134"/>
    </row>
    <row r="69" spans="1:22">
      <c r="A69" s="1101" t="s">
        <v>376</v>
      </c>
      <c r="B69" s="1092"/>
      <c r="C69" s="1092"/>
      <c r="D69" s="1121" t="e">
        <f t="shared" si="0"/>
        <v>#DIV/0!</v>
      </c>
      <c r="E69" s="1121" t="e">
        <f t="shared" si="1"/>
        <v>#DIV/0!</v>
      </c>
      <c r="F69" s="1121" t="e">
        <f t="shared" si="2"/>
        <v>#DIV/0!</v>
      </c>
      <c r="G69" s="1121" t="e">
        <f t="shared" si="3"/>
        <v>#DIV/0!</v>
      </c>
      <c r="H69" s="1116"/>
      <c r="I69" s="1098">
        <v>6744650</v>
      </c>
      <c r="J69" s="1127"/>
      <c r="K69" s="1098">
        <v>451080</v>
      </c>
      <c r="L69" s="1127"/>
      <c r="M69" s="1111"/>
      <c r="N69" s="1098">
        <v>3008850</v>
      </c>
      <c r="O69" s="1127"/>
      <c r="P69" s="1098">
        <v>319280</v>
      </c>
      <c r="Q69" s="1127"/>
      <c r="R69" s="1111"/>
      <c r="S69" s="1098">
        <v>3157300</v>
      </c>
      <c r="T69" s="1127"/>
      <c r="U69" s="1098">
        <v>205260</v>
      </c>
      <c r="V69" s="1134"/>
    </row>
    <row r="70" spans="1:22">
      <c r="A70" s="1093" t="s">
        <v>166</v>
      </c>
      <c r="B70" s="1092"/>
      <c r="C70" s="1092"/>
      <c r="D70" s="1121" t="e">
        <f t="shared" si="0"/>
        <v>#DIV/0!</v>
      </c>
      <c r="E70" s="1121" t="e">
        <f t="shared" si="1"/>
        <v>#DIV/0!</v>
      </c>
      <c r="F70" s="1121" t="e">
        <f t="shared" si="2"/>
        <v>#DIV/0!</v>
      </c>
      <c r="G70" s="1121" t="e">
        <f t="shared" si="3"/>
        <v>#DIV/0!</v>
      </c>
      <c r="H70" s="1116"/>
      <c r="I70" s="1094">
        <v>3867400</v>
      </c>
      <c r="J70" s="1126"/>
      <c r="K70" s="1094">
        <v>400680</v>
      </c>
      <c r="L70" s="1126"/>
      <c r="M70" s="1109"/>
      <c r="N70" s="1094">
        <v>2061400</v>
      </c>
      <c r="O70" s="1126"/>
      <c r="P70" s="1094">
        <v>268880</v>
      </c>
      <c r="Q70" s="1126"/>
      <c r="R70" s="1109"/>
      <c r="S70" s="1094">
        <v>2146500</v>
      </c>
      <c r="T70" s="1126"/>
      <c r="U70" s="1094">
        <v>194100</v>
      </c>
      <c r="V70" s="1134"/>
    </row>
    <row r="71" spans="1:22">
      <c r="A71" s="1099" t="s">
        <v>601</v>
      </c>
      <c r="B71" s="1092"/>
      <c r="C71" s="1092"/>
      <c r="D71" s="1121" t="e">
        <f t="shared" si="0"/>
        <v>#DIV/0!</v>
      </c>
      <c r="E71" s="1121" t="e">
        <f t="shared" si="1"/>
        <v>#DIV/0!</v>
      </c>
      <c r="F71" s="1121" t="e">
        <f t="shared" si="2"/>
        <v>#DIV/0!</v>
      </c>
      <c r="G71" s="1121" t="e">
        <f t="shared" si="3"/>
        <v>#DIV/0!</v>
      </c>
      <c r="H71" s="1116"/>
      <c r="I71" s="1098"/>
      <c r="J71" s="1127"/>
      <c r="K71" s="1098">
        <v>63000</v>
      </c>
      <c r="L71" s="1127"/>
      <c r="M71" s="1111"/>
      <c r="N71" s="1098"/>
      <c r="O71" s="1127"/>
      <c r="P71" s="1098">
        <v>31200</v>
      </c>
      <c r="Q71" s="1127"/>
      <c r="R71" s="1111"/>
      <c r="S71" s="1098"/>
      <c r="T71" s="1127"/>
      <c r="U71" s="1098">
        <v>24300</v>
      </c>
      <c r="V71" s="1134"/>
    </row>
    <row r="72" spans="1:22">
      <c r="A72" s="1099" t="s">
        <v>644</v>
      </c>
      <c r="B72" s="1092"/>
      <c r="C72" s="1092"/>
      <c r="D72" s="1121" t="e">
        <f t="shared" si="0"/>
        <v>#DIV/0!</v>
      </c>
      <c r="E72" s="1121" t="e">
        <f t="shared" si="1"/>
        <v>#DIV/0!</v>
      </c>
      <c r="F72" s="1121" t="e">
        <f t="shared" si="2"/>
        <v>#DIV/0!</v>
      </c>
      <c r="G72" s="1121" t="e">
        <f t="shared" si="3"/>
        <v>#DIV/0!</v>
      </c>
      <c r="H72" s="1116"/>
      <c r="I72" s="1098">
        <v>35000</v>
      </c>
      <c r="J72" s="1127"/>
      <c r="K72" s="1098"/>
      <c r="L72" s="1127"/>
      <c r="M72" s="1111"/>
      <c r="N72" s="1098">
        <v>118000</v>
      </c>
      <c r="O72" s="1127"/>
      <c r="P72" s="1098"/>
      <c r="Q72" s="1127"/>
      <c r="R72" s="1111"/>
      <c r="S72" s="1098">
        <v>120000</v>
      </c>
      <c r="T72" s="1127"/>
      <c r="U72" s="1098"/>
      <c r="V72" s="1134"/>
    </row>
    <row r="73" spans="1:22">
      <c r="A73" s="1099" t="s">
        <v>645</v>
      </c>
      <c r="B73" s="1092"/>
      <c r="C73" s="1092"/>
      <c r="D73" s="1121" t="e">
        <f t="shared" ref="D73:D136" si="4">+AVERAGE(J73,O73)</f>
        <v>#DIV/0!</v>
      </c>
      <c r="E73" s="1121" t="e">
        <f t="shared" ref="E73:E136" si="5">+AVERAGE(L73,Q73)</f>
        <v>#DIV/0!</v>
      </c>
      <c r="F73" s="1121" t="e">
        <f t="shared" ref="F73:F136" si="6">+B73-D73</f>
        <v>#DIV/0!</v>
      </c>
      <c r="G73" s="1121" t="e">
        <f t="shared" ref="G73:G136" si="7">+C73-E73</f>
        <v>#DIV/0!</v>
      </c>
      <c r="H73" s="1116"/>
      <c r="I73" s="1098">
        <v>380000</v>
      </c>
      <c r="J73" s="1127"/>
      <c r="K73" s="1098">
        <v>50000</v>
      </c>
      <c r="L73" s="1127"/>
      <c r="M73" s="1111"/>
      <c r="N73" s="1098">
        <v>150000</v>
      </c>
      <c r="O73" s="1127"/>
      <c r="P73" s="1098">
        <v>50000</v>
      </c>
      <c r="Q73" s="1127"/>
      <c r="R73" s="1111"/>
      <c r="S73" s="1098">
        <v>128500</v>
      </c>
      <c r="T73" s="1127"/>
      <c r="U73" s="1098">
        <v>55000</v>
      </c>
      <c r="V73" s="1134"/>
    </row>
    <row r="74" spans="1:22">
      <c r="A74" s="1099" t="s">
        <v>646</v>
      </c>
      <c r="B74" s="1092"/>
      <c r="C74" s="1092"/>
      <c r="D74" s="1121" t="e">
        <f t="shared" si="4"/>
        <v>#DIV/0!</v>
      </c>
      <c r="E74" s="1121" t="e">
        <f t="shared" si="5"/>
        <v>#DIV/0!</v>
      </c>
      <c r="F74" s="1121" t="e">
        <f t="shared" si="6"/>
        <v>#DIV/0!</v>
      </c>
      <c r="G74" s="1121" t="e">
        <f t="shared" si="7"/>
        <v>#DIV/0!</v>
      </c>
      <c r="H74" s="1116"/>
      <c r="I74" s="1098">
        <v>1400000</v>
      </c>
      <c r="J74" s="1127"/>
      <c r="K74" s="1098">
        <v>200000</v>
      </c>
      <c r="L74" s="1127"/>
      <c r="M74" s="1111"/>
      <c r="N74" s="1098">
        <v>1100000</v>
      </c>
      <c r="O74" s="1127"/>
      <c r="P74" s="1098">
        <v>100000</v>
      </c>
      <c r="Q74" s="1127"/>
      <c r="R74" s="1111"/>
      <c r="S74" s="1098">
        <v>1100000</v>
      </c>
      <c r="T74" s="1127"/>
      <c r="U74" s="1098">
        <v>30000</v>
      </c>
      <c r="V74" s="1134"/>
    </row>
    <row r="75" spans="1:22">
      <c r="A75" s="1099" t="s">
        <v>647</v>
      </c>
      <c r="B75" s="1092"/>
      <c r="C75" s="1092"/>
      <c r="D75" s="1121" t="e">
        <f t="shared" si="4"/>
        <v>#DIV/0!</v>
      </c>
      <c r="E75" s="1121" t="e">
        <f t="shared" si="5"/>
        <v>#DIV/0!</v>
      </c>
      <c r="F75" s="1121" t="e">
        <f t="shared" si="6"/>
        <v>#DIV/0!</v>
      </c>
      <c r="G75" s="1121" t="e">
        <f t="shared" si="7"/>
        <v>#DIV/0!</v>
      </c>
      <c r="H75" s="1116"/>
      <c r="I75" s="1098">
        <v>120000</v>
      </c>
      <c r="J75" s="1127"/>
      <c r="K75" s="1098">
        <v>31680</v>
      </c>
      <c r="L75" s="1127"/>
      <c r="M75" s="1111"/>
      <c r="N75" s="1098">
        <v>120000</v>
      </c>
      <c r="O75" s="1127"/>
      <c r="P75" s="1098">
        <v>31680</v>
      </c>
      <c r="Q75" s="1127"/>
      <c r="R75" s="1111"/>
      <c r="S75" s="1098">
        <v>120000</v>
      </c>
      <c r="T75" s="1127"/>
      <c r="U75" s="1098">
        <v>28800</v>
      </c>
      <c r="V75" s="1134"/>
    </row>
    <row r="76" spans="1:22">
      <c r="A76" s="1099" t="s">
        <v>648</v>
      </c>
      <c r="B76" s="1092"/>
      <c r="C76" s="1092"/>
      <c r="D76" s="1121" t="e">
        <f t="shared" si="4"/>
        <v>#DIV/0!</v>
      </c>
      <c r="E76" s="1121" t="e">
        <f t="shared" si="5"/>
        <v>#DIV/0!</v>
      </c>
      <c r="F76" s="1121" t="e">
        <f t="shared" si="6"/>
        <v>#DIV/0!</v>
      </c>
      <c r="G76" s="1121" t="e">
        <f t="shared" si="7"/>
        <v>#DIV/0!</v>
      </c>
      <c r="H76" s="1116"/>
      <c r="I76" s="1098">
        <v>400000</v>
      </c>
      <c r="J76" s="1127"/>
      <c r="K76" s="1098"/>
      <c r="L76" s="1127"/>
      <c r="M76" s="1111"/>
      <c r="N76" s="1098">
        <v>114000</v>
      </c>
      <c r="O76" s="1127"/>
      <c r="P76" s="1098"/>
      <c r="Q76" s="1127"/>
      <c r="R76" s="1111"/>
      <c r="S76" s="1098">
        <v>300000</v>
      </c>
      <c r="T76" s="1127"/>
      <c r="U76" s="1098"/>
      <c r="V76" s="1134"/>
    </row>
    <row r="77" spans="1:22">
      <c r="A77" s="1099" t="s">
        <v>649</v>
      </c>
      <c r="B77" s="1092"/>
      <c r="C77" s="1092"/>
      <c r="D77" s="1121" t="e">
        <f t="shared" si="4"/>
        <v>#DIV/0!</v>
      </c>
      <c r="E77" s="1121" t="e">
        <f t="shared" si="5"/>
        <v>#DIV/0!</v>
      </c>
      <c r="F77" s="1121" t="e">
        <f t="shared" si="6"/>
        <v>#DIV/0!</v>
      </c>
      <c r="G77" s="1121" t="e">
        <f t="shared" si="7"/>
        <v>#DIV/0!</v>
      </c>
      <c r="H77" s="1116"/>
      <c r="I77" s="1098">
        <v>200000</v>
      </c>
      <c r="J77" s="1127"/>
      <c r="K77" s="1098">
        <v>50000</v>
      </c>
      <c r="L77" s="1127"/>
      <c r="M77" s="1111"/>
      <c r="N77" s="1098">
        <v>150000</v>
      </c>
      <c r="O77" s="1127"/>
      <c r="P77" s="1098">
        <v>50000</v>
      </c>
      <c r="Q77" s="1127"/>
      <c r="R77" s="1111"/>
      <c r="S77" s="1098">
        <v>120000</v>
      </c>
      <c r="T77" s="1127"/>
      <c r="U77" s="1098">
        <v>50000</v>
      </c>
      <c r="V77" s="1134"/>
    </row>
    <row r="78" spans="1:22">
      <c r="A78" s="1099" t="s">
        <v>650</v>
      </c>
      <c r="B78" s="1092"/>
      <c r="C78" s="1092"/>
      <c r="D78" s="1121" t="e">
        <f t="shared" si="4"/>
        <v>#DIV/0!</v>
      </c>
      <c r="E78" s="1121" t="e">
        <f t="shared" si="5"/>
        <v>#DIV/0!</v>
      </c>
      <c r="F78" s="1121" t="e">
        <f t="shared" si="6"/>
        <v>#DIV/0!</v>
      </c>
      <c r="G78" s="1121" t="e">
        <f t="shared" si="7"/>
        <v>#DIV/0!</v>
      </c>
      <c r="H78" s="1116"/>
      <c r="I78" s="1098">
        <v>1174800</v>
      </c>
      <c r="J78" s="1127"/>
      <c r="K78" s="1098"/>
      <c r="L78" s="1127"/>
      <c r="M78" s="1111"/>
      <c r="N78" s="1098"/>
      <c r="O78" s="1127"/>
      <c r="P78" s="1098"/>
      <c r="Q78" s="1127"/>
      <c r="R78" s="1111"/>
      <c r="S78" s="1098"/>
      <c r="T78" s="1127"/>
      <c r="U78" s="1098"/>
      <c r="V78" s="1134"/>
    </row>
    <row r="79" spans="1:22">
      <c r="A79" s="1099" t="s">
        <v>658</v>
      </c>
      <c r="B79" s="1092"/>
      <c r="C79" s="1092"/>
      <c r="D79" s="1121" t="e">
        <f t="shared" si="4"/>
        <v>#DIV/0!</v>
      </c>
      <c r="E79" s="1121" t="e">
        <f t="shared" si="5"/>
        <v>#DIV/0!</v>
      </c>
      <c r="F79" s="1121" t="e">
        <f t="shared" si="6"/>
        <v>#DIV/0!</v>
      </c>
      <c r="G79" s="1121" t="e">
        <f t="shared" si="7"/>
        <v>#DIV/0!</v>
      </c>
      <c r="H79" s="1116"/>
      <c r="I79" s="1098"/>
      <c r="J79" s="1127"/>
      <c r="K79" s="1098"/>
      <c r="L79" s="1127"/>
      <c r="M79" s="1111"/>
      <c r="N79" s="1098">
        <v>200000</v>
      </c>
      <c r="O79" s="1127"/>
      <c r="P79" s="1098"/>
      <c r="Q79" s="1127"/>
      <c r="R79" s="1111"/>
      <c r="S79" s="1098"/>
      <c r="T79" s="1127"/>
      <c r="U79" s="1098"/>
      <c r="V79" s="1134"/>
    </row>
    <row r="80" spans="1:22">
      <c r="A80" s="1099" t="s">
        <v>659</v>
      </c>
      <c r="B80" s="1092"/>
      <c r="C80" s="1092"/>
      <c r="D80" s="1121" t="e">
        <f t="shared" si="4"/>
        <v>#DIV/0!</v>
      </c>
      <c r="E80" s="1121" t="e">
        <f t="shared" si="5"/>
        <v>#DIV/0!</v>
      </c>
      <c r="F80" s="1121" t="e">
        <f t="shared" si="6"/>
        <v>#DIV/0!</v>
      </c>
      <c r="G80" s="1121" t="e">
        <f t="shared" si="7"/>
        <v>#DIV/0!</v>
      </c>
      <c r="H80" s="1116"/>
      <c r="I80" s="1098"/>
      <c r="J80" s="1127"/>
      <c r="K80" s="1098"/>
      <c r="L80" s="1127"/>
      <c r="M80" s="1111"/>
      <c r="N80" s="1098"/>
      <c r="O80" s="1127"/>
      <c r="P80" s="1098"/>
      <c r="Q80" s="1127"/>
      <c r="R80" s="1111"/>
      <c r="S80" s="1098">
        <v>150000</v>
      </c>
      <c r="T80" s="1127"/>
      <c r="U80" s="1098"/>
      <c r="V80" s="1134"/>
    </row>
    <row r="81" spans="1:22">
      <c r="A81" s="1099" t="s">
        <v>660</v>
      </c>
      <c r="B81" s="1092"/>
      <c r="C81" s="1092"/>
      <c r="D81" s="1121" t="e">
        <f t="shared" si="4"/>
        <v>#DIV/0!</v>
      </c>
      <c r="E81" s="1121" t="e">
        <f t="shared" si="5"/>
        <v>#DIV/0!</v>
      </c>
      <c r="F81" s="1121" t="e">
        <f t="shared" si="6"/>
        <v>#DIV/0!</v>
      </c>
      <c r="G81" s="1121" t="e">
        <f t="shared" si="7"/>
        <v>#DIV/0!</v>
      </c>
      <c r="H81" s="1116"/>
      <c r="I81" s="1098"/>
      <c r="J81" s="1127"/>
      <c r="K81" s="1098"/>
      <c r="L81" s="1127"/>
      <c r="M81" s="1111"/>
      <c r="N81" s="1098">
        <v>4000</v>
      </c>
      <c r="O81" s="1127"/>
      <c r="P81" s="1098"/>
      <c r="Q81" s="1127"/>
      <c r="R81" s="1111"/>
      <c r="S81" s="1098">
        <v>4000</v>
      </c>
      <c r="T81" s="1127"/>
      <c r="U81" s="1098"/>
      <c r="V81" s="1134"/>
    </row>
    <row r="82" spans="1:22">
      <c r="A82" s="1099" t="s">
        <v>651</v>
      </c>
      <c r="B82" s="1092"/>
      <c r="C82" s="1092"/>
      <c r="D82" s="1121" t="e">
        <f t="shared" si="4"/>
        <v>#DIV/0!</v>
      </c>
      <c r="E82" s="1121" t="e">
        <f t="shared" si="5"/>
        <v>#DIV/0!</v>
      </c>
      <c r="F82" s="1121" t="e">
        <f t="shared" si="6"/>
        <v>#DIV/0!</v>
      </c>
      <c r="G82" s="1121" t="e">
        <f t="shared" si="7"/>
        <v>#DIV/0!</v>
      </c>
      <c r="H82" s="1116"/>
      <c r="I82" s="1098">
        <v>70000</v>
      </c>
      <c r="J82" s="1127"/>
      <c r="K82" s="1098"/>
      <c r="L82" s="1127"/>
      <c r="M82" s="1111"/>
      <c r="N82" s="1098">
        <v>33000</v>
      </c>
      <c r="O82" s="1127"/>
      <c r="P82" s="1098"/>
      <c r="Q82" s="1127"/>
      <c r="R82" s="1111"/>
      <c r="S82" s="1098">
        <v>40000</v>
      </c>
      <c r="T82" s="1127"/>
      <c r="U82" s="1098"/>
      <c r="V82" s="1134"/>
    </row>
    <row r="83" spans="1:22">
      <c r="A83" s="1099" t="s">
        <v>652</v>
      </c>
      <c r="B83" s="1092"/>
      <c r="C83" s="1092"/>
      <c r="D83" s="1121" t="e">
        <f t="shared" si="4"/>
        <v>#DIV/0!</v>
      </c>
      <c r="E83" s="1121" t="e">
        <f t="shared" si="5"/>
        <v>#DIV/0!</v>
      </c>
      <c r="F83" s="1121" t="e">
        <f t="shared" si="6"/>
        <v>#DIV/0!</v>
      </c>
      <c r="G83" s="1121" t="e">
        <f t="shared" si="7"/>
        <v>#DIV/0!</v>
      </c>
      <c r="H83" s="1116"/>
      <c r="I83" s="1098">
        <v>87600</v>
      </c>
      <c r="J83" s="1127"/>
      <c r="K83" s="1098">
        <v>6000</v>
      </c>
      <c r="L83" s="1127"/>
      <c r="M83" s="1111"/>
      <c r="N83" s="1098">
        <v>62400</v>
      </c>
      <c r="O83" s="1127"/>
      <c r="P83" s="1098">
        <v>6000</v>
      </c>
      <c r="Q83" s="1127"/>
      <c r="R83" s="1111"/>
      <c r="S83" s="1098">
        <v>54000</v>
      </c>
      <c r="T83" s="1127"/>
      <c r="U83" s="1098">
        <v>6000</v>
      </c>
      <c r="V83" s="1134"/>
    </row>
    <row r="84" spans="1:22">
      <c r="A84" s="1099" t="s">
        <v>661</v>
      </c>
      <c r="B84" s="1092"/>
      <c r="C84" s="1092"/>
      <c r="D84" s="1121" t="e">
        <f t="shared" si="4"/>
        <v>#DIV/0!</v>
      </c>
      <c r="E84" s="1121" t="e">
        <f t="shared" si="5"/>
        <v>#DIV/0!</v>
      </c>
      <c r="F84" s="1121" t="e">
        <f t="shared" si="6"/>
        <v>#DIV/0!</v>
      </c>
      <c r="G84" s="1121" t="e">
        <f t="shared" si="7"/>
        <v>#DIV/0!</v>
      </c>
      <c r="H84" s="1116"/>
      <c r="I84" s="1098"/>
      <c r="J84" s="1127"/>
      <c r="K84" s="1098"/>
      <c r="L84" s="1127"/>
      <c r="M84" s="1111"/>
      <c r="N84" s="1098">
        <v>10000</v>
      </c>
      <c r="O84" s="1127"/>
      <c r="P84" s="1098"/>
      <c r="Q84" s="1127"/>
      <c r="R84" s="1111"/>
      <c r="S84" s="1098">
        <v>10000</v>
      </c>
      <c r="T84" s="1127"/>
      <c r="U84" s="1098"/>
      <c r="V84" s="1134"/>
    </row>
    <row r="85" spans="1:22">
      <c r="A85" s="1093" t="s">
        <v>165</v>
      </c>
      <c r="B85" s="1092"/>
      <c r="C85" s="1092"/>
      <c r="D85" s="1121" t="e">
        <f t="shared" si="4"/>
        <v>#DIV/0!</v>
      </c>
      <c r="E85" s="1121" t="e">
        <f t="shared" si="5"/>
        <v>#DIV/0!</v>
      </c>
      <c r="F85" s="1121" t="e">
        <f t="shared" si="6"/>
        <v>#DIV/0!</v>
      </c>
      <c r="G85" s="1121" t="e">
        <f t="shared" si="7"/>
        <v>#DIV/0!</v>
      </c>
      <c r="H85" s="1116"/>
      <c r="I85" s="1094">
        <v>2877250</v>
      </c>
      <c r="J85" s="1126"/>
      <c r="K85" s="1094">
        <v>50400</v>
      </c>
      <c r="L85" s="1126"/>
      <c r="M85" s="1109"/>
      <c r="N85" s="1094">
        <v>947450</v>
      </c>
      <c r="O85" s="1126"/>
      <c r="P85" s="1094">
        <v>50400</v>
      </c>
      <c r="Q85" s="1126"/>
      <c r="R85" s="1109"/>
      <c r="S85" s="1094">
        <v>471000</v>
      </c>
      <c r="T85" s="1126"/>
      <c r="U85" s="1094">
        <v>11160</v>
      </c>
      <c r="V85" s="1134"/>
    </row>
    <row r="86" spans="1:22">
      <c r="A86" s="1099" t="s">
        <v>602</v>
      </c>
      <c r="B86" s="1092"/>
      <c r="C86" s="1092"/>
      <c r="D86" s="1121" t="e">
        <f t="shared" si="4"/>
        <v>#DIV/0!</v>
      </c>
      <c r="E86" s="1121" t="e">
        <f t="shared" si="5"/>
        <v>#DIV/0!</v>
      </c>
      <c r="F86" s="1121" t="e">
        <f t="shared" si="6"/>
        <v>#DIV/0!</v>
      </c>
      <c r="G86" s="1121" t="e">
        <f t="shared" si="7"/>
        <v>#DIV/0!</v>
      </c>
      <c r="H86" s="1116"/>
      <c r="I86" s="1098">
        <v>681600</v>
      </c>
      <c r="J86" s="1127"/>
      <c r="K86" s="1098"/>
      <c r="L86" s="1127"/>
      <c r="M86" s="1111"/>
      <c r="N86" s="1098">
        <v>120000</v>
      </c>
      <c r="O86" s="1127"/>
      <c r="P86" s="1098"/>
      <c r="Q86" s="1127"/>
      <c r="R86" s="1111"/>
      <c r="S86" s="1098"/>
      <c r="T86" s="1127"/>
      <c r="U86" s="1098"/>
      <c r="V86" s="1134"/>
    </row>
    <row r="87" spans="1:22">
      <c r="A87" s="1102" t="s">
        <v>615</v>
      </c>
      <c r="B87" s="1092"/>
      <c r="C87" s="1092"/>
      <c r="D87" s="1121" t="e">
        <f t="shared" si="4"/>
        <v>#DIV/0!</v>
      </c>
      <c r="E87" s="1121" t="e">
        <f t="shared" si="5"/>
        <v>#DIV/0!</v>
      </c>
      <c r="F87" s="1121" t="e">
        <f t="shared" si="6"/>
        <v>#DIV/0!</v>
      </c>
      <c r="G87" s="1121" t="e">
        <f t="shared" si="7"/>
        <v>#DIV/0!</v>
      </c>
      <c r="H87" s="1116"/>
      <c r="I87" s="1098"/>
      <c r="J87" s="1127"/>
      <c r="K87" s="1098"/>
      <c r="L87" s="1127"/>
      <c r="M87" s="1111"/>
      <c r="N87" s="1098">
        <v>120000</v>
      </c>
      <c r="O87" s="1127"/>
      <c r="P87" s="1098"/>
      <c r="Q87" s="1127"/>
      <c r="R87" s="1111"/>
      <c r="S87" s="1098"/>
      <c r="T87" s="1127"/>
      <c r="U87" s="1098"/>
      <c r="V87" s="1134"/>
    </row>
    <row r="88" spans="1:22">
      <c r="A88" s="1102" t="s">
        <v>603</v>
      </c>
      <c r="B88" s="1092"/>
      <c r="C88" s="1092"/>
      <c r="D88" s="1121" t="e">
        <f t="shared" si="4"/>
        <v>#DIV/0!</v>
      </c>
      <c r="E88" s="1121" t="e">
        <f t="shared" si="5"/>
        <v>#DIV/0!</v>
      </c>
      <c r="F88" s="1121" t="e">
        <f t="shared" si="6"/>
        <v>#DIV/0!</v>
      </c>
      <c r="G88" s="1121" t="e">
        <f t="shared" si="7"/>
        <v>#DIV/0!</v>
      </c>
      <c r="H88" s="1116"/>
      <c r="I88" s="1098">
        <v>681600</v>
      </c>
      <c r="J88" s="1127"/>
      <c r="K88" s="1098"/>
      <c r="L88" s="1127"/>
      <c r="M88" s="1111"/>
      <c r="N88" s="1098"/>
      <c r="O88" s="1127"/>
      <c r="P88" s="1098"/>
      <c r="Q88" s="1127"/>
      <c r="R88" s="1111"/>
      <c r="S88" s="1098"/>
      <c r="T88" s="1127"/>
      <c r="U88" s="1098"/>
      <c r="V88" s="1134"/>
    </row>
    <row r="89" spans="1:22">
      <c r="A89" s="1099" t="s">
        <v>604</v>
      </c>
      <c r="B89" s="1092"/>
      <c r="C89" s="1092"/>
      <c r="D89" s="1121" t="e">
        <f t="shared" si="4"/>
        <v>#DIV/0!</v>
      </c>
      <c r="E89" s="1121" t="e">
        <f t="shared" si="5"/>
        <v>#DIV/0!</v>
      </c>
      <c r="F89" s="1121" t="e">
        <f t="shared" si="6"/>
        <v>#DIV/0!</v>
      </c>
      <c r="G89" s="1121" t="e">
        <f t="shared" si="7"/>
        <v>#DIV/0!</v>
      </c>
      <c r="H89" s="1116"/>
      <c r="I89" s="1098">
        <v>96000</v>
      </c>
      <c r="J89" s="1127"/>
      <c r="K89" s="1098"/>
      <c r="L89" s="1127"/>
      <c r="M89" s="1111"/>
      <c r="N89" s="1098">
        <v>96000</v>
      </c>
      <c r="O89" s="1127"/>
      <c r="P89" s="1098"/>
      <c r="Q89" s="1127"/>
      <c r="R89" s="1111"/>
      <c r="S89" s="1098">
        <v>96000</v>
      </c>
      <c r="T89" s="1127"/>
      <c r="U89" s="1098"/>
      <c r="V89" s="1134"/>
    </row>
    <row r="90" spans="1:22">
      <c r="A90" s="1102" t="s">
        <v>616</v>
      </c>
      <c r="B90" s="1092"/>
      <c r="C90" s="1092"/>
      <c r="D90" s="1121" t="e">
        <f t="shared" si="4"/>
        <v>#DIV/0!</v>
      </c>
      <c r="E90" s="1121" t="e">
        <f t="shared" si="5"/>
        <v>#DIV/0!</v>
      </c>
      <c r="F90" s="1121" t="e">
        <f t="shared" si="6"/>
        <v>#DIV/0!</v>
      </c>
      <c r="G90" s="1121" t="e">
        <f t="shared" si="7"/>
        <v>#DIV/0!</v>
      </c>
      <c r="H90" s="1116"/>
      <c r="I90" s="1098"/>
      <c r="J90" s="1127"/>
      <c r="K90" s="1098"/>
      <c r="L90" s="1127"/>
      <c r="M90" s="1111"/>
      <c r="N90" s="1098">
        <v>96000</v>
      </c>
      <c r="O90" s="1127"/>
      <c r="P90" s="1098"/>
      <c r="Q90" s="1127"/>
      <c r="R90" s="1111"/>
      <c r="S90" s="1098">
        <v>96000</v>
      </c>
      <c r="T90" s="1127"/>
      <c r="U90" s="1098"/>
      <c r="V90" s="1134"/>
    </row>
    <row r="91" spans="1:22">
      <c r="A91" s="1102" t="s">
        <v>605</v>
      </c>
      <c r="B91" s="1092"/>
      <c r="C91" s="1092"/>
      <c r="D91" s="1121" t="e">
        <f t="shared" si="4"/>
        <v>#DIV/0!</v>
      </c>
      <c r="E91" s="1121" t="e">
        <f t="shared" si="5"/>
        <v>#DIV/0!</v>
      </c>
      <c r="F91" s="1121" t="e">
        <f t="shared" si="6"/>
        <v>#DIV/0!</v>
      </c>
      <c r="G91" s="1121" t="e">
        <f t="shared" si="7"/>
        <v>#DIV/0!</v>
      </c>
      <c r="H91" s="1116"/>
      <c r="I91" s="1098">
        <v>96000</v>
      </c>
      <c r="J91" s="1127"/>
      <c r="K91" s="1098"/>
      <c r="L91" s="1127"/>
      <c r="M91" s="1111"/>
      <c r="N91" s="1098"/>
      <c r="O91" s="1127"/>
      <c r="P91" s="1098"/>
      <c r="Q91" s="1127"/>
      <c r="R91" s="1111"/>
      <c r="S91" s="1098"/>
      <c r="T91" s="1127"/>
      <c r="U91" s="1098"/>
      <c r="V91" s="1134"/>
    </row>
    <row r="92" spans="1:22">
      <c r="A92" s="1099" t="s">
        <v>653</v>
      </c>
      <c r="B92" s="1092"/>
      <c r="C92" s="1092"/>
      <c r="D92" s="1121" t="e">
        <f t="shared" si="4"/>
        <v>#DIV/0!</v>
      </c>
      <c r="E92" s="1121" t="e">
        <f t="shared" si="5"/>
        <v>#DIV/0!</v>
      </c>
      <c r="F92" s="1121" t="e">
        <f t="shared" si="6"/>
        <v>#DIV/0!</v>
      </c>
      <c r="G92" s="1121" t="e">
        <f t="shared" si="7"/>
        <v>#DIV/0!</v>
      </c>
      <c r="H92" s="1116"/>
      <c r="I92" s="1098">
        <v>400450</v>
      </c>
      <c r="J92" s="1127"/>
      <c r="K92" s="1098">
        <v>50400</v>
      </c>
      <c r="L92" s="1127"/>
      <c r="M92" s="1111"/>
      <c r="N92" s="1098">
        <v>400450</v>
      </c>
      <c r="O92" s="1127"/>
      <c r="P92" s="1098">
        <v>50400</v>
      </c>
      <c r="Q92" s="1127"/>
      <c r="R92" s="1111"/>
      <c r="S92" s="1098">
        <v>350000</v>
      </c>
      <c r="T92" s="1127"/>
      <c r="U92" s="1098"/>
      <c r="V92" s="1134"/>
    </row>
    <row r="93" spans="1:22">
      <c r="A93" s="1099" t="s">
        <v>606</v>
      </c>
      <c r="B93" s="1092"/>
      <c r="C93" s="1092"/>
      <c r="D93" s="1121" t="e">
        <f t="shared" si="4"/>
        <v>#DIV/0!</v>
      </c>
      <c r="E93" s="1121" t="e">
        <f t="shared" si="5"/>
        <v>#DIV/0!</v>
      </c>
      <c r="F93" s="1121" t="e">
        <f t="shared" si="6"/>
        <v>#DIV/0!</v>
      </c>
      <c r="G93" s="1121" t="e">
        <f t="shared" si="7"/>
        <v>#DIV/0!</v>
      </c>
      <c r="H93" s="1116"/>
      <c r="I93" s="1098">
        <v>1219200</v>
      </c>
      <c r="J93" s="1127"/>
      <c r="K93" s="1098"/>
      <c r="L93" s="1127"/>
      <c r="M93" s="1111"/>
      <c r="N93" s="1098">
        <v>304800</v>
      </c>
      <c r="O93" s="1127"/>
      <c r="P93" s="1098"/>
      <c r="Q93" s="1127"/>
      <c r="R93" s="1111"/>
      <c r="S93" s="1098"/>
      <c r="T93" s="1127"/>
      <c r="U93" s="1098"/>
      <c r="V93" s="1134"/>
    </row>
    <row r="94" spans="1:22">
      <c r="A94" s="1102" t="s">
        <v>617</v>
      </c>
      <c r="B94" s="1092"/>
      <c r="C94" s="1092"/>
      <c r="D94" s="1121" t="e">
        <f t="shared" si="4"/>
        <v>#DIV/0!</v>
      </c>
      <c r="E94" s="1121" t="e">
        <f t="shared" si="5"/>
        <v>#DIV/0!</v>
      </c>
      <c r="F94" s="1121" t="e">
        <f t="shared" si="6"/>
        <v>#DIV/0!</v>
      </c>
      <c r="G94" s="1121" t="e">
        <f t="shared" si="7"/>
        <v>#DIV/0!</v>
      </c>
      <c r="H94" s="1116"/>
      <c r="I94" s="1098"/>
      <c r="J94" s="1127"/>
      <c r="K94" s="1098"/>
      <c r="L94" s="1127"/>
      <c r="M94" s="1111"/>
      <c r="N94" s="1098">
        <v>304800</v>
      </c>
      <c r="O94" s="1127"/>
      <c r="P94" s="1098"/>
      <c r="Q94" s="1127"/>
      <c r="R94" s="1111"/>
      <c r="S94" s="1098"/>
      <c r="T94" s="1127"/>
      <c r="U94" s="1098"/>
      <c r="V94" s="1134"/>
    </row>
    <row r="95" spans="1:22">
      <c r="A95" s="1102" t="s">
        <v>607</v>
      </c>
      <c r="B95" s="1092"/>
      <c r="C95" s="1092"/>
      <c r="D95" s="1121" t="e">
        <f t="shared" si="4"/>
        <v>#DIV/0!</v>
      </c>
      <c r="E95" s="1121" t="e">
        <f t="shared" si="5"/>
        <v>#DIV/0!</v>
      </c>
      <c r="F95" s="1121" t="e">
        <f t="shared" si="6"/>
        <v>#DIV/0!</v>
      </c>
      <c r="G95" s="1121" t="e">
        <f t="shared" si="7"/>
        <v>#DIV/0!</v>
      </c>
      <c r="H95" s="1116"/>
      <c r="I95" s="1098">
        <v>1219200</v>
      </c>
      <c r="J95" s="1127"/>
      <c r="K95" s="1098"/>
      <c r="L95" s="1127"/>
      <c r="M95" s="1111"/>
      <c r="N95" s="1098"/>
      <c r="O95" s="1127"/>
      <c r="P95" s="1098"/>
      <c r="Q95" s="1127"/>
      <c r="R95" s="1111"/>
      <c r="S95" s="1098"/>
      <c r="T95" s="1127"/>
      <c r="U95" s="1098"/>
      <c r="V95" s="1134"/>
    </row>
    <row r="96" spans="1:22">
      <c r="A96" s="1099" t="s">
        <v>654</v>
      </c>
      <c r="B96" s="1092"/>
      <c r="C96" s="1092"/>
      <c r="D96" s="1121" t="e">
        <f t="shared" si="4"/>
        <v>#DIV/0!</v>
      </c>
      <c r="E96" s="1121" t="e">
        <f t="shared" si="5"/>
        <v>#DIV/0!</v>
      </c>
      <c r="F96" s="1121" t="e">
        <f t="shared" si="6"/>
        <v>#DIV/0!</v>
      </c>
      <c r="G96" s="1121" t="e">
        <f t="shared" si="7"/>
        <v>#DIV/0!</v>
      </c>
      <c r="H96" s="1116"/>
      <c r="I96" s="1098">
        <v>36000</v>
      </c>
      <c r="J96" s="1127"/>
      <c r="K96" s="1098"/>
      <c r="L96" s="1127"/>
      <c r="M96" s="1111"/>
      <c r="N96" s="1098">
        <v>25000</v>
      </c>
      <c r="O96" s="1127"/>
      <c r="P96" s="1098"/>
      <c r="Q96" s="1127"/>
      <c r="R96" s="1111"/>
      <c r="S96" s="1098">
        <v>25000</v>
      </c>
      <c r="T96" s="1127"/>
      <c r="U96" s="1098"/>
      <c r="V96" s="1134"/>
    </row>
    <row r="97" spans="1:22">
      <c r="A97" s="1099" t="s">
        <v>618</v>
      </c>
      <c r="B97" s="1092"/>
      <c r="C97" s="1092"/>
      <c r="D97" s="1121" t="e">
        <f t="shared" si="4"/>
        <v>#DIV/0!</v>
      </c>
      <c r="E97" s="1121" t="e">
        <f t="shared" si="5"/>
        <v>#DIV/0!</v>
      </c>
      <c r="F97" s="1121" t="e">
        <f t="shared" si="6"/>
        <v>#DIV/0!</v>
      </c>
      <c r="G97" s="1121" t="e">
        <f t="shared" si="7"/>
        <v>#DIV/0!</v>
      </c>
      <c r="H97" s="1116"/>
      <c r="I97" s="1098"/>
      <c r="J97" s="1127"/>
      <c r="K97" s="1098"/>
      <c r="L97" s="1127"/>
      <c r="M97" s="1111"/>
      <c r="N97" s="1098"/>
      <c r="O97" s="1127"/>
      <c r="P97" s="1098"/>
      <c r="Q97" s="1127"/>
      <c r="R97" s="1111"/>
      <c r="S97" s="1098"/>
      <c r="T97" s="1127"/>
      <c r="U97" s="1098">
        <v>11160</v>
      </c>
      <c r="V97" s="1134"/>
    </row>
    <row r="98" spans="1:22">
      <c r="A98" s="1099" t="s">
        <v>608</v>
      </c>
      <c r="B98" s="1092"/>
      <c r="C98" s="1092"/>
      <c r="D98" s="1121" t="e">
        <f t="shared" si="4"/>
        <v>#DIV/0!</v>
      </c>
      <c r="E98" s="1121" t="e">
        <f t="shared" si="5"/>
        <v>#DIV/0!</v>
      </c>
      <c r="F98" s="1121" t="e">
        <f t="shared" si="6"/>
        <v>#DIV/0!</v>
      </c>
      <c r="G98" s="1121" t="e">
        <f t="shared" si="7"/>
        <v>#DIV/0!</v>
      </c>
      <c r="H98" s="1116"/>
      <c r="I98" s="1098">
        <v>444000</v>
      </c>
      <c r="J98" s="1127"/>
      <c r="K98" s="1098"/>
      <c r="L98" s="1127"/>
      <c r="M98" s="1111"/>
      <c r="N98" s="1098">
        <v>1200</v>
      </c>
      <c r="O98" s="1127"/>
      <c r="P98" s="1098"/>
      <c r="Q98" s="1127"/>
      <c r="R98" s="1111"/>
      <c r="S98" s="1098"/>
      <c r="T98" s="1127"/>
      <c r="U98" s="1098"/>
      <c r="V98" s="1134"/>
    </row>
    <row r="99" spans="1:22">
      <c r="A99" s="1102" t="s">
        <v>619</v>
      </c>
      <c r="B99" s="1092"/>
      <c r="C99" s="1092"/>
      <c r="D99" s="1121" t="e">
        <f t="shared" si="4"/>
        <v>#DIV/0!</v>
      </c>
      <c r="E99" s="1121" t="e">
        <f t="shared" si="5"/>
        <v>#DIV/0!</v>
      </c>
      <c r="F99" s="1121" t="e">
        <f t="shared" si="6"/>
        <v>#DIV/0!</v>
      </c>
      <c r="G99" s="1121" t="e">
        <f t="shared" si="7"/>
        <v>#DIV/0!</v>
      </c>
      <c r="H99" s="1116"/>
      <c r="I99" s="1098"/>
      <c r="J99" s="1127"/>
      <c r="K99" s="1098"/>
      <c r="L99" s="1127"/>
      <c r="M99" s="1111"/>
      <c r="N99" s="1098">
        <v>1200</v>
      </c>
      <c r="O99" s="1127"/>
      <c r="P99" s="1098"/>
      <c r="Q99" s="1127"/>
      <c r="R99" s="1111"/>
      <c r="S99" s="1098"/>
      <c r="T99" s="1127"/>
      <c r="U99" s="1098"/>
      <c r="V99" s="1134"/>
    </row>
    <row r="100" spans="1:22">
      <c r="A100" s="1102" t="s">
        <v>609</v>
      </c>
      <c r="B100" s="1092"/>
      <c r="C100" s="1092"/>
      <c r="D100" s="1121" t="e">
        <f t="shared" si="4"/>
        <v>#DIV/0!</v>
      </c>
      <c r="E100" s="1121" t="e">
        <f t="shared" si="5"/>
        <v>#DIV/0!</v>
      </c>
      <c r="F100" s="1121" t="e">
        <f t="shared" si="6"/>
        <v>#DIV/0!</v>
      </c>
      <c r="G100" s="1121" t="e">
        <f t="shared" si="7"/>
        <v>#DIV/0!</v>
      </c>
      <c r="H100" s="1116"/>
      <c r="I100" s="1098">
        <v>444000</v>
      </c>
      <c r="J100" s="1127"/>
      <c r="K100" s="1098"/>
      <c r="L100" s="1127"/>
      <c r="M100" s="1111"/>
      <c r="N100" s="1098"/>
      <c r="O100" s="1127"/>
      <c r="P100" s="1098"/>
      <c r="Q100" s="1127"/>
      <c r="R100" s="1111"/>
      <c r="S100" s="1098"/>
      <c r="T100" s="1127"/>
      <c r="U100" s="1098"/>
      <c r="V100" s="1134"/>
    </row>
    <row r="101" spans="1:22">
      <c r="A101" s="1093" t="s">
        <v>167</v>
      </c>
      <c r="B101" s="1092"/>
      <c r="C101" s="1092"/>
      <c r="D101" s="1121" t="e">
        <f t="shared" si="4"/>
        <v>#DIV/0!</v>
      </c>
      <c r="E101" s="1121" t="e">
        <f t="shared" si="5"/>
        <v>#DIV/0!</v>
      </c>
      <c r="F101" s="1121" t="e">
        <f t="shared" si="6"/>
        <v>#DIV/0!</v>
      </c>
      <c r="G101" s="1121" t="e">
        <f t="shared" si="7"/>
        <v>#DIV/0!</v>
      </c>
      <c r="H101" s="1116"/>
      <c r="I101" s="1094"/>
      <c r="J101" s="1126"/>
      <c r="K101" s="1094"/>
      <c r="L101" s="1126"/>
      <c r="M101" s="1109"/>
      <c r="N101" s="1094"/>
      <c r="O101" s="1126"/>
      <c r="P101" s="1094"/>
      <c r="Q101" s="1126"/>
      <c r="R101" s="1109"/>
      <c r="S101" s="1094">
        <v>539800</v>
      </c>
      <c r="T101" s="1126"/>
      <c r="U101" s="1094"/>
      <c r="V101" s="1134"/>
    </row>
    <row r="102" spans="1:22">
      <c r="A102" s="1099" t="s">
        <v>662</v>
      </c>
      <c r="B102" s="1092"/>
      <c r="C102" s="1092"/>
      <c r="D102" s="1121" t="e">
        <f t="shared" si="4"/>
        <v>#DIV/0!</v>
      </c>
      <c r="E102" s="1121" t="e">
        <f t="shared" si="5"/>
        <v>#DIV/0!</v>
      </c>
      <c r="F102" s="1121" t="e">
        <f t="shared" si="6"/>
        <v>#DIV/0!</v>
      </c>
      <c r="G102" s="1121" t="e">
        <f t="shared" si="7"/>
        <v>#DIV/0!</v>
      </c>
      <c r="H102" s="1116"/>
      <c r="I102" s="1098"/>
      <c r="J102" s="1127"/>
      <c r="K102" s="1098"/>
      <c r="L102" s="1127"/>
      <c r="M102" s="1111"/>
      <c r="N102" s="1098"/>
      <c r="O102" s="1127"/>
      <c r="P102" s="1098"/>
      <c r="Q102" s="1127"/>
      <c r="R102" s="1111"/>
      <c r="S102" s="1098">
        <v>539800</v>
      </c>
      <c r="T102" s="1127"/>
      <c r="U102" s="1098"/>
      <c r="V102" s="1134"/>
    </row>
    <row r="103" spans="1:22">
      <c r="A103" s="1101" t="s">
        <v>133</v>
      </c>
      <c r="B103" s="1092"/>
      <c r="C103" s="1092"/>
      <c r="D103" s="1121" t="e">
        <f t="shared" si="4"/>
        <v>#DIV/0!</v>
      </c>
      <c r="E103" s="1121" t="e">
        <f t="shared" si="5"/>
        <v>#DIV/0!</v>
      </c>
      <c r="F103" s="1121" t="e">
        <f t="shared" si="6"/>
        <v>#DIV/0!</v>
      </c>
      <c r="G103" s="1121" t="e">
        <f t="shared" si="7"/>
        <v>#DIV/0!</v>
      </c>
      <c r="H103" s="1116"/>
      <c r="I103" s="1098">
        <v>341000</v>
      </c>
      <c r="J103" s="1127"/>
      <c r="K103" s="1098">
        <v>12000</v>
      </c>
      <c r="L103" s="1127"/>
      <c r="M103" s="1111"/>
      <c r="N103" s="1098">
        <v>216000</v>
      </c>
      <c r="O103" s="1127"/>
      <c r="P103" s="1098">
        <v>12000</v>
      </c>
      <c r="Q103" s="1127"/>
      <c r="R103" s="1111"/>
      <c r="S103" s="1098">
        <v>192000</v>
      </c>
      <c r="T103" s="1127"/>
      <c r="U103" s="1098">
        <v>12000</v>
      </c>
      <c r="V103" s="1134"/>
    </row>
    <row r="104" spans="1:22">
      <c r="A104" s="1093" t="s">
        <v>133</v>
      </c>
      <c r="B104" s="1092"/>
      <c r="C104" s="1092"/>
      <c r="D104" s="1121" t="e">
        <f t="shared" si="4"/>
        <v>#DIV/0!</v>
      </c>
      <c r="E104" s="1121" t="e">
        <f t="shared" si="5"/>
        <v>#DIV/0!</v>
      </c>
      <c r="F104" s="1121" t="e">
        <f t="shared" si="6"/>
        <v>#DIV/0!</v>
      </c>
      <c r="G104" s="1121" t="e">
        <f t="shared" si="7"/>
        <v>#DIV/0!</v>
      </c>
      <c r="H104" s="1116"/>
      <c r="I104" s="1094">
        <v>341000</v>
      </c>
      <c r="J104" s="1126"/>
      <c r="K104" s="1094">
        <v>12000</v>
      </c>
      <c r="L104" s="1126"/>
      <c r="M104" s="1109"/>
      <c r="N104" s="1094">
        <v>216000</v>
      </c>
      <c r="O104" s="1126"/>
      <c r="P104" s="1094">
        <v>12000</v>
      </c>
      <c r="Q104" s="1126"/>
      <c r="R104" s="1109"/>
      <c r="S104" s="1094">
        <v>192000</v>
      </c>
      <c r="T104" s="1126"/>
      <c r="U104" s="1094">
        <v>12000</v>
      </c>
      <c r="V104" s="1134"/>
    </row>
    <row r="105" spans="1:22">
      <c r="A105" s="1099" t="s">
        <v>655</v>
      </c>
      <c r="B105" s="1092"/>
      <c r="C105" s="1092"/>
      <c r="D105" s="1121" t="e">
        <f t="shared" si="4"/>
        <v>#DIV/0!</v>
      </c>
      <c r="E105" s="1121" t="e">
        <f t="shared" si="5"/>
        <v>#DIV/0!</v>
      </c>
      <c r="F105" s="1121" t="e">
        <f t="shared" si="6"/>
        <v>#DIV/0!</v>
      </c>
      <c r="G105" s="1121" t="e">
        <f t="shared" si="7"/>
        <v>#DIV/0!</v>
      </c>
      <c r="H105" s="1116"/>
      <c r="I105" s="1098">
        <v>24000</v>
      </c>
      <c r="J105" s="1127"/>
      <c r="K105" s="1098"/>
      <c r="L105" s="1127"/>
      <c r="M105" s="1111"/>
      <c r="N105" s="1098"/>
      <c r="O105" s="1127"/>
      <c r="P105" s="1098"/>
      <c r="Q105" s="1127"/>
      <c r="R105" s="1111"/>
      <c r="S105" s="1098"/>
      <c r="T105" s="1127"/>
      <c r="U105" s="1098"/>
      <c r="V105" s="1134"/>
    </row>
    <row r="106" spans="1:22">
      <c r="A106" s="1099" t="s">
        <v>656</v>
      </c>
      <c r="B106" s="1092"/>
      <c r="C106" s="1092"/>
      <c r="D106" s="1121" t="e">
        <f t="shared" si="4"/>
        <v>#DIV/0!</v>
      </c>
      <c r="E106" s="1121" t="e">
        <f t="shared" si="5"/>
        <v>#DIV/0!</v>
      </c>
      <c r="F106" s="1121" t="e">
        <f t="shared" si="6"/>
        <v>#DIV/0!</v>
      </c>
      <c r="G106" s="1121" t="e">
        <f t="shared" si="7"/>
        <v>#DIV/0!</v>
      </c>
      <c r="H106" s="1116"/>
      <c r="I106" s="1098">
        <v>312000</v>
      </c>
      <c r="J106" s="1127"/>
      <c r="K106" s="1098">
        <v>12000</v>
      </c>
      <c r="L106" s="1127"/>
      <c r="M106" s="1111"/>
      <c r="N106" s="1098">
        <v>216000</v>
      </c>
      <c r="O106" s="1127"/>
      <c r="P106" s="1098">
        <v>12000</v>
      </c>
      <c r="Q106" s="1127"/>
      <c r="R106" s="1111"/>
      <c r="S106" s="1098">
        <v>192000</v>
      </c>
      <c r="T106" s="1127"/>
      <c r="U106" s="1098">
        <v>12000</v>
      </c>
      <c r="V106" s="1134"/>
    </row>
    <row r="107" spans="1:22">
      <c r="A107" s="1099" t="s">
        <v>657</v>
      </c>
      <c r="B107" s="1092"/>
      <c r="C107" s="1092"/>
      <c r="D107" s="1121" t="e">
        <f t="shared" si="4"/>
        <v>#DIV/0!</v>
      </c>
      <c r="E107" s="1121" t="e">
        <f t="shared" si="5"/>
        <v>#DIV/0!</v>
      </c>
      <c r="F107" s="1121" t="e">
        <f t="shared" si="6"/>
        <v>#DIV/0!</v>
      </c>
      <c r="G107" s="1121" t="e">
        <f t="shared" si="7"/>
        <v>#DIV/0!</v>
      </c>
      <c r="H107" s="1116"/>
      <c r="I107" s="1098">
        <v>5000</v>
      </c>
      <c r="J107" s="1127"/>
      <c r="K107" s="1098"/>
      <c r="L107" s="1127"/>
      <c r="M107" s="1111"/>
      <c r="N107" s="1098"/>
      <c r="O107" s="1127"/>
      <c r="P107" s="1098"/>
      <c r="Q107" s="1127"/>
      <c r="R107" s="1111"/>
      <c r="S107" s="1098"/>
      <c r="T107" s="1127"/>
      <c r="U107" s="1098"/>
      <c r="V107" s="1134"/>
    </row>
    <row r="108" spans="1:22">
      <c r="A108" s="1100" t="s">
        <v>610</v>
      </c>
      <c r="B108" s="1092"/>
      <c r="C108" s="1092"/>
      <c r="D108" s="1121" t="e">
        <f t="shared" si="4"/>
        <v>#DIV/0!</v>
      </c>
      <c r="E108" s="1121" t="e">
        <f t="shared" si="5"/>
        <v>#DIV/0!</v>
      </c>
      <c r="F108" s="1121" t="e">
        <f t="shared" si="6"/>
        <v>#DIV/0!</v>
      </c>
      <c r="G108" s="1121" t="e">
        <f t="shared" si="7"/>
        <v>#DIV/0!</v>
      </c>
      <c r="H108" s="1116"/>
      <c r="I108" s="1094"/>
      <c r="J108" s="1126"/>
      <c r="K108" s="1094">
        <v>1260000</v>
      </c>
      <c r="L108" s="1126"/>
      <c r="M108" s="1109"/>
      <c r="N108" s="1094"/>
      <c r="O108" s="1126"/>
      <c r="P108" s="1094">
        <v>654060</v>
      </c>
      <c r="Q108" s="1126"/>
      <c r="R108" s="1109"/>
      <c r="S108" s="1094"/>
      <c r="T108" s="1126"/>
      <c r="U108" s="1094">
        <v>516060</v>
      </c>
      <c r="V108" s="1134"/>
    </row>
    <row r="109" spans="1:22">
      <c r="A109" s="1101" t="s">
        <v>610</v>
      </c>
      <c r="B109" s="1092"/>
      <c r="C109" s="1092"/>
      <c r="D109" s="1121" t="e">
        <f t="shared" si="4"/>
        <v>#DIV/0!</v>
      </c>
      <c r="E109" s="1121" t="e">
        <f t="shared" si="5"/>
        <v>#DIV/0!</v>
      </c>
      <c r="F109" s="1121" t="e">
        <f t="shared" si="6"/>
        <v>#DIV/0!</v>
      </c>
      <c r="G109" s="1121" t="e">
        <f t="shared" si="7"/>
        <v>#DIV/0!</v>
      </c>
      <c r="H109" s="1116"/>
      <c r="I109" s="1098"/>
      <c r="J109" s="1127"/>
      <c r="K109" s="1098">
        <v>1260000</v>
      </c>
      <c r="L109" s="1127"/>
      <c r="M109" s="1111"/>
      <c r="N109" s="1098"/>
      <c r="O109" s="1127"/>
      <c r="P109" s="1098">
        <v>654060</v>
      </c>
      <c r="Q109" s="1127"/>
      <c r="R109" s="1111"/>
      <c r="S109" s="1098"/>
      <c r="T109" s="1127"/>
      <c r="U109" s="1098">
        <v>516060</v>
      </c>
      <c r="V109" s="1134"/>
    </row>
    <row r="110" spans="1:22">
      <c r="A110" s="1093" t="s">
        <v>620</v>
      </c>
      <c r="B110" s="1092"/>
      <c r="C110" s="1092"/>
      <c r="D110" s="1121" t="e">
        <f t="shared" si="4"/>
        <v>#DIV/0!</v>
      </c>
      <c r="E110" s="1121" t="e">
        <f t="shared" si="5"/>
        <v>#DIV/0!</v>
      </c>
      <c r="F110" s="1121" t="e">
        <f t="shared" si="6"/>
        <v>#DIV/0!</v>
      </c>
      <c r="G110" s="1121" t="e">
        <f t="shared" si="7"/>
        <v>#DIV/0!</v>
      </c>
      <c r="H110" s="1116"/>
      <c r="I110" s="1094"/>
      <c r="J110" s="1126"/>
      <c r="K110" s="1094"/>
      <c r="L110" s="1126"/>
      <c r="M110" s="1109"/>
      <c r="N110" s="1094"/>
      <c r="O110" s="1126"/>
      <c r="P110" s="1094">
        <v>31500</v>
      </c>
      <c r="Q110" s="1126"/>
      <c r="R110" s="1109"/>
      <c r="S110" s="1094"/>
      <c r="T110" s="1126"/>
      <c r="U110" s="1094">
        <v>31500</v>
      </c>
      <c r="V110" s="1134"/>
    </row>
    <row r="111" spans="1:22">
      <c r="A111" s="1099" t="s">
        <v>620</v>
      </c>
      <c r="B111" s="1092"/>
      <c r="C111" s="1092"/>
      <c r="D111" s="1121" t="e">
        <f t="shared" si="4"/>
        <v>#DIV/0!</v>
      </c>
      <c r="E111" s="1121" t="e">
        <f t="shared" si="5"/>
        <v>#DIV/0!</v>
      </c>
      <c r="F111" s="1121" t="e">
        <f t="shared" si="6"/>
        <v>#DIV/0!</v>
      </c>
      <c r="G111" s="1121" t="e">
        <f t="shared" si="7"/>
        <v>#DIV/0!</v>
      </c>
      <c r="H111" s="1116"/>
      <c r="I111" s="1098"/>
      <c r="J111" s="1127"/>
      <c r="K111" s="1098"/>
      <c r="L111" s="1127"/>
      <c r="M111" s="1111"/>
      <c r="N111" s="1098"/>
      <c r="O111" s="1127"/>
      <c r="P111" s="1098">
        <v>31500</v>
      </c>
      <c r="Q111" s="1127"/>
      <c r="R111" s="1111"/>
      <c r="S111" s="1098"/>
      <c r="T111" s="1127"/>
      <c r="U111" s="1098">
        <v>31500</v>
      </c>
      <c r="V111" s="1134"/>
    </row>
    <row r="112" spans="1:22">
      <c r="A112" s="1093" t="s">
        <v>132</v>
      </c>
      <c r="B112" s="1092"/>
      <c r="C112" s="1092"/>
      <c r="D112" s="1121" t="e">
        <f t="shared" si="4"/>
        <v>#DIV/0!</v>
      </c>
      <c r="E112" s="1121" t="e">
        <f t="shared" si="5"/>
        <v>#DIV/0!</v>
      </c>
      <c r="F112" s="1121" t="e">
        <f t="shared" si="6"/>
        <v>#DIV/0!</v>
      </c>
      <c r="G112" s="1121" t="e">
        <f t="shared" si="7"/>
        <v>#DIV/0!</v>
      </c>
      <c r="H112" s="1116"/>
      <c r="I112" s="1094"/>
      <c r="J112" s="1126"/>
      <c r="K112" s="1094">
        <v>1260000</v>
      </c>
      <c r="L112" s="1126"/>
      <c r="M112" s="1109"/>
      <c r="N112" s="1094"/>
      <c r="O112" s="1126"/>
      <c r="P112" s="1094"/>
      <c r="Q112" s="1126"/>
      <c r="R112" s="1109"/>
      <c r="S112" s="1094"/>
      <c r="T112" s="1126"/>
      <c r="U112" s="1094"/>
      <c r="V112" s="1134"/>
    </row>
    <row r="113" spans="1:22">
      <c r="A113" s="1099" t="s">
        <v>611</v>
      </c>
      <c r="B113" s="1092"/>
      <c r="C113" s="1092"/>
      <c r="D113" s="1121" t="e">
        <f t="shared" si="4"/>
        <v>#DIV/0!</v>
      </c>
      <c r="E113" s="1121" t="e">
        <f t="shared" si="5"/>
        <v>#DIV/0!</v>
      </c>
      <c r="F113" s="1121" t="e">
        <f t="shared" si="6"/>
        <v>#DIV/0!</v>
      </c>
      <c r="G113" s="1121" t="e">
        <f t="shared" si="7"/>
        <v>#DIV/0!</v>
      </c>
      <c r="H113" s="1116"/>
      <c r="I113" s="1098"/>
      <c r="J113" s="1127"/>
      <c r="K113" s="1098">
        <v>180000</v>
      </c>
      <c r="L113" s="1127"/>
      <c r="M113" s="1111"/>
      <c r="N113" s="1098"/>
      <c r="O113" s="1127"/>
      <c r="P113" s="1098"/>
      <c r="Q113" s="1127"/>
      <c r="R113" s="1111"/>
      <c r="S113" s="1098"/>
      <c r="T113" s="1127"/>
      <c r="U113" s="1098"/>
      <c r="V113" s="1134"/>
    </row>
    <row r="114" spans="1:22">
      <c r="A114" s="1102" t="s">
        <v>612</v>
      </c>
      <c r="B114" s="1092"/>
      <c r="C114" s="1092"/>
      <c r="D114" s="1121" t="e">
        <f t="shared" si="4"/>
        <v>#DIV/0!</v>
      </c>
      <c r="E114" s="1121" t="e">
        <f t="shared" si="5"/>
        <v>#DIV/0!</v>
      </c>
      <c r="F114" s="1121" t="e">
        <f t="shared" si="6"/>
        <v>#DIV/0!</v>
      </c>
      <c r="G114" s="1121" t="e">
        <f t="shared" si="7"/>
        <v>#DIV/0!</v>
      </c>
      <c r="H114" s="1116"/>
      <c r="I114" s="1098"/>
      <c r="J114" s="1127"/>
      <c r="K114" s="1098">
        <v>180000</v>
      </c>
      <c r="L114" s="1127"/>
      <c r="M114" s="1111"/>
      <c r="N114" s="1098"/>
      <c r="O114" s="1127"/>
      <c r="P114" s="1098"/>
      <c r="Q114" s="1127"/>
      <c r="R114" s="1111"/>
      <c r="S114" s="1098"/>
      <c r="T114" s="1127"/>
      <c r="U114" s="1098"/>
      <c r="V114" s="1134"/>
    </row>
    <row r="115" spans="1:22">
      <c r="A115" s="1099" t="s">
        <v>613</v>
      </c>
      <c r="B115" s="1092"/>
      <c r="C115" s="1092"/>
      <c r="D115" s="1121" t="e">
        <f t="shared" si="4"/>
        <v>#DIV/0!</v>
      </c>
      <c r="E115" s="1121" t="e">
        <f t="shared" si="5"/>
        <v>#DIV/0!</v>
      </c>
      <c r="F115" s="1121" t="e">
        <f t="shared" si="6"/>
        <v>#DIV/0!</v>
      </c>
      <c r="G115" s="1121" t="e">
        <f t="shared" si="7"/>
        <v>#DIV/0!</v>
      </c>
      <c r="H115" s="1116"/>
      <c r="I115" s="1098"/>
      <c r="J115" s="1127"/>
      <c r="K115" s="1098">
        <v>1080000</v>
      </c>
      <c r="L115" s="1127"/>
      <c r="M115" s="1111"/>
      <c r="N115" s="1098"/>
      <c r="O115" s="1127"/>
      <c r="P115" s="1098"/>
      <c r="Q115" s="1127"/>
      <c r="R115" s="1111"/>
      <c r="S115" s="1098"/>
      <c r="T115" s="1127"/>
      <c r="U115" s="1098"/>
      <c r="V115" s="1134"/>
    </row>
    <row r="116" spans="1:22">
      <c r="A116" s="1102" t="s">
        <v>614</v>
      </c>
      <c r="B116" s="1092"/>
      <c r="C116" s="1092"/>
      <c r="D116" s="1121" t="e">
        <f t="shared" si="4"/>
        <v>#DIV/0!</v>
      </c>
      <c r="E116" s="1121" t="e">
        <f t="shared" si="5"/>
        <v>#DIV/0!</v>
      </c>
      <c r="F116" s="1121" t="e">
        <f t="shared" si="6"/>
        <v>#DIV/0!</v>
      </c>
      <c r="G116" s="1121" t="e">
        <f t="shared" si="7"/>
        <v>#DIV/0!</v>
      </c>
      <c r="H116" s="1116"/>
      <c r="I116" s="1098"/>
      <c r="J116" s="1127"/>
      <c r="K116" s="1098">
        <v>1080000</v>
      </c>
      <c r="L116" s="1127"/>
      <c r="M116" s="1111"/>
      <c r="N116" s="1098"/>
      <c r="O116" s="1127"/>
      <c r="P116" s="1098"/>
      <c r="Q116" s="1127"/>
      <c r="R116" s="1111"/>
      <c r="S116" s="1098"/>
      <c r="T116" s="1127"/>
      <c r="U116" s="1098"/>
      <c r="V116" s="1134"/>
    </row>
    <row r="117" spans="1:22">
      <c r="A117" s="1093" t="s">
        <v>621</v>
      </c>
      <c r="B117" s="1092"/>
      <c r="C117" s="1092"/>
      <c r="D117" s="1121" t="e">
        <f t="shared" si="4"/>
        <v>#DIV/0!</v>
      </c>
      <c r="E117" s="1121" t="e">
        <f t="shared" si="5"/>
        <v>#DIV/0!</v>
      </c>
      <c r="F117" s="1121" t="e">
        <f t="shared" si="6"/>
        <v>#DIV/0!</v>
      </c>
      <c r="G117" s="1121" t="e">
        <f t="shared" si="7"/>
        <v>#DIV/0!</v>
      </c>
      <c r="H117" s="1116"/>
      <c r="I117" s="1094"/>
      <c r="J117" s="1126"/>
      <c r="K117" s="1094"/>
      <c r="L117" s="1126"/>
      <c r="M117" s="1109"/>
      <c r="N117" s="1094"/>
      <c r="O117" s="1126"/>
      <c r="P117" s="1094">
        <v>622560</v>
      </c>
      <c r="Q117" s="1126"/>
      <c r="R117" s="1109"/>
      <c r="S117" s="1094"/>
      <c r="T117" s="1126"/>
      <c r="U117" s="1094">
        <v>484560</v>
      </c>
      <c r="V117" s="1134"/>
    </row>
    <row r="118" spans="1:22">
      <c r="A118" s="1099" t="s">
        <v>622</v>
      </c>
      <c r="B118" s="1092"/>
      <c r="C118" s="1092"/>
      <c r="D118" s="1121" t="e">
        <f t="shared" si="4"/>
        <v>#DIV/0!</v>
      </c>
      <c r="E118" s="1121" t="e">
        <f t="shared" si="5"/>
        <v>#DIV/0!</v>
      </c>
      <c r="F118" s="1121" t="e">
        <f t="shared" si="6"/>
        <v>#DIV/0!</v>
      </c>
      <c r="G118" s="1121" t="e">
        <f t="shared" si="7"/>
        <v>#DIV/0!</v>
      </c>
      <c r="H118" s="1116"/>
      <c r="I118" s="1098"/>
      <c r="J118" s="1127"/>
      <c r="K118" s="1098"/>
      <c r="L118" s="1127"/>
      <c r="M118" s="1111"/>
      <c r="N118" s="1098"/>
      <c r="O118" s="1127"/>
      <c r="P118" s="1098">
        <v>104280</v>
      </c>
      <c r="Q118" s="1127"/>
      <c r="R118" s="1111"/>
      <c r="S118" s="1098"/>
      <c r="T118" s="1127"/>
      <c r="U118" s="1098"/>
      <c r="V118" s="1134"/>
    </row>
    <row r="119" spans="1:22">
      <c r="A119" s="1102" t="s">
        <v>623</v>
      </c>
      <c r="B119" s="1092"/>
      <c r="C119" s="1092"/>
      <c r="D119" s="1121" t="e">
        <f t="shared" si="4"/>
        <v>#DIV/0!</v>
      </c>
      <c r="E119" s="1121" t="e">
        <f t="shared" si="5"/>
        <v>#DIV/0!</v>
      </c>
      <c r="F119" s="1121" t="e">
        <f t="shared" si="6"/>
        <v>#DIV/0!</v>
      </c>
      <c r="G119" s="1121" t="e">
        <f t="shared" si="7"/>
        <v>#DIV/0!</v>
      </c>
      <c r="H119" s="1116"/>
      <c r="I119" s="1098"/>
      <c r="J119" s="1127"/>
      <c r="K119" s="1098"/>
      <c r="L119" s="1127"/>
      <c r="M119" s="1111"/>
      <c r="N119" s="1098"/>
      <c r="O119" s="1127"/>
      <c r="P119" s="1098">
        <v>104280</v>
      </c>
      <c r="Q119" s="1127"/>
      <c r="R119" s="1111"/>
      <c r="S119" s="1098"/>
      <c r="T119" s="1127"/>
      <c r="U119" s="1098"/>
      <c r="V119" s="1134"/>
    </row>
    <row r="120" spans="1:22">
      <c r="A120" s="1099" t="s">
        <v>624</v>
      </c>
      <c r="B120" s="1092"/>
      <c r="C120" s="1092"/>
      <c r="D120" s="1121" t="e">
        <f t="shared" si="4"/>
        <v>#DIV/0!</v>
      </c>
      <c r="E120" s="1121" t="e">
        <f t="shared" si="5"/>
        <v>#DIV/0!</v>
      </c>
      <c r="F120" s="1121" t="e">
        <f t="shared" si="6"/>
        <v>#DIV/0!</v>
      </c>
      <c r="G120" s="1121" t="e">
        <f t="shared" si="7"/>
        <v>#DIV/0!</v>
      </c>
      <c r="H120" s="1116"/>
      <c r="I120" s="1098"/>
      <c r="J120" s="1127"/>
      <c r="K120" s="1098"/>
      <c r="L120" s="1127"/>
      <c r="M120" s="1111"/>
      <c r="N120" s="1098"/>
      <c r="O120" s="1127"/>
      <c r="P120" s="1098"/>
      <c r="Q120" s="1127"/>
      <c r="R120" s="1111"/>
      <c r="S120" s="1098"/>
      <c r="T120" s="1127"/>
      <c r="U120" s="1098">
        <v>104280</v>
      </c>
      <c r="V120" s="1134"/>
    </row>
    <row r="121" spans="1:22">
      <c r="A121" s="1102" t="s">
        <v>623</v>
      </c>
      <c r="B121" s="1092"/>
      <c r="C121" s="1092"/>
      <c r="D121" s="1121" t="e">
        <f t="shared" si="4"/>
        <v>#DIV/0!</v>
      </c>
      <c r="E121" s="1121" t="e">
        <f t="shared" si="5"/>
        <v>#DIV/0!</v>
      </c>
      <c r="F121" s="1121" t="e">
        <f t="shared" si="6"/>
        <v>#DIV/0!</v>
      </c>
      <c r="G121" s="1121" t="e">
        <f t="shared" si="7"/>
        <v>#DIV/0!</v>
      </c>
      <c r="H121" s="1116"/>
      <c r="I121" s="1098"/>
      <c r="J121" s="1127"/>
      <c r="K121" s="1098"/>
      <c r="L121" s="1127"/>
      <c r="M121" s="1111"/>
      <c r="N121" s="1098"/>
      <c r="O121" s="1127"/>
      <c r="P121" s="1098"/>
      <c r="Q121" s="1127"/>
      <c r="R121" s="1111"/>
      <c r="S121" s="1098"/>
      <c r="T121" s="1127"/>
      <c r="U121" s="1098">
        <v>104280</v>
      </c>
      <c r="V121" s="1134"/>
    </row>
    <row r="122" spans="1:22">
      <c r="A122" s="1099" t="s">
        <v>625</v>
      </c>
      <c r="B122" s="1092"/>
      <c r="C122" s="1092"/>
      <c r="D122" s="1121" t="e">
        <f t="shared" si="4"/>
        <v>#DIV/0!</v>
      </c>
      <c r="E122" s="1121" t="e">
        <f t="shared" si="5"/>
        <v>#DIV/0!</v>
      </c>
      <c r="F122" s="1121" t="e">
        <f t="shared" si="6"/>
        <v>#DIV/0!</v>
      </c>
      <c r="G122" s="1121" t="e">
        <f t="shared" si="7"/>
        <v>#DIV/0!</v>
      </c>
      <c r="H122" s="1116"/>
      <c r="I122" s="1098"/>
      <c r="J122" s="1127"/>
      <c r="K122" s="1098"/>
      <c r="L122" s="1127"/>
      <c r="M122" s="1111"/>
      <c r="N122" s="1098"/>
      <c r="O122" s="1127"/>
      <c r="P122" s="1098"/>
      <c r="Q122" s="1127"/>
      <c r="R122" s="1111"/>
      <c r="S122" s="1098"/>
      <c r="T122" s="1127"/>
      <c r="U122" s="1098">
        <v>69000</v>
      </c>
      <c r="V122" s="1134"/>
    </row>
    <row r="123" spans="1:22">
      <c r="A123" s="1102" t="s">
        <v>626</v>
      </c>
      <c r="B123" s="1092"/>
      <c r="C123" s="1092"/>
      <c r="D123" s="1121" t="e">
        <f t="shared" si="4"/>
        <v>#DIV/0!</v>
      </c>
      <c r="E123" s="1121" t="e">
        <f t="shared" si="5"/>
        <v>#DIV/0!</v>
      </c>
      <c r="F123" s="1121" t="e">
        <f t="shared" si="6"/>
        <v>#DIV/0!</v>
      </c>
      <c r="G123" s="1121" t="e">
        <f t="shared" si="7"/>
        <v>#DIV/0!</v>
      </c>
      <c r="H123" s="1116"/>
      <c r="I123" s="1098"/>
      <c r="J123" s="1127"/>
      <c r="K123" s="1098"/>
      <c r="L123" s="1127"/>
      <c r="M123" s="1111"/>
      <c r="N123" s="1098"/>
      <c r="O123" s="1127"/>
      <c r="P123" s="1098"/>
      <c r="Q123" s="1127"/>
      <c r="R123" s="1111"/>
      <c r="S123" s="1098"/>
      <c r="T123" s="1127"/>
      <c r="U123" s="1098">
        <v>69000</v>
      </c>
      <c r="V123" s="1134"/>
    </row>
    <row r="124" spans="1:22">
      <c r="A124" s="1099" t="s">
        <v>627</v>
      </c>
      <c r="B124" s="1092"/>
      <c r="C124" s="1092"/>
      <c r="D124" s="1121" t="e">
        <f t="shared" si="4"/>
        <v>#DIV/0!</v>
      </c>
      <c r="E124" s="1121" t="e">
        <f t="shared" si="5"/>
        <v>#DIV/0!</v>
      </c>
      <c r="F124" s="1121" t="e">
        <f t="shared" si="6"/>
        <v>#DIV/0!</v>
      </c>
      <c r="G124" s="1121" t="e">
        <f t="shared" si="7"/>
        <v>#DIV/0!</v>
      </c>
      <c r="H124" s="1116"/>
      <c r="I124" s="1098"/>
      <c r="J124" s="1127"/>
      <c r="K124" s="1098"/>
      <c r="L124" s="1127"/>
      <c r="M124" s="1111"/>
      <c r="N124" s="1098"/>
      <c r="O124" s="1127"/>
      <c r="P124" s="1098"/>
      <c r="Q124" s="1127"/>
      <c r="R124" s="1111"/>
      <c r="S124" s="1098"/>
      <c r="T124" s="1127"/>
      <c r="U124" s="1098">
        <v>104280</v>
      </c>
      <c r="V124" s="1134"/>
    </row>
    <row r="125" spans="1:22">
      <c r="A125" s="1102" t="s">
        <v>623</v>
      </c>
      <c r="B125" s="1092"/>
      <c r="C125" s="1092"/>
      <c r="D125" s="1121" t="e">
        <f t="shared" si="4"/>
        <v>#DIV/0!</v>
      </c>
      <c r="E125" s="1121" t="e">
        <f t="shared" si="5"/>
        <v>#DIV/0!</v>
      </c>
      <c r="F125" s="1121" t="e">
        <f t="shared" si="6"/>
        <v>#DIV/0!</v>
      </c>
      <c r="G125" s="1121" t="e">
        <f t="shared" si="7"/>
        <v>#DIV/0!</v>
      </c>
      <c r="H125" s="1116"/>
      <c r="I125" s="1098"/>
      <c r="J125" s="1127"/>
      <c r="K125" s="1098"/>
      <c r="L125" s="1127"/>
      <c r="M125" s="1111"/>
      <c r="N125" s="1098"/>
      <c r="O125" s="1127"/>
      <c r="P125" s="1098"/>
      <c r="Q125" s="1127"/>
      <c r="R125" s="1111"/>
      <c r="S125" s="1098"/>
      <c r="T125" s="1127"/>
      <c r="U125" s="1098">
        <v>104280</v>
      </c>
      <c r="V125" s="1134"/>
    </row>
    <row r="126" spans="1:22">
      <c r="A126" s="1099" t="s">
        <v>628</v>
      </c>
      <c r="B126" s="1092"/>
      <c r="C126" s="1092"/>
      <c r="D126" s="1121" t="e">
        <f t="shared" si="4"/>
        <v>#DIV/0!</v>
      </c>
      <c r="E126" s="1121" t="e">
        <f t="shared" si="5"/>
        <v>#DIV/0!</v>
      </c>
      <c r="F126" s="1121" t="e">
        <f t="shared" si="6"/>
        <v>#DIV/0!</v>
      </c>
      <c r="G126" s="1121" t="e">
        <f t="shared" si="7"/>
        <v>#DIV/0!</v>
      </c>
      <c r="H126" s="1116"/>
      <c r="I126" s="1098"/>
      <c r="J126" s="1127"/>
      <c r="K126" s="1098"/>
      <c r="L126" s="1127"/>
      <c r="M126" s="1111"/>
      <c r="N126" s="1098"/>
      <c r="O126" s="1127"/>
      <c r="P126" s="1098"/>
      <c r="Q126" s="1127"/>
      <c r="R126" s="1111"/>
      <c r="S126" s="1098"/>
      <c r="T126" s="1127"/>
      <c r="U126" s="1098">
        <v>69000</v>
      </c>
      <c r="V126" s="1134"/>
    </row>
    <row r="127" spans="1:22">
      <c r="A127" s="1102" t="s">
        <v>626</v>
      </c>
      <c r="B127" s="1092"/>
      <c r="C127" s="1092"/>
      <c r="D127" s="1121" t="e">
        <f t="shared" si="4"/>
        <v>#DIV/0!</v>
      </c>
      <c r="E127" s="1121" t="e">
        <f t="shared" si="5"/>
        <v>#DIV/0!</v>
      </c>
      <c r="F127" s="1121" t="e">
        <f t="shared" si="6"/>
        <v>#DIV/0!</v>
      </c>
      <c r="G127" s="1121" t="e">
        <f t="shared" si="7"/>
        <v>#DIV/0!</v>
      </c>
      <c r="H127" s="1116"/>
      <c r="I127" s="1098"/>
      <c r="J127" s="1127"/>
      <c r="K127" s="1098"/>
      <c r="L127" s="1127"/>
      <c r="M127" s="1111"/>
      <c r="N127" s="1098"/>
      <c r="O127" s="1127"/>
      <c r="P127" s="1098"/>
      <c r="Q127" s="1127"/>
      <c r="R127" s="1111"/>
      <c r="S127" s="1098"/>
      <c r="T127" s="1127"/>
      <c r="U127" s="1098">
        <v>69000</v>
      </c>
      <c r="V127" s="1134"/>
    </row>
    <row r="128" spans="1:22">
      <c r="A128" s="1099" t="s">
        <v>629</v>
      </c>
      <c r="B128" s="1092"/>
      <c r="C128" s="1092"/>
      <c r="D128" s="1121" t="e">
        <f t="shared" si="4"/>
        <v>#DIV/0!</v>
      </c>
      <c r="E128" s="1121" t="e">
        <f t="shared" si="5"/>
        <v>#DIV/0!</v>
      </c>
      <c r="F128" s="1121" t="e">
        <f t="shared" si="6"/>
        <v>#DIV/0!</v>
      </c>
      <c r="G128" s="1121" t="e">
        <f t="shared" si="7"/>
        <v>#DIV/0!</v>
      </c>
      <c r="H128" s="1116"/>
      <c r="I128" s="1098"/>
      <c r="J128" s="1127"/>
      <c r="K128" s="1098"/>
      <c r="L128" s="1127"/>
      <c r="M128" s="1111"/>
      <c r="N128" s="1098"/>
      <c r="O128" s="1127"/>
      <c r="P128" s="1098"/>
      <c r="Q128" s="1127"/>
      <c r="R128" s="1111"/>
      <c r="S128" s="1098"/>
      <c r="T128" s="1127"/>
      <c r="U128" s="1098">
        <v>138000</v>
      </c>
      <c r="V128" s="1134"/>
    </row>
    <row r="129" spans="1:22">
      <c r="A129" s="1102" t="s">
        <v>630</v>
      </c>
      <c r="B129" s="1092"/>
      <c r="C129" s="1092"/>
      <c r="D129" s="1121" t="e">
        <f t="shared" si="4"/>
        <v>#DIV/0!</v>
      </c>
      <c r="E129" s="1121" t="e">
        <f t="shared" si="5"/>
        <v>#DIV/0!</v>
      </c>
      <c r="F129" s="1121" t="e">
        <f t="shared" si="6"/>
        <v>#DIV/0!</v>
      </c>
      <c r="G129" s="1121" t="e">
        <f t="shared" si="7"/>
        <v>#DIV/0!</v>
      </c>
      <c r="H129" s="1116"/>
      <c r="I129" s="1098"/>
      <c r="J129" s="1127"/>
      <c r="K129" s="1098"/>
      <c r="L129" s="1127"/>
      <c r="M129" s="1111"/>
      <c r="N129" s="1098"/>
      <c r="O129" s="1127"/>
      <c r="P129" s="1098"/>
      <c r="Q129" s="1127"/>
      <c r="R129" s="1111"/>
      <c r="S129" s="1098"/>
      <c r="T129" s="1127"/>
      <c r="U129" s="1098">
        <v>138000</v>
      </c>
      <c r="V129" s="1134"/>
    </row>
    <row r="130" spans="1:22">
      <c r="A130" s="1099" t="s">
        <v>631</v>
      </c>
      <c r="B130" s="1092"/>
      <c r="C130" s="1092"/>
      <c r="D130" s="1121" t="e">
        <f t="shared" si="4"/>
        <v>#DIV/0!</v>
      </c>
      <c r="E130" s="1121" t="e">
        <f t="shared" si="5"/>
        <v>#DIV/0!</v>
      </c>
      <c r="F130" s="1121" t="e">
        <f t="shared" si="6"/>
        <v>#DIV/0!</v>
      </c>
      <c r="G130" s="1121" t="e">
        <f t="shared" si="7"/>
        <v>#DIV/0!</v>
      </c>
      <c r="H130" s="1116"/>
      <c r="I130" s="1098"/>
      <c r="J130" s="1127"/>
      <c r="K130" s="1098"/>
      <c r="L130" s="1127"/>
      <c r="M130" s="1111"/>
      <c r="N130" s="1098"/>
      <c r="O130" s="1127"/>
      <c r="P130" s="1098">
        <v>276000</v>
      </c>
      <c r="Q130" s="1127"/>
      <c r="R130" s="1111"/>
      <c r="S130" s="1098"/>
      <c r="T130" s="1127"/>
      <c r="U130" s="1098"/>
      <c r="V130" s="1134"/>
    </row>
    <row r="131" spans="1:22">
      <c r="A131" s="1102" t="s">
        <v>632</v>
      </c>
      <c r="B131" s="1092"/>
      <c r="C131" s="1092"/>
      <c r="D131" s="1121" t="e">
        <f t="shared" si="4"/>
        <v>#DIV/0!</v>
      </c>
      <c r="E131" s="1121" t="e">
        <f t="shared" si="5"/>
        <v>#DIV/0!</v>
      </c>
      <c r="F131" s="1121" t="e">
        <f t="shared" si="6"/>
        <v>#DIV/0!</v>
      </c>
      <c r="G131" s="1121" t="e">
        <f t="shared" si="7"/>
        <v>#DIV/0!</v>
      </c>
      <c r="H131" s="1116"/>
      <c r="I131" s="1098"/>
      <c r="J131" s="1127"/>
      <c r="K131" s="1098"/>
      <c r="L131" s="1127"/>
      <c r="M131" s="1111"/>
      <c r="N131" s="1098"/>
      <c r="O131" s="1127"/>
      <c r="P131" s="1098">
        <v>276000</v>
      </c>
      <c r="Q131" s="1127"/>
      <c r="R131" s="1111"/>
      <c r="S131" s="1098"/>
      <c r="T131" s="1127"/>
      <c r="U131" s="1098"/>
      <c r="V131" s="1134"/>
    </row>
    <row r="132" spans="1:22">
      <c r="A132" s="1099" t="s">
        <v>633</v>
      </c>
      <c r="B132" s="1092"/>
      <c r="C132" s="1092"/>
      <c r="D132" s="1121" t="e">
        <f t="shared" si="4"/>
        <v>#DIV/0!</v>
      </c>
      <c r="E132" s="1121" t="e">
        <f t="shared" si="5"/>
        <v>#DIV/0!</v>
      </c>
      <c r="F132" s="1121" t="e">
        <f t="shared" si="6"/>
        <v>#DIV/0!</v>
      </c>
      <c r="G132" s="1121" t="e">
        <f t="shared" si="7"/>
        <v>#DIV/0!</v>
      </c>
      <c r="H132" s="1116"/>
      <c r="I132" s="1098"/>
      <c r="J132" s="1127"/>
      <c r="K132" s="1098"/>
      <c r="L132" s="1127"/>
      <c r="M132" s="1111"/>
      <c r="N132" s="1098"/>
      <c r="O132" s="1127"/>
      <c r="P132" s="1098">
        <v>104280</v>
      </c>
      <c r="Q132" s="1127"/>
      <c r="R132" s="1111"/>
      <c r="S132" s="1098"/>
      <c r="T132" s="1127"/>
      <c r="U132" s="1098"/>
      <c r="V132" s="1134"/>
    </row>
    <row r="133" spans="1:22">
      <c r="A133" s="1102" t="s">
        <v>623</v>
      </c>
      <c r="B133" s="1092"/>
      <c r="C133" s="1092"/>
      <c r="D133" s="1121" t="e">
        <f t="shared" si="4"/>
        <v>#DIV/0!</v>
      </c>
      <c r="E133" s="1121" t="e">
        <f t="shared" si="5"/>
        <v>#DIV/0!</v>
      </c>
      <c r="F133" s="1121" t="e">
        <f t="shared" si="6"/>
        <v>#DIV/0!</v>
      </c>
      <c r="G133" s="1121" t="e">
        <f t="shared" si="7"/>
        <v>#DIV/0!</v>
      </c>
      <c r="H133" s="1116"/>
      <c r="I133" s="1098"/>
      <c r="J133" s="1127"/>
      <c r="K133" s="1098"/>
      <c r="L133" s="1127"/>
      <c r="M133" s="1111"/>
      <c r="N133" s="1098"/>
      <c r="O133" s="1127"/>
      <c r="P133" s="1098">
        <v>104280</v>
      </c>
      <c r="Q133" s="1127"/>
      <c r="R133" s="1111"/>
      <c r="S133" s="1098"/>
      <c r="T133" s="1127"/>
      <c r="U133" s="1098"/>
      <c r="V133" s="1134"/>
    </row>
    <row r="134" spans="1:22">
      <c r="A134" s="1099" t="s">
        <v>634</v>
      </c>
      <c r="B134" s="1092"/>
      <c r="C134" s="1092"/>
      <c r="D134" s="1121" t="e">
        <f t="shared" si="4"/>
        <v>#DIV/0!</v>
      </c>
      <c r="E134" s="1121" t="e">
        <f t="shared" si="5"/>
        <v>#DIV/0!</v>
      </c>
      <c r="F134" s="1121" t="e">
        <f t="shared" si="6"/>
        <v>#DIV/0!</v>
      </c>
      <c r="G134" s="1121" t="e">
        <f t="shared" si="7"/>
        <v>#DIV/0!</v>
      </c>
      <c r="H134" s="1116"/>
      <c r="I134" s="1098"/>
      <c r="J134" s="1127"/>
      <c r="K134" s="1098"/>
      <c r="L134" s="1127"/>
      <c r="M134" s="1111"/>
      <c r="N134" s="1098"/>
      <c r="O134" s="1127"/>
      <c r="P134" s="1098">
        <v>138000</v>
      </c>
      <c r="Q134" s="1127"/>
      <c r="R134" s="1111"/>
      <c r="S134" s="1098"/>
      <c r="T134" s="1127"/>
      <c r="U134" s="1098"/>
      <c r="V134" s="1134"/>
    </row>
    <row r="135" spans="1:22">
      <c r="A135" s="1102" t="s">
        <v>630</v>
      </c>
      <c r="B135" s="1092"/>
      <c r="C135" s="1092"/>
      <c r="D135" s="1121" t="e">
        <f t="shared" si="4"/>
        <v>#DIV/0!</v>
      </c>
      <c r="E135" s="1121" t="e">
        <f t="shared" si="5"/>
        <v>#DIV/0!</v>
      </c>
      <c r="F135" s="1121" t="e">
        <f t="shared" si="6"/>
        <v>#DIV/0!</v>
      </c>
      <c r="G135" s="1121" t="e">
        <f t="shared" si="7"/>
        <v>#DIV/0!</v>
      </c>
      <c r="H135" s="1116"/>
      <c r="I135" s="1098"/>
      <c r="J135" s="1127"/>
      <c r="K135" s="1098"/>
      <c r="L135" s="1127"/>
      <c r="M135" s="1111"/>
      <c r="N135" s="1098"/>
      <c r="O135" s="1127"/>
      <c r="P135" s="1098">
        <v>138000</v>
      </c>
      <c r="Q135" s="1127"/>
      <c r="R135" s="1111"/>
      <c r="S135" s="1098"/>
      <c r="T135" s="1127"/>
      <c r="U135" s="1098"/>
      <c r="V135" s="1134"/>
    </row>
    <row r="136" spans="1:22">
      <c r="A136" s="1100" t="s">
        <v>326</v>
      </c>
      <c r="B136" s="1092"/>
      <c r="C136" s="1092"/>
      <c r="D136" s="1121" t="e">
        <f t="shared" si="4"/>
        <v>#DIV/0!</v>
      </c>
      <c r="E136" s="1121" t="e">
        <f t="shared" si="5"/>
        <v>#DIV/0!</v>
      </c>
      <c r="F136" s="1121" t="e">
        <f t="shared" si="6"/>
        <v>#DIV/0!</v>
      </c>
      <c r="G136" s="1121" t="e">
        <f t="shared" si="7"/>
        <v>#DIV/0!</v>
      </c>
      <c r="H136" s="1116"/>
      <c r="I136" s="1094"/>
      <c r="J136" s="1126"/>
      <c r="K136" s="1094"/>
      <c r="L136" s="1126"/>
      <c r="M136" s="1109"/>
      <c r="N136" s="1094"/>
      <c r="O136" s="1126"/>
      <c r="P136" s="1094"/>
      <c r="Q136" s="1126"/>
      <c r="R136" s="1109"/>
      <c r="S136" s="1094">
        <v>15000</v>
      </c>
      <c r="T136" s="1126"/>
      <c r="U136" s="1094">
        <v>7500</v>
      </c>
      <c r="V136" s="1134"/>
    </row>
    <row r="137" spans="1:22">
      <c r="A137" s="1101" t="s">
        <v>582</v>
      </c>
      <c r="B137" s="1092"/>
      <c r="C137" s="1092"/>
      <c r="D137" s="1121" t="e">
        <f t="shared" ref="D137:D200" si="8">+AVERAGE(J137,O137)</f>
        <v>#DIV/0!</v>
      </c>
      <c r="E137" s="1121" t="e">
        <f t="shared" ref="E137:E200" si="9">+AVERAGE(L137,Q137)</f>
        <v>#DIV/0!</v>
      </c>
      <c r="F137" s="1121" t="e">
        <f t="shared" ref="F137:F200" si="10">+B137-D137</f>
        <v>#DIV/0!</v>
      </c>
      <c r="G137" s="1121" t="e">
        <f t="shared" ref="G137:G200" si="11">+C137-E137</f>
        <v>#DIV/0!</v>
      </c>
      <c r="H137" s="1116"/>
      <c r="I137" s="1098"/>
      <c r="J137" s="1127"/>
      <c r="K137" s="1098"/>
      <c r="L137" s="1127"/>
      <c r="M137" s="1111"/>
      <c r="N137" s="1098"/>
      <c r="O137" s="1127"/>
      <c r="P137" s="1098"/>
      <c r="Q137" s="1127"/>
      <c r="R137" s="1111"/>
      <c r="S137" s="1098">
        <v>15000</v>
      </c>
      <c r="T137" s="1127"/>
      <c r="U137" s="1098">
        <v>7500</v>
      </c>
      <c r="V137" s="1134"/>
    </row>
    <row r="138" spans="1:22">
      <c r="A138" s="1093" t="s">
        <v>663</v>
      </c>
      <c r="B138" s="1092"/>
      <c r="C138" s="1092"/>
      <c r="D138" s="1121" t="e">
        <f t="shared" si="8"/>
        <v>#DIV/0!</v>
      </c>
      <c r="E138" s="1121" t="e">
        <f t="shared" si="9"/>
        <v>#DIV/0!</v>
      </c>
      <c r="F138" s="1121" t="e">
        <f t="shared" si="10"/>
        <v>#DIV/0!</v>
      </c>
      <c r="G138" s="1121" t="e">
        <f t="shared" si="11"/>
        <v>#DIV/0!</v>
      </c>
      <c r="H138" s="1116"/>
      <c r="I138" s="1094"/>
      <c r="J138" s="1126"/>
      <c r="K138" s="1094"/>
      <c r="L138" s="1126"/>
      <c r="M138" s="1109"/>
      <c r="N138" s="1094"/>
      <c r="O138" s="1126"/>
      <c r="P138" s="1094"/>
      <c r="Q138" s="1126"/>
      <c r="R138" s="1109"/>
      <c r="S138" s="1094">
        <v>15000</v>
      </c>
      <c r="T138" s="1126"/>
      <c r="U138" s="1094">
        <v>7500</v>
      </c>
      <c r="V138" s="1134"/>
    </row>
    <row r="139" spans="1:22">
      <c r="A139" s="1099" t="s">
        <v>664</v>
      </c>
      <c r="B139" s="1092"/>
      <c r="C139" s="1092"/>
      <c r="D139" s="1121" t="e">
        <f t="shared" si="8"/>
        <v>#DIV/0!</v>
      </c>
      <c r="E139" s="1121" t="e">
        <f t="shared" si="9"/>
        <v>#DIV/0!</v>
      </c>
      <c r="F139" s="1121" t="e">
        <f t="shared" si="10"/>
        <v>#DIV/0!</v>
      </c>
      <c r="G139" s="1121" t="e">
        <f t="shared" si="11"/>
        <v>#DIV/0!</v>
      </c>
      <c r="H139" s="1116"/>
      <c r="I139" s="1098"/>
      <c r="J139" s="1127"/>
      <c r="K139" s="1098"/>
      <c r="L139" s="1127"/>
      <c r="M139" s="1111"/>
      <c r="N139" s="1098"/>
      <c r="O139" s="1127"/>
      <c r="P139" s="1098"/>
      <c r="Q139" s="1127"/>
      <c r="R139" s="1111"/>
      <c r="S139" s="1098"/>
      <c r="T139" s="1127"/>
      <c r="U139" s="1098">
        <v>7500</v>
      </c>
      <c r="V139" s="1134"/>
    </row>
    <row r="140" spans="1:22">
      <c r="A140" s="1099" t="s">
        <v>665</v>
      </c>
      <c r="B140" s="1092"/>
      <c r="C140" s="1092"/>
      <c r="D140" s="1121" t="e">
        <f t="shared" si="8"/>
        <v>#DIV/0!</v>
      </c>
      <c r="E140" s="1121" t="e">
        <f t="shared" si="9"/>
        <v>#DIV/0!</v>
      </c>
      <c r="F140" s="1121" t="e">
        <f t="shared" si="10"/>
        <v>#DIV/0!</v>
      </c>
      <c r="G140" s="1121" t="e">
        <f t="shared" si="11"/>
        <v>#DIV/0!</v>
      </c>
      <c r="H140" s="1116"/>
      <c r="I140" s="1098"/>
      <c r="J140" s="1127"/>
      <c r="K140" s="1098"/>
      <c r="L140" s="1127"/>
      <c r="M140" s="1111"/>
      <c r="N140" s="1098"/>
      <c r="O140" s="1127"/>
      <c r="P140" s="1098"/>
      <c r="Q140" s="1127"/>
      <c r="R140" s="1111"/>
      <c r="S140" s="1098">
        <v>15000</v>
      </c>
      <c r="T140" s="1127"/>
      <c r="U140" s="1098"/>
      <c r="V140" s="1134"/>
    </row>
    <row r="141" spans="1:22">
      <c r="A141" s="1102" t="s">
        <v>666</v>
      </c>
      <c r="B141" s="1092"/>
      <c r="C141" s="1092"/>
      <c r="D141" s="1121" t="e">
        <f t="shared" si="8"/>
        <v>#DIV/0!</v>
      </c>
      <c r="E141" s="1121" t="e">
        <f t="shared" si="9"/>
        <v>#DIV/0!</v>
      </c>
      <c r="F141" s="1121" t="e">
        <f t="shared" si="10"/>
        <v>#DIV/0!</v>
      </c>
      <c r="G141" s="1121" t="e">
        <f t="shared" si="11"/>
        <v>#DIV/0!</v>
      </c>
      <c r="H141" s="1116"/>
      <c r="I141" s="1098"/>
      <c r="J141" s="1127"/>
      <c r="K141" s="1098"/>
      <c r="L141" s="1127"/>
      <c r="M141" s="1111"/>
      <c r="N141" s="1098"/>
      <c r="O141" s="1127"/>
      <c r="P141" s="1098"/>
      <c r="Q141" s="1127"/>
      <c r="R141" s="1111"/>
      <c r="S141" s="1098">
        <v>15000</v>
      </c>
      <c r="T141" s="1127"/>
      <c r="U141" s="1098"/>
      <c r="V141" s="1134"/>
    </row>
    <row r="142" spans="1:22">
      <c r="A142" s="1090" t="s">
        <v>669</v>
      </c>
      <c r="B142" s="1092"/>
      <c r="C142" s="1092"/>
      <c r="D142" s="1121" t="e">
        <f t="shared" si="8"/>
        <v>#DIV/0!</v>
      </c>
      <c r="E142" s="1121" t="e">
        <f t="shared" si="9"/>
        <v>#DIV/0!</v>
      </c>
      <c r="F142" s="1121" t="e">
        <f t="shared" si="10"/>
        <v>#DIV/0!</v>
      </c>
      <c r="G142" s="1121" t="e">
        <f t="shared" si="11"/>
        <v>#DIV/0!</v>
      </c>
      <c r="H142" s="1116"/>
      <c r="I142" s="1091">
        <v>6040030</v>
      </c>
      <c r="J142" s="1125"/>
      <c r="K142" s="1091">
        <v>1251960</v>
      </c>
      <c r="L142" s="1125"/>
      <c r="M142" s="1109"/>
      <c r="N142" s="1091">
        <v>5948330</v>
      </c>
      <c r="O142" s="1125"/>
      <c r="P142" s="1091">
        <v>1186900</v>
      </c>
      <c r="Q142" s="1125"/>
      <c r="R142" s="1109"/>
      <c r="S142" s="1091">
        <v>5861920</v>
      </c>
      <c r="T142" s="1125"/>
      <c r="U142" s="1091">
        <v>1186300</v>
      </c>
      <c r="V142" s="1134"/>
    </row>
    <row r="143" spans="1:22">
      <c r="A143" s="1100" t="s">
        <v>571</v>
      </c>
      <c r="B143" s="1092"/>
      <c r="C143" s="1092"/>
      <c r="D143" s="1121" t="e">
        <f t="shared" si="8"/>
        <v>#DIV/0!</v>
      </c>
      <c r="E143" s="1121" t="e">
        <f t="shared" si="9"/>
        <v>#DIV/0!</v>
      </c>
      <c r="F143" s="1121" t="e">
        <f t="shared" si="10"/>
        <v>#DIV/0!</v>
      </c>
      <c r="G143" s="1121" t="e">
        <f t="shared" si="11"/>
        <v>#DIV/0!</v>
      </c>
      <c r="H143" s="1116"/>
      <c r="I143" s="1094">
        <v>2614330</v>
      </c>
      <c r="J143" s="1126"/>
      <c r="K143" s="1094"/>
      <c r="L143" s="1126"/>
      <c r="M143" s="1109"/>
      <c r="N143" s="1094">
        <v>784670</v>
      </c>
      <c r="O143" s="1126"/>
      <c r="P143" s="1094"/>
      <c r="Q143" s="1126"/>
      <c r="R143" s="1109"/>
      <c r="S143" s="1094">
        <v>1354000</v>
      </c>
      <c r="T143" s="1126"/>
      <c r="U143" s="1094"/>
      <c r="V143" s="1134"/>
    </row>
    <row r="144" spans="1:22">
      <c r="A144" s="1101" t="s">
        <v>571</v>
      </c>
      <c r="B144" s="1092"/>
      <c r="C144" s="1092"/>
      <c r="D144" s="1121" t="e">
        <f t="shared" si="8"/>
        <v>#DIV/0!</v>
      </c>
      <c r="E144" s="1121" t="e">
        <f t="shared" si="9"/>
        <v>#DIV/0!</v>
      </c>
      <c r="F144" s="1121" t="e">
        <f t="shared" si="10"/>
        <v>#DIV/0!</v>
      </c>
      <c r="G144" s="1121" t="e">
        <f t="shared" si="11"/>
        <v>#DIV/0!</v>
      </c>
      <c r="H144" s="1116"/>
      <c r="I144" s="1098">
        <v>2614330</v>
      </c>
      <c r="J144" s="1127"/>
      <c r="K144" s="1098"/>
      <c r="L144" s="1127"/>
      <c r="M144" s="1111"/>
      <c r="N144" s="1098">
        <v>784670</v>
      </c>
      <c r="O144" s="1127"/>
      <c r="P144" s="1098"/>
      <c r="Q144" s="1127"/>
      <c r="R144" s="1111"/>
      <c r="S144" s="1098">
        <v>1354000</v>
      </c>
      <c r="T144" s="1127"/>
      <c r="U144" s="1098"/>
      <c r="V144" s="1134"/>
    </row>
    <row r="145" spans="1:22">
      <c r="A145" s="1093" t="s">
        <v>571</v>
      </c>
      <c r="B145" s="1092"/>
      <c r="C145" s="1092"/>
      <c r="D145" s="1121" t="e">
        <f t="shared" si="8"/>
        <v>#DIV/0!</v>
      </c>
      <c r="E145" s="1121" t="e">
        <f t="shared" si="9"/>
        <v>#DIV/0!</v>
      </c>
      <c r="F145" s="1121" t="e">
        <f t="shared" si="10"/>
        <v>#DIV/0!</v>
      </c>
      <c r="G145" s="1121" t="e">
        <f t="shared" si="11"/>
        <v>#DIV/0!</v>
      </c>
      <c r="H145" s="1116"/>
      <c r="I145" s="1094">
        <v>2614330</v>
      </c>
      <c r="J145" s="1126"/>
      <c r="K145" s="1094"/>
      <c r="L145" s="1126"/>
      <c r="M145" s="1109"/>
      <c r="N145" s="1094">
        <v>784670</v>
      </c>
      <c r="O145" s="1126"/>
      <c r="P145" s="1094"/>
      <c r="Q145" s="1126"/>
      <c r="R145" s="1109"/>
      <c r="S145" s="1094">
        <v>1354000</v>
      </c>
      <c r="T145" s="1126"/>
      <c r="U145" s="1094"/>
      <c r="V145" s="1134"/>
    </row>
    <row r="146" spans="1:22">
      <c r="A146" s="1099" t="s">
        <v>680</v>
      </c>
      <c r="B146" s="1092"/>
      <c r="C146" s="1092"/>
      <c r="D146" s="1121" t="e">
        <f t="shared" si="8"/>
        <v>#DIV/0!</v>
      </c>
      <c r="E146" s="1121" t="e">
        <f t="shared" si="9"/>
        <v>#DIV/0!</v>
      </c>
      <c r="F146" s="1121" t="e">
        <f t="shared" si="10"/>
        <v>#DIV/0!</v>
      </c>
      <c r="G146" s="1121" t="e">
        <f t="shared" si="11"/>
        <v>#DIV/0!</v>
      </c>
      <c r="H146" s="1116"/>
      <c r="I146" s="1098">
        <v>2614330</v>
      </c>
      <c r="J146" s="1127"/>
      <c r="K146" s="1098"/>
      <c r="L146" s="1127"/>
      <c r="M146" s="1111"/>
      <c r="N146" s="1098">
        <v>784670</v>
      </c>
      <c r="O146" s="1127"/>
      <c r="P146" s="1098"/>
      <c r="Q146" s="1127"/>
      <c r="R146" s="1111"/>
      <c r="S146" s="1098"/>
      <c r="T146" s="1127"/>
      <c r="U146" s="1098"/>
      <c r="V146" s="1134"/>
    </row>
    <row r="147" spans="1:22">
      <c r="A147" s="1099" t="s">
        <v>688</v>
      </c>
      <c r="B147" s="1092"/>
      <c r="C147" s="1092"/>
      <c r="D147" s="1121" t="e">
        <f t="shared" si="8"/>
        <v>#DIV/0!</v>
      </c>
      <c r="E147" s="1121" t="e">
        <f t="shared" si="9"/>
        <v>#DIV/0!</v>
      </c>
      <c r="F147" s="1121" t="e">
        <f t="shared" si="10"/>
        <v>#DIV/0!</v>
      </c>
      <c r="G147" s="1121" t="e">
        <f t="shared" si="11"/>
        <v>#DIV/0!</v>
      </c>
      <c r="H147" s="1116"/>
      <c r="I147" s="1098"/>
      <c r="J147" s="1127"/>
      <c r="K147" s="1098"/>
      <c r="L147" s="1127"/>
      <c r="M147" s="1111"/>
      <c r="N147" s="1098"/>
      <c r="O147" s="1127"/>
      <c r="P147" s="1098"/>
      <c r="Q147" s="1127"/>
      <c r="R147" s="1111"/>
      <c r="S147" s="1098">
        <v>1354000</v>
      </c>
      <c r="T147" s="1127"/>
      <c r="U147" s="1098"/>
      <c r="V147" s="1134"/>
    </row>
    <row r="148" spans="1:22">
      <c r="A148" s="1100" t="s">
        <v>325</v>
      </c>
      <c r="B148" s="1092"/>
      <c r="C148" s="1092"/>
      <c r="D148" s="1121" t="e">
        <f t="shared" si="8"/>
        <v>#DIV/0!</v>
      </c>
      <c r="E148" s="1121" t="e">
        <f t="shared" si="9"/>
        <v>#DIV/0!</v>
      </c>
      <c r="F148" s="1121" t="e">
        <f t="shared" si="10"/>
        <v>#DIV/0!</v>
      </c>
      <c r="G148" s="1121" t="e">
        <f t="shared" si="11"/>
        <v>#DIV/0!</v>
      </c>
      <c r="H148" s="1116"/>
      <c r="I148" s="1094">
        <v>3425700</v>
      </c>
      <c r="J148" s="1126"/>
      <c r="K148" s="1094">
        <v>111960</v>
      </c>
      <c r="L148" s="1126"/>
      <c r="M148" s="1109"/>
      <c r="N148" s="1094">
        <v>5163660</v>
      </c>
      <c r="O148" s="1126"/>
      <c r="P148" s="1094">
        <v>106820</v>
      </c>
      <c r="Q148" s="1126"/>
      <c r="R148" s="1109"/>
      <c r="S148" s="1094">
        <v>4507920</v>
      </c>
      <c r="T148" s="1126"/>
      <c r="U148" s="1094">
        <v>98800</v>
      </c>
      <c r="V148" s="1134"/>
    </row>
    <row r="149" spans="1:22">
      <c r="A149" s="1101" t="s">
        <v>376</v>
      </c>
      <c r="B149" s="1092"/>
      <c r="C149" s="1092"/>
      <c r="D149" s="1121" t="e">
        <f t="shared" si="8"/>
        <v>#DIV/0!</v>
      </c>
      <c r="E149" s="1121" t="e">
        <f t="shared" si="9"/>
        <v>#DIV/0!</v>
      </c>
      <c r="F149" s="1121" t="e">
        <f t="shared" si="10"/>
        <v>#DIV/0!</v>
      </c>
      <c r="G149" s="1121" t="e">
        <f t="shared" si="11"/>
        <v>#DIV/0!</v>
      </c>
      <c r="H149" s="1116"/>
      <c r="I149" s="1098">
        <v>3005900</v>
      </c>
      <c r="J149" s="1127"/>
      <c r="K149" s="1098">
        <v>99960</v>
      </c>
      <c r="L149" s="1127"/>
      <c r="M149" s="1111"/>
      <c r="N149" s="1098">
        <v>5118660</v>
      </c>
      <c r="O149" s="1127"/>
      <c r="P149" s="1098">
        <v>94820</v>
      </c>
      <c r="Q149" s="1127"/>
      <c r="R149" s="1111"/>
      <c r="S149" s="1098">
        <v>4497920</v>
      </c>
      <c r="T149" s="1127"/>
      <c r="U149" s="1098">
        <v>86800</v>
      </c>
      <c r="V149" s="1134"/>
    </row>
    <row r="150" spans="1:22">
      <c r="A150" s="1093" t="s">
        <v>166</v>
      </c>
      <c r="B150" s="1092"/>
      <c r="C150" s="1092"/>
      <c r="D150" s="1121" t="e">
        <f t="shared" si="8"/>
        <v>#DIV/0!</v>
      </c>
      <c r="E150" s="1121" t="e">
        <f t="shared" si="9"/>
        <v>#DIV/0!</v>
      </c>
      <c r="F150" s="1121" t="e">
        <f t="shared" si="10"/>
        <v>#DIV/0!</v>
      </c>
      <c r="G150" s="1121" t="e">
        <f t="shared" si="11"/>
        <v>#DIV/0!</v>
      </c>
      <c r="H150" s="1116"/>
      <c r="I150" s="1094">
        <v>2606300</v>
      </c>
      <c r="J150" s="1126"/>
      <c r="K150" s="1094">
        <v>99960</v>
      </c>
      <c r="L150" s="1126"/>
      <c r="M150" s="1109"/>
      <c r="N150" s="1094">
        <v>4939060</v>
      </c>
      <c r="O150" s="1126"/>
      <c r="P150" s="1094">
        <v>94820</v>
      </c>
      <c r="Q150" s="1126"/>
      <c r="R150" s="1109"/>
      <c r="S150" s="1094">
        <v>4335120</v>
      </c>
      <c r="T150" s="1126"/>
      <c r="U150" s="1094">
        <v>86800</v>
      </c>
      <c r="V150" s="1134"/>
    </row>
    <row r="151" spans="1:22">
      <c r="A151" s="1099" t="s">
        <v>601</v>
      </c>
      <c r="B151" s="1092"/>
      <c r="C151" s="1092"/>
      <c r="D151" s="1121" t="e">
        <f t="shared" si="8"/>
        <v>#DIV/0!</v>
      </c>
      <c r="E151" s="1121" t="e">
        <f t="shared" si="9"/>
        <v>#DIV/0!</v>
      </c>
      <c r="F151" s="1121" t="e">
        <f t="shared" si="10"/>
        <v>#DIV/0!</v>
      </c>
      <c r="G151" s="1121" t="e">
        <f t="shared" si="11"/>
        <v>#DIV/0!</v>
      </c>
      <c r="H151" s="1116"/>
      <c r="I151" s="1098"/>
      <c r="J151" s="1127"/>
      <c r="K151" s="1098">
        <v>55440</v>
      </c>
      <c r="L151" s="1127"/>
      <c r="M151" s="1111"/>
      <c r="N151" s="1098"/>
      <c r="O151" s="1127"/>
      <c r="P151" s="1098">
        <v>50300</v>
      </c>
      <c r="Q151" s="1127"/>
      <c r="R151" s="1111"/>
      <c r="S151" s="1098"/>
      <c r="T151" s="1127"/>
      <c r="U151" s="1098">
        <v>50300</v>
      </c>
      <c r="V151" s="1134"/>
    </row>
    <row r="152" spans="1:22">
      <c r="A152" s="1099" t="s">
        <v>686</v>
      </c>
      <c r="B152" s="1092"/>
      <c r="C152" s="1092"/>
      <c r="D152" s="1121" t="e">
        <f t="shared" si="8"/>
        <v>#DIV/0!</v>
      </c>
      <c r="E152" s="1121" t="e">
        <f t="shared" si="9"/>
        <v>#DIV/0!</v>
      </c>
      <c r="F152" s="1121" t="e">
        <f t="shared" si="10"/>
        <v>#DIV/0!</v>
      </c>
      <c r="G152" s="1121" t="e">
        <f t="shared" si="11"/>
        <v>#DIV/0!</v>
      </c>
      <c r="H152" s="1116"/>
      <c r="I152" s="1098"/>
      <c r="J152" s="1127"/>
      <c r="K152" s="1098"/>
      <c r="L152" s="1127"/>
      <c r="M152" s="1111"/>
      <c r="N152" s="1098">
        <v>2200000</v>
      </c>
      <c r="O152" s="1127"/>
      <c r="P152" s="1098"/>
      <c r="Q152" s="1127"/>
      <c r="R152" s="1111"/>
      <c r="S152" s="1098"/>
      <c r="T152" s="1127"/>
      <c r="U152" s="1098"/>
      <c r="V152" s="1134"/>
    </row>
    <row r="153" spans="1:22">
      <c r="A153" s="1099" t="s">
        <v>681</v>
      </c>
      <c r="B153" s="1092"/>
      <c r="C153" s="1092"/>
      <c r="D153" s="1121" t="e">
        <f t="shared" si="8"/>
        <v>#DIV/0!</v>
      </c>
      <c r="E153" s="1121" t="e">
        <f t="shared" si="9"/>
        <v>#DIV/0!</v>
      </c>
      <c r="F153" s="1121" t="e">
        <f t="shared" si="10"/>
        <v>#DIV/0!</v>
      </c>
      <c r="G153" s="1121" t="e">
        <f t="shared" si="11"/>
        <v>#DIV/0!</v>
      </c>
      <c r="H153" s="1116"/>
      <c r="I153" s="1098">
        <v>900</v>
      </c>
      <c r="J153" s="1127"/>
      <c r="K153" s="1098"/>
      <c r="L153" s="1127"/>
      <c r="M153" s="1111"/>
      <c r="N153" s="1098">
        <v>900</v>
      </c>
      <c r="O153" s="1127"/>
      <c r="P153" s="1098"/>
      <c r="Q153" s="1127"/>
      <c r="R153" s="1111"/>
      <c r="S153" s="1098">
        <v>900</v>
      </c>
      <c r="T153" s="1127"/>
      <c r="U153" s="1098"/>
      <c r="V153" s="1134"/>
    </row>
    <row r="154" spans="1:22">
      <c r="A154" s="1099" t="s">
        <v>645</v>
      </c>
      <c r="B154" s="1092"/>
      <c r="C154" s="1092"/>
      <c r="D154" s="1121" t="e">
        <f t="shared" si="8"/>
        <v>#DIV/0!</v>
      </c>
      <c r="E154" s="1121" t="e">
        <f t="shared" si="9"/>
        <v>#DIV/0!</v>
      </c>
      <c r="F154" s="1121" t="e">
        <f t="shared" si="10"/>
        <v>#DIV/0!</v>
      </c>
      <c r="G154" s="1121" t="e">
        <f t="shared" si="11"/>
        <v>#DIV/0!</v>
      </c>
      <c r="H154" s="1116"/>
      <c r="I154" s="1098">
        <v>10000</v>
      </c>
      <c r="J154" s="1127"/>
      <c r="K154" s="1098"/>
      <c r="L154" s="1127"/>
      <c r="M154" s="1111"/>
      <c r="N154" s="1098">
        <v>10000</v>
      </c>
      <c r="O154" s="1127"/>
      <c r="P154" s="1098"/>
      <c r="Q154" s="1127"/>
      <c r="R154" s="1111"/>
      <c r="S154" s="1098">
        <v>10000</v>
      </c>
      <c r="T154" s="1127"/>
      <c r="U154" s="1098"/>
      <c r="V154" s="1134"/>
    </row>
    <row r="155" spans="1:22">
      <c r="A155" s="1099" t="s">
        <v>646</v>
      </c>
      <c r="B155" s="1092"/>
      <c r="C155" s="1092"/>
      <c r="D155" s="1121" t="e">
        <f t="shared" si="8"/>
        <v>#DIV/0!</v>
      </c>
      <c r="E155" s="1121" t="e">
        <f t="shared" si="9"/>
        <v>#DIV/0!</v>
      </c>
      <c r="F155" s="1121" t="e">
        <f t="shared" si="10"/>
        <v>#DIV/0!</v>
      </c>
      <c r="G155" s="1121" t="e">
        <f t="shared" si="11"/>
        <v>#DIV/0!</v>
      </c>
      <c r="H155" s="1116"/>
      <c r="I155" s="1098"/>
      <c r="J155" s="1127"/>
      <c r="K155" s="1098">
        <v>38520</v>
      </c>
      <c r="L155" s="1127"/>
      <c r="M155" s="1111"/>
      <c r="N155" s="1098"/>
      <c r="O155" s="1127"/>
      <c r="P155" s="1098">
        <v>38520</v>
      </c>
      <c r="Q155" s="1127"/>
      <c r="R155" s="1111"/>
      <c r="S155" s="1098"/>
      <c r="T155" s="1127"/>
      <c r="U155" s="1098">
        <v>30500</v>
      </c>
      <c r="V155" s="1134"/>
    </row>
    <row r="156" spans="1:22">
      <c r="A156" s="1099" t="s">
        <v>647</v>
      </c>
      <c r="B156" s="1092"/>
      <c r="C156" s="1092"/>
      <c r="D156" s="1121" t="e">
        <f t="shared" si="8"/>
        <v>#DIV/0!</v>
      </c>
      <c r="E156" s="1121" t="e">
        <f t="shared" si="9"/>
        <v>#DIV/0!</v>
      </c>
      <c r="F156" s="1121" t="e">
        <f t="shared" si="10"/>
        <v>#DIV/0!</v>
      </c>
      <c r="G156" s="1121" t="e">
        <f t="shared" si="11"/>
        <v>#DIV/0!</v>
      </c>
      <c r="H156" s="1116"/>
      <c r="I156" s="1098">
        <v>3000</v>
      </c>
      <c r="J156" s="1127"/>
      <c r="K156" s="1098"/>
      <c r="L156" s="1127"/>
      <c r="M156" s="1111"/>
      <c r="N156" s="1098">
        <v>3000</v>
      </c>
      <c r="O156" s="1127"/>
      <c r="P156" s="1098"/>
      <c r="Q156" s="1127"/>
      <c r="R156" s="1111"/>
      <c r="S156" s="1098">
        <v>4620</v>
      </c>
      <c r="T156" s="1127"/>
      <c r="U156" s="1098"/>
      <c r="V156" s="1134"/>
    </row>
    <row r="157" spans="1:22">
      <c r="A157" s="1099" t="s">
        <v>648</v>
      </c>
      <c r="B157" s="1092"/>
      <c r="C157" s="1092"/>
      <c r="D157" s="1121" t="e">
        <f t="shared" si="8"/>
        <v>#DIV/0!</v>
      </c>
      <c r="E157" s="1121" t="e">
        <f t="shared" si="9"/>
        <v>#DIV/0!</v>
      </c>
      <c r="F157" s="1121" t="e">
        <f t="shared" si="10"/>
        <v>#DIV/0!</v>
      </c>
      <c r="G157" s="1121" t="e">
        <f t="shared" si="11"/>
        <v>#DIV/0!</v>
      </c>
      <c r="H157" s="1116"/>
      <c r="I157" s="1098">
        <v>140000</v>
      </c>
      <c r="J157" s="1127"/>
      <c r="K157" s="1098"/>
      <c r="L157" s="1127"/>
      <c r="M157" s="1111"/>
      <c r="N157" s="1098">
        <v>93000</v>
      </c>
      <c r="O157" s="1127"/>
      <c r="P157" s="1098"/>
      <c r="Q157" s="1127"/>
      <c r="R157" s="1111"/>
      <c r="S157" s="1098">
        <v>90000</v>
      </c>
      <c r="T157" s="1127"/>
      <c r="U157" s="1098"/>
      <c r="V157" s="1134"/>
    </row>
    <row r="158" spans="1:22">
      <c r="A158" s="1099" t="s">
        <v>650</v>
      </c>
      <c r="B158" s="1092"/>
      <c r="C158" s="1092"/>
      <c r="D158" s="1121" t="e">
        <f t="shared" si="8"/>
        <v>#DIV/0!</v>
      </c>
      <c r="E158" s="1121" t="e">
        <f t="shared" si="9"/>
        <v>#DIV/0!</v>
      </c>
      <c r="F158" s="1121" t="e">
        <f t="shared" si="10"/>
        <v>#DIV/0!</v>
      </c>
      <c r="G158" s="1121" t="e">
        <f t="shared" si="11"/>
        <v>#DIV/0!</v>
      </c>
      <c r="H158" s="1116"/>
      <c r="I158" s="1098">
        <v>10000</v>
      </c>
      <c r="J158" s="1127"/>
      <c r="K158" s="1098"/>
      <c r="L158" s="1127"/>
      <c r="M158" s="1111"/>
      <c r="N158" s="1098">
        <v>10000</v>
      </c>
      <c r="O158" s="1127"/>
      <c r="P158" s="1098"/>
      <c r="Q158" s="1127"/>
      <c r="R158" s="1111"/>
      <c r="S158" s="1098">
        <v>10000</v>
      </c>
      <c r="T158" s="1127"/>
      <c r="U158" s="1098"/>
      <c r="V158" s="1134"/>
    </row>
    <row r="159" spans="1:22">
      <c r="A159" s="1099" t="s">
        <v>652</v>
      </c>
      <c r="B159" s="1092"/>
      <c r="C159" s="1092"/>
      <c r="D159" s="1121" t="e">
        <f t="shared" si="8"/>
        <v>#DIV/0!</v>
      </c>
      <c r="E159" s="1121" t="e">
        <f t="shared" si="9"/>
        <v>#DIV/0!</v>
      </c>
      <c r="F159" s="1121" t="e">
        <f t="shared" si="10"/>
        <v>#DIV/0!</v>
      </c>
      <c r="G159" s="1121" t="e">
        <f t="shared" si="11"/>
        <v>#DIV/0!</v>
      </c>
      <c r="H159" s="1116"/>
      <c r="I159" s="1098"/>
      <c r="J159" s="1127"/>
      <c r="K159" s="1098">
        <v>6000</v>
      </c>
      <c r="L159" s="1127"/>
      <c r="M159" s="1111"/>
      <c r="N159" s="1098"/>
      <c r="O159" s="1127"/>
      <c r="P159" s="1098">
        <v>6000</v>
      </c>
      <c r="Q159" s="1127"/>
      <c r="R159" s="1111"/>
      <c r="S159" s="1098"/>
      <c r="T159" s="1127"/>
      <c r="U159" s="1098">
        <v>6000</v>
      </c>
      <c r="V159" s="1134"/>
    </row>
    <row r="160" spans="1:22">
      <c r="A160" s="1099" t="s">
        <v>687</v>
      </c>
      <c r="B160" s="1092"/>
      <c r="C160" s="1092"/>
      <c r="D160" s="1121" t="e">
        <f t="shared" si="8"/>
        <v>#DIV/0!</v>
      </c>
      <c r="E160" s="1121" t="e">
        <f t="shared" si="9"/>
        <v>#DIV/0!</v>
      </c>
      <c r="F160" s="1121" t="e">
        <f t="shared" si="10"/>
        <v>#DIV/0!</v>
      </c>
      <c r="G160" s="1121" t="e">
        <f t="shared" si="11"/>
        <v>#DIV/0!</v>
      </c>
      <c r="H160" s="1116"/>
      <c r="I160" s="1098"/>
      <c r="J160" s="1127"/>
      <c r="K160" s="1098"/>
      <c r="L160" s="1127"/>
      <c r="M160" s="1111"/>
      <c r="N160" s="1098">
        <v>179760</v>
      </c>
      <c r="O160" s="1127"/>
      <c r="P160" s="1098"/>
      <c r="Q160" s="1127"/>
      <c r="R160" s="1111"/>
      <c r="S160" s="1098"/>
      <c r="T160" s="1127"/>
      <c r="U160" s="1098"/>
      <c r="V160" s="1134"/>
    </row>
    <row r="161" spans="1:22">
      <c r="A161" s="1099" t="s">
        <v>682</v>
      </c>
      <c r="B161" s="1092"/>
      <c r="C161" s="1092"/>
      <c r="D161" s="1121" t="e">
        <f t="shared" si="8"/>
        <v>#DIV/0!</v>
      </c>
      <c r="E161" s="1121" t="e">
        <f t="shared" si="9"/>
        <v>#DIV/0!</v>
      </c>
      <c r="F161" s="1121" t="e">
        <f t="shared" si="10"/>
        <v>#DIV/0!</v>
      </c>
      <c r="G161" s="1121" t="e">
        <f t="shared" si="11"/>
        <v>#DIV/0!</v>
      </c>
      <c r="H161" s="1116"/>
      <c r="I161" s="1098">
        <v>2442400</v>
      </c>
      <c r="J161" s="1127"/>
      <c r="K161" s="1098"/>
      <c r="L161" s="1127"/>
      <c r="M161" s="1111"/>
      <c r="N161" s="1098">
        <v>2442400</v>
      </c>
      <c r="O161" s="1127"/>
      <c r="P161" s="1098"/>
      <c r="Q161" s="1127"/>
      <c r="R161" s="1111"/>
      <c r="S161" s="1098">
        <v>4219600</v>
      </c>
      <c r="T161" s="1127"/>
      <c r="U161" s="1098"/>
      <c r="V161" s="1134"/>
    </row>
    <row r="162" spans="1:22">
      <c r="A162" s="1093" t="s">
        <v>165</v>
      </c>
      <c r="B162" s="1092"/>
      <c r="C162" s="1092"/>
      <c r="D162" s="1121" t="e">
        <f t="shared" si="8"/>
        <v>#DIV/0!</v>
      </c>
      <c r="E162" s="1121" t="e">
        <f t="shared" si="9"/>
        <v>#DIV/0!</v>
      </c>
      <c r="F162" s="1121" t="e">
        <f t="shared" si="10"/>
        <v>#DIV/0!</v>
      </c>
      <c r="G162" s="1121" t="e">
        <f t="shared" si="11"/>
        <v>#DIV/0!</v>
      </c>
      <c r="H162" s="1116"/>
      <c r="I162" s="1094">
        <v>399600</v>
      </c>
      <c r="J162" s="1126"/>
      <c r="K162" s="1094"/>
      <c r="L162" s="1126"/>
      <c r="M162" s="1109"/>
      <c r="N162" s="1094">
        <v>179600</v>
      </c>
      <c r="O162" s="1126"/>
      <c r="P162" s="1094"/>
      <c r="Q162" s="1126"/>
      <c r="R162" s="1109"/>
      <c r="S162" s="1094">
        <v>162800</v>
      </c>
      <c r="T162" s="1126"/>
      <c r="U162" s="1094"/>
      <c r="V162" s="1134"/>
    </row>
    <row r="163" spans="1:22">
      <c r="A163" s="1099" t="s">
        <v>653</v>
      </c>
      <c r="B163" s="1092"/>
      <c r="C163" s="1092"/>
      <c r="D163" s="1121" t="e">
        <f t="shared" si="8"/>
        <v>#DIV/0!</v>
      </c>
      <c r="E163" s="1121" t="e">
        <f t="shared" si="9"/>
        <v>#DIV/0!</v>
      </c>
      <c r="F163" s="1121" t="e">
        <f t="shared" si="10"/>
        <v>#DIV/0!</v>
      </c>
      <c r="G163" s="1121" t="e">
        <f t="shared" si="11"/>
        <v>#DIV/0!</v>
      </c>
      <c r="H163" s="1116"/>
      <c r="I163" s="1098">
        <v>9600</v>
      </c>
      <c r="J163" s="1127"/>
      <c r="K163" s="1098"/>
      <c r="L163" s="1127"/>
      <c r="M163" s="1111"/>
      <c r="N163" s="1098">
        <v>9600</v>
      </c>
      <c r="O163" s="1127"/>
      <c r="P163" s="1098"/>
      <c r="Q163" s="1127"/>
      <c r="R163" s="1111"/>
      <c r="S163" s="1098">
        <v>12800</v>
      </c>
      <c r="T163" s="1127"/>
      <c r="U163" s="1098"/>
      <c r="V163" s="1134"/>
    </row>
    <row r="164" spans="1:22">
      <c r="A164" s="1099" t="s">
        <v>654</v>
      </c>
      <c r="B164" s="1092"/>
      <c r="C164" s="1092"/>
      <c r="D164" s="1121" t="e">
        <f t="shared" si="8"/>
        <v>#DIV/0!</v>
      </c>
      <c r="E164" s="1121" t="e">
        <f t="shared" si="9"/>
        <v>#DIV/0!</v>
      </c>
      <c r="F164" s="1121" t="e">
        <f t="shared" si="10"/>
        <v>#DIV/0!</v>
      </c>
      <c r="G164" s="1121" t="e">
        <f t="shared" si="11"/>
        <v>#DIV/0!</v>
      </c>
      <c r="H164" s="1116"/>
      <c r="I164" s="1098">
        <v>90000</v>
      </c>
      <c r="J164" s="1127"/>
      <c r="K164" s="1098"/>
      <c r="L164" s="1127"/>
      <c r="M164" s="1111"/>
      <c r="N164" s="1098">
        <v>70000</v>
      </c>
      <c r="O164" s="1127"/>
      <c r="P164" s="1098"/>
      <c r="Q164" s="1127"/>
      <c r="R164" s="1111"/>
      <c r="S164" s="1098">
        <v>50000</v>
      </c>
      <c r="T164" s="1127"/>
      <c r="U164" s="1098"/>
      <c r="V164" s="1134"/>
    </row>
    <row r="165" spans="1:22">
      <c r="A165" s="1099" t="s">
        <v>683</v>
      </c>
      <c r="B165" s="1092"/>
      <c r="C165" s="1092"/>
      <c r="D165" s="1121" t="e">
        <f t="shared" si="8"/>
        <v>#DIV/0!</v>
      </c>
      <c r="E165" s="1121" t="e">
        <f t="shared" si="9"/>
        <v>#DIV/0!</v>
      </c>
      <c r="F165" s="1121" t="e">
        <f t="shared" si="10"/>
        <v>#DIV/0!</v>
      </c>
      <c r="G165" s="1121" t="e">
        <f t="shared" si="11"/>
        <v>#DIV/0!</v>
      </c>
      <c r="H165" s="1116"/>
      <c r="I165" s="1098">
        <v>300000</v>
      </c>
      <c r="J165" s="1127"/>
      <c r="K165" s="1098"/>
      <c r="L165" s="1127"/>
      <c r="M165" s="1111"/>
      <c r="N165" s="1098">
        <v>100000</v>
      </c>
      <c r="O165" s="1127"/>
      <c r="P165" s="1098"/>
      <c r="Q165" s="1127"/>
      <c r="R165" s="1111"/>
      <c r="S165" s="1098">
        <v>100000</v>
      </c>
      <c r="T165" s="1127"/>
      <c r="U165" s="1098"/>
      <c r="V165" s="1134"/>
    </row>
    <row r="166" spans="1:22">
      <c r="A166" s="1101" t="s">
        <v>133</v>
      </c>
      <c r="B166" s="1092"/>
      <c r="C166" s="1092"/>
      <c r="D166" s="1121" t="e">
        <f t="shared" si="8"/>
        <v>#DIV/0!</v>
      </c>
      <c r="E166" s="1121" t="e">
        <f t="shared" si="9"/>
        <v>#DIV/0!</v>
      </c>
      <c r="F166" s="1121" t="e">
        <f t="shared" si="10"/>
        <v>#DIV/0!</v>
      </c>
      <c r="G166" s="1121" t="e">
        <f t="shared" si="11"/>
        <v>#DIV/0!</v>
      </c>
      <c r="H166" s="1116"/>
      <c r="I166" s="1098">
        <v>419800</v>
      </c>
      <c r="J166" s="1127"/>
      <c r="K166" s="1098">
        <v>12000</v>
      </c>
      <c r="L166" s="1127"/>
      <c r="M166" s="1111"/>
      <c r="N166" s="1098">
        <v>45000</v>
      </c>
      <c r="O166" s="1127"/>
      <c r="P166" s="1098">
        <v>12000</v>
      </c>
      <c r="Q166" s="1127"/>
      <c r="R166" s="1111"/>
      <c r="S166" s="1098">
        <v>10000</v>
      </c>
      <c r="T166" s="1127"/>
      <c r="U166" s="1098">
        <v>12000</v>
      </c>
      <c r="V166" s="1134"/>
    </row>
    <row r="167" spans="1:22">
      <c r="A167" s="1093" t="s">
        <v>133</v>
      </c>
      <c r="B167" s="1092"/>
      <c r="C167" s="1092"/>
      <c r="D167" s="1121" t="e">
        <f t="shared" si="8"/>
        <v>#DIV/0!</v>
      </c>
      <c r="E167" s="1121" t="e">
        <f t="shared" si="9"/>
        <v>#DIV/0!</v>
      </c>
      <c r="F167" s="1121" t="e">
        <f t="shared" si="10"/>
        <v>#DIV/0!</v>
      </c>
      <c r="G167" s="1121" t="e">
        <f t="shared" si="11"/>
        <v>#DIV/0!</v>
      </c>
      <c r="H167" s="1116"/>
      <c r="I167" s="1094">
        <v>419800</v>
      </c>
      <c r="J167" s="1126"/>
      <c r="K167" s="1094">
        <v>12000</v>
      </c>
      <c r="L167" s="1126"/>
      <c r="M167" s="1109"/>
      <c r="N167" s="1094">
        <v>45000</v>
      </c>
      <c r="O167" s="1126"/>
      <c r="P167" s="1094">
        <v>12000</v>
      </c>
      <c r="Q167" s="1126"/>
      <c r="R167" s="1109"/>
      <c r="S167" s="1094">
        <v>10000</v>
      </c>
      <c r="T167" s="1126"/>
      <c r="U167" s="1094">
        <v>12000</v>
      </c>
      <c r="V167" s="1134"/>
    </row>
    <row r="168" spans="1:22">
      <c r="A168" s="1099" t="s">
        <v>655</v>
      </c>
      <c r="B168" s="1092"/>
      <c r="C168" s="1092"/>
      <c r="D168" s="1121" t="e">
        <f t="shared" si="8"/>
        <v>#DIV/0!</v>
      </c>
      <c r="E168" s="1121" t="e">
        <f t="shared" si="9"/>
        <v>#DIV/0!</v>
      </c>
      <c r="F168" s="1121" t="e">
        <f t="shared" si="10"/>
        <v>#DIV/0!</v>
      </c>
      <c r="G168" s="1121" t="e">
        <f t="shared" si="11"/>
        <v>#DIV/0!</v>
      </c>
      <c r="H168" s="1116"/>
      <c r="I168" s="1098">
        <v>374800</v>
      </c>
      <c r="J168" s="1127"/>
      <c r="K168" s="1098"/>
      <c r="L168" s="1127"/>
      <c r="M168" s="1111"/>
      <c r="N168" s="1098"/>
      <c r="O168" s="1127"/>
      <c r="P168" s="1098"/>
      <c r="Q168" s="1127"/>
      <c r="R168" s="1111"/>
      <c r="S168" s="1098"/>
      <c r="T168" s="1127"/>
      <c r="U168" s="1098"/>
      <c r="V168" s="1134"/>
    </row>
    <row r="169" spans="1:22">
      <c r="A169" s="1099" t="s">
        <v>656</v>
      </c>
      <c r="B169" s="1092"/>
      <c r="C169" s="1092"/>
      <c r="D169" s="1121" t="e">
        <f t="shared" si="8"/>
        <v>#DIV/0!</v>
      </c>
      <c r="E169" s="1121" t="e">
        <f t="shared" si="9"/>
        <v>#DIV/0!</v>
      </c>
      <c r="F169" s="1121" t="e">
        <f t="shared" si="10"/>
        <v>#DIV/0!</v>
      </c>
      <c r="G169" s="1121" t="e">
        <f t="shared" si="11"/>
        <v>#DIV/0!</v>
      </c>
      <c r="H169" s="1116"/>
      <c r="I169" s="1098"/>
      <c r="J169" s="1127"/>
      <c r="K169" s="1098">
        <v>12000</v>
      </c>
      <c r="L169" s="1127"/>
      <c r="M169" s="1111"/>
      <c r="N169" s="1098"/>
      <c r="O169" s="1127"/>
      <c r="P169" s="1098">
        <v>12000</v>
      </c>
      <c r="Q169" s="1127"/>
      <c r="R169" s="1111"/>
      <c r="S169" s="1098"/>
      <c r="T169" s="1127"/>
      <c r="U169" s="1098">
        <v>12000</v>
      </c>
      <c r="V169" s="1134"/>
    </row>
    <row r="170" spans="1:22">
      <c r="A170" s="1099" t="s">
        <v>684</v>
      </c>
      <c r="B170" s="1092"/>
      <c r="C170" s="1092"/>
      <c r="D170" s="1121" t="e">
        <f t="shared" si="8"/>
        <v>#DIV/0!</v>
      </c>
      <c r="E170" s="1121" t="e">
        <f t="shared" si="9"/>
        <v>#DIV/0!</v>
      </c>
      <c r="F170" s="1121" t="e">
        <f t="shared" si="10"/>
        <v>#DIV/0!</v>
      </c>
      <c r="G170" s="1121" t="e">
        <f t="shared" si="11"/>
        <v>#DIV/0!</v>
      </c>
      <c r="H170" s="1116"/>
      <c r="I170" s="1098">
        <v>10000</v>
      </c>
      <c r="J170" s="1127"/>
      <c r="K170" s="1098"/>
      <c r="L170" s="1127"/>
      <c r="M170" s="1111"/>
      <c r="N170" s="1098">
        <v>10000</v>
      </c>
      <c r="O170" s="1127"/>
      <c r="P170" s="1098"/>
      <c r="Q170" s="1127"/>
      <c r="R170" s="1111"/>
      <c r="S170" s="1098">
        <v>10000</v>
      </c>
      <c r="T170" s="1127"/>
      <c r="U170" s="1098"/>
      <c r="V170" s="1134"/>
    </row>
    <row r="171" spans="1:22">
      <c r="A171" s="1099" t="s">
        <v>685</v>
      </c>
      <c r="B171" s="1092"/>
      <c r="C171" s="1092"/>
      <c r="D171" s="1121" t="e">
        <f t="shared" si="8"/>
        <v>#DIV/0!</v>
      </c>
      <c r="E171" s="1121" t="e">
        <f t="shared" si="9"/>
        <v>#DIV/0!</v>
      </c>
      <c r="F171" s="1121" t="e">
        <f t="shared" si="10"/>
        <v>#DIV/0!</v>
      </c>
      <c r="G171" s="1121" t="e">
        <f t="shared" si="11"/>
        <v>#DIV/0!</v>
      </c>
      <c r="H171" s="1116"/>
      <c r="I171" s="1098">
        <v>35000</v>
      </c>
      <c r="J171" s="1127"/>
      <c r="K171" s="1098"/>
      <c r="L171" s="1127"/>
      <c r="M171" s="1111"/>
      <c r="N171" s="1098">
        <v>35000</v>
      </c>
      <c r="O171" s="1127"/>
      <c r="P171" s="1098"/>
      <c r="Q171" s="1127"/>
      <c r="R171" s="1111"/>
      <c r="S171" s="1098"/>
      <c r="T171" s="1127"/>
      <c r="U171" s="1098"/>
      <c r="V171" s="1134"/>
    </row>
    <row r="172" spans="1:22">
      <c r="A172" s="1100" t="s">
        <v>610</v>
      </c>
      <c r="B172" s="1092"/>
      <c r="C172" s="1092"/>
      <c r="D172" s="1121" t="e">
        <f t="shared" si="8"/>
        <v>#DIV/0!</v>
      </c>
      <c r="E172" s="1121" t="e">
        <f t="shared" si="9"/>
        <v>#DIV/0!</v>
      </c>
      <c r="F172" s="1121" t="e">
        <f t="shared" si="10"/>
        <v>#DIV/0!</v>
      </c>
      <c r="G172" s="1121" t="e">
        <f t="shared" si="11"/>
        <v>#DIV/0!</v>
      </c>
      <c r="H172" s="1116"/>
      <c r="I172" s="1094"/>
      <c r="J172" s="1126"/>
      <c r="K172" s="1094">
        <v>1140000</v>
      </c>
      <c r="L172" s="1126"/>
      <c r="M172" s="1109"/>
      <c r="N172" s="1094"/>
      <c r="O172" s="1126"/>
      <c r="P172" s="1094">
        <v>1080080</v>
      </c>
      <c r="Q172" s="1126"/>
      <c r="R172" s="1109"/>
      <c r="S172" s="1094"/>
      <c r="T172" s="1126"/>
      <c r="U172" s="1094">
        <v>1080000</v>
      </c>
      <c r="V172" s="1134"/>
    </row>
    <row r="173" spans="1:22">
      <c r="A173" s="1101" t="s">
        <v>610</v>
      </c>
      <c r="B173" s="1092"/>
      <c r="C173" s="1092"/>
      <c r="D173" s="1121" t="e">
        <f t="shared" si="8"/>
        <v>#DIV/0!</v>
      </c>
      <c r="E173" s="1121" t="e">
        <f t="shared" si="9"/>
        <v>#DIV/0!</v>
      </c>
      <c r="F173" s="1121" t="e">
        <f t="shared" si="10"/>
        <v>#DIV/0!</v>
      </c>
      <c r="G173" s="1121" t="e">
        <f t="shared" si="11"/>
        <v>#DIV/0!</v>
      </c>
      <c r="H173" s="1116"/>
      <c r="I173" s="1098"/>
      <c r="J173" s="1127"/>
      <c r="K173" s="1098">
        <v>1140000</v>
      </c>
      <c r="L173" s="1127"/>
      <c r="M173" s="1111"/>
      <c r="N173" s="1098"/>
      <c r="O173" s="1127"/>
      <c r="P173" s="1098">
        <v>1080080</v>
      </c>
      <c r="Q173" s="1127"/>
      <c r="R173" s="1111"/>
      <c r="S173" s="1098"/>
      <c r="T173" s="1127"/>
      <c r="U173" s="1098">
        <v>1080000</v>
      </c>
      <c r="V173" s="1134"/>
    </row>
    <row r="174" spans="1:22">
      <c r="A174" s="1093" t="s">
        <v>670</v>
      </c>
      <c r="B174" s="1092"/>
      <c r="C174" s="1092"/>
      <c r="D174" s="1121" t="e">
        <f t="shared" si="8"/>
        <v>#DIV/0!</v>
      </c>
      <c r="E174" s="1121" t="e">
        <f t="shared" si="9"/>
        <v>#DIV/0!</v>
      </c>
      <c r="F174" s="1121" t="e">
        <f t="shared" si="10"/>
        <v>#DIV/0!</v>
      </c>
      <c r="G174" s="1121" t="e">
        <f t="shared" si="11"/>
        <v>#DIV/0!</v>
      </c>
      <c r="H174" s="1116"/>
      <c r="I174" s="1094"/>
      <c r="J174" s="1126"/>
      <c r="K174" s="1094">
        <v>31440</v>
      </c>
      <c r="L174" s="1126"/>
      <c r="M174" s="1109"/>
      <c r="N174" s="1094"/>
      <c r="O174" s="1126"/>
      <c r="P174" s="1094"/>
      <c r="Q174" s="1126"/>
      <c r="R174" s="1109"/>
      <c r="S174" s="1094"/>
      <c r="T174" s="1126"/>
      <c r="U174" s="1094"/>
      <c r="V174" s="1134"/>
    </row>
    <row r="175" spans="1:22">
      <c r="A175" s="1099" t="s">
        <v>670</v>
      </c>
      <c r="B175" s="1092"/>
      <c r="C175" s="1092"/>
      <c r="D175" s="1121" t="e">
        <f t="shared" si="8"/>
        <v>#DIV/0!</v>
      </c>
      <c r="E175" s="1121" t="e">
        <f t="shared" si="9"/>
        <v>#DIV/0!</v>
      </c>
      <c r="F175" s="1121" t="e">
        <f t="shared" si="10"/>
        <v>#DIV/0!</v>
      </c>
      <c r="G175" s="1121" t="e">
        <f t="shared" si="11"/>
        <v>#DIV/0!</v>
      </c>
      <c r="H175" s="1116"/>
      <c r="I175" s="1098"/>
      <c r="J175" s="1127"/>
      <c r="K175" s="1098">
        <v>31440</v>
      </c>
      <c r="L175" s="1127"/>
      <c r="M175" s="1111"/>
      <c r="N175" s="1098"/>
      <c r="O175" s="1127"/>
      <c r="P175" s="1098"/>
      <c r="Q175" s="1127"/>
      <c r="R175" s="1111"/>
      <c r="S175" s="1098"/>
      <c r="T175" s="1127"/>
      <c r="U175" s="1098"/>
      <c r="V175" s="1134"/>
    </row>
    <row r="176" spans="1:22">
      <c r="A176" s="1093" t="s">
        <v>620</v>
      </c>
      <c r="B176" s="1092"/>
      <c r="C176" s="1092"/>
      <c r="D176" s="1121" t="e">
        <f t="shared" si="8"/>
        <v>#DIV/0!</v>
      </c>
      <c r="E176" s="1121" t="e">
        <f t="shared" si="9"/>
        <v>#DIV/0!</v>
      </c>
      <c r="F176" s="1121" t="e">
        <f t="shared" si="10"/>
        <v>#DIV/0!</v>
      </c>
      <c r="G176" s="1121" t="e">
        <f t="shared" si="11"/>
        <v>#DIV/0!</v>
      </c>
      <c r="H176" s="1116"/>
      <c r="I176" s="1094"/>
      <c r="J176" s="1126"/>
      <c r="K176" s="1094"/>
      <c r="L176" s="1126"/>
      <c r="M176" s="1109"/>
      <c r="N176" s="1094"/>
      <c r="O176" s="1126"/>
      <c r="P176" s="1094">
        <v>15800</v>
      </c>
      <c r="Q176" s="1126"/>
      <c r="R176" s="1109"/>
      <c r="S176" s="1094"/>
      <c r="T176" s="1126"/>
      <c r="U176" s="1094">
        <v>15720</v>
      </c>
      <c r="V176" s="1134"/>
    </row>
    <row r="177" spans="1:22">
      <c r="A177" s="1099" t="s">
        <v>620</v>
      </c>
      <c r="B177" s="1092"/>
      <c r="C177" s="1092"/>
      <c r="D177" s="1121" t="e">
        <f t="shared" si="8"/>
        <v>#DIV/0!</v>
      </c>
      <c r="E177" s="1121" t="e">
        <f t="shared" si="9"/>
        <v>#DIV/0!</v>
      </c>
      <c r="F177" s="1121" t="e">
        <f t="shared" si="10"/>
        <v>#DIV/0!</v>
      </c>
      <c r="G177" s="1121" t="e">
        <f t="shared" si="11"/>
        <v>#DIV/0!</v>
      </c>
      <c r="H177" s="1116"/>
      <c r="I177" s="1098"/>
      <c r="J177" s="1127"/>
      <c r="K177" s="1098"/>
      <c r="L177" s="1127"/>
      <c r="M177" s="1111"/>
      <c r="N177" s="1098"/>
      <c r="O177" s="1127"/>
      <c r="P177" s="1098">
        <v>15800</v>
      </c>
      <c r="Q177" s="1127"/>
      <c r="R177" s="1111"/>
      <c r="S177" s="1098"/>
      <c r="T177" s="1127"/>
      <c r="U177" s="1098">
        <v>15720</v>
      </c>
      <c r="V177" s="1134"/>
    </row>
    <row r="178" spans="1:22">
      <c r="A178" s="1093" t="s">
        <v>132</v>
      </c>
      <c r="B178" s="1092"/>
      <c r="C178" s="1092"/>
      <c r="D178" s="1121" t="e">
        <f t="shared" si="8"/>
        <v>#DIV/0!</v>
      </c>
      <c r="E178" s="1121" t="e">
        <f t="shared" si="9"/>
        <v>#DIV/0!</v>
      </c>
      <c r="F178" s="1121" t="e">
        <f t="shared" si="10"/>
        <v>#DIV/0!</v>
      </c>
      <c r="G178" s="1121" t="e">
        <f t="shared" si="11"/>
        <v>#DIV/0!</v>
      </c>
      <c r="H178" s="1116"/>
      <c r="I178" s="1094"/>
      <c r="J178" s="1126"/>
      <c r="K178" s="1094">
        <v>1108560</v>
      </c>
      <c r="L178" s="1126"/>
      <c r="M178" s="1109"/>
      <c r="N178" s="1094"/>
      <c r="O178" s="1126"/>
      <c r="P178" s="1094"/>
      <c r="Q178" s="1126"/>
      <c r="R178" s="1109"/>
      <c r="S178" s="1094"/>
      <c r="T178" s="1126"/>
      <c r="U178" s="1094"/>
      <c r="V178" s="1134"/>
    </row>
    <row r="179" spans="1:22">
      <c r="A179" s="1099" t="s">
        <v>671</v>
      </c>
      <c r="B179" s="1092"/>
      <c r="C179" s="1092"/>
      <c r="D179" s="1121" t="e">
        <f t="shared" si="8"/>
        <v>#DIV/0!</v>
      </c>
      <c r="E179" s="1121" t="e">
        <f t="shared" si="9"/>
        <v>#DIV/0!</v>
      </c>
      <c r="F179" s="1121" t="e">
        <f t="shared" si="10"/>
        <v>#DIV/0!</v>
      </c>
      <c r="G179" s="1121" t="e">
        <f t="shared" si="11"/>
        <v>#DIV/0!</v>
      </c>
      <c r="H179" s="1116"/>
      <c r="I179" s="1098"/>
      <c r="J179" s="1127"/>
      <c r="K179" s="1098">
        <v>360000</v>
      </c>
      <c r="L179" s="1127"/>
      <c r="M179" s="1111"/>
      <c r="N179" s="1098"/>
      <c r="O179" s="1127"/>
      <c r="P179" s="1098"/>
      <c r="Q179" s="1127"/>
      <c r="R179" s="1111"/>
      <c r="S179" s="1098"/>
      <c r="T179" s="1127"/>
      <c r="U179" s="1098"/>
      <c r="V179" s="1134"/>
    </row>
    <row r="180" spans="1:22">
      <c r="A180" s="1102" t="s">
        <v>672</v>
      </c>
      <c r="B180" s="1092"/>
      <c r="C180" s="1092"/>
      <c r="D180" s="1121" t="e">
        <f t="shared" si="8"/>
        <v>#DIV/0!</v>
      </c>
      <c r="E180" s="1121" t="e">
        <f t="shared" si="9"/>
        <v>#DIV/0!</v>
      </c>
      <c r="F180" s="1121" t="e">
        <f t="shared" si="10"/>
        <v>#DIV/0!</v>
      </c>
      <c r="G180" s="1121" t="e">
        <f t="shared" si="11"/>
        <v>#DIV/0!</v>
      </c>
      <c r="H180" s="1116"/>
      <c r="I180" s="1098"/>
      <c r="J180" s="1127"/>
      <c r="K180" s="1098">
        <v>360000</v>
      </c>
      <c r="L180" s="1127"/>
      <c r="M180" s="1111"/>
      <c r="N180" s="1098"/>
      <c r="O180" s="1127"/>
      <c r="P180" s="1098"/>
      <c r="Q180" s="1127"/>
      <c r="R180" s="1111"/>
      <c r="S180" s="1098"/>
      <c r="T180" s="1127"/>
      <c r="U180" s="1098"/>
      <c r="V180" s="1134"/>
    </row>
    <row r="181" spans="1:22">
      <c r="A181" s="1099" t="s">
        <v>673</v>
      </c>
      <c r="B181" s="1092"/>
      <c r="C181" s="1092"/>
      <c r="D181" s="1121" t="e">
        <f t="shared" si="8"/>
        <v>#DIV/0!</v>
      </c>
      <c r="E181" s="1121" t="e">
        <f t="shared" si="9"/>
        <v>#DIV/0!</v>
      </c>
      <c r="F181" s="1121" t="e">
        <f t="shared" si="10"/>
        <v>#DIV/0!</v>
      </c>
      <c r="G181" s="1121" t="e">
        <f t="shared" si="11"/>
        <v>#DIV/0!</v>
      </c>
      <c r="H181" s="1116"/>
      <c r="I181" s="1098"/>
      <c r="J181" s="1127"/>
      <c r="K181" s="1098">
        <v>104280</v>
      </c>
      <c r="L181" s="1127"/>
      <c r="M181" s="1111"/>
      <c r="N181" s="1098"/>
      <c r="O181" s="1127"/>
      <c r="P181" s="1098"/>
      <c r="Q181" s="1127"/>
      <c r="R181" s="1111"/>
      <c r="S181" s="1098"/>
      <c r="T181" s="1127"/>
      <c r="U181" s="1098"/>
      <c r="V181" s="1134"/>
    </row>
    <row r="182" spans="1:22">
      <c r="A182" s="1102" t="s">
        <v>623</v>
      </c>
      <c r="B182" s="1092"/>
      <c r="C182" s="1092"/>
      <c r="D182" s="1121" t="e">
        <f t="shared" si="8"/>
        <v>#DIV/0!</v>
      </c>
      <c r="E182" s="1121" t="e">
        <f t="shared" si="9"/>
        <v>#DIV/0!</v>
      </c>
      <c r="F182" s="1121" t="e">
        <f t="shared" si="10"/>
        <v>#DIV/0!</v>
      </c>
      <c r="G182" s="1121" t="e">
        <f t="shared" si="11"/>
        <v>#DIV/0!</v>
      </c>
      <c r="H182" s="1116"/>
      <c r="I182" s="1098"/>
      <c r="J182" s="1127"/>
      <c r="K182" s="1098">
        <v>104280</v>
      </c>
      <c r="L182" s="1127"/>
      <c r="M182" s="1111"/>
      <c r="N182" s="1098"/>
      <c r="O182" s="1127"/>
      <c r="P182" s="1098"/>
      <c r="Q182" s="1127"/>
      <c r="R182" s="1111"/>
      <c r="S182" s="1098"/>
      <c r="T182" s="1127"/>
      <c r="U182" s="1098"/>
      <c r="V182" s="1134"/>
    </row>
    <row r="183" spans="1:22">
      <c r="A183" s="1099" t="s">
        <v>674</v>
      </c>
      <c r="B183" s="1092"/>
      <c r="C183" s="1092"/>
      <c r="D183" s="1121" t="e">
        <f t="shared" si="8"/>
        <v>#DIV/0!</v>
      </c>
      <c r="E183" s="1121" t="e">
        <f t="shared" si="9"/>
        <v>#DIV/0!</v>
      </c>
      <c r="F183" s="1121" t="e">
        <f t="shared" si="10"/>
        <v>#DIV/0!</v>
      </c>
      <c r="G183" s="1121" t="e">
        <f t="shared" si="11"/>
        <v>#DIV/0!</v>
      </c>
      <c r="H183" s="1116"/>
      <c r="I183" s="1098"/>
      <c r="J183" s="1127"/>
      <c r="K183" s="1098">
        <v>180000</v>
      </c>
      <c r="L183" s="1127"/>
      <c r="M183" s="1111"/>
      <c r="N183" s="1098"/>
      <c r="O183" s="1127"/>
      <c r="P183" s="1098"/>
      <c r="Q183" s="1127"/>
      <c r="R183" s="1111"/>
      <c r="S183" s="1098"/>
      <c r="T183" s="1127"/>
      <c r="U183" s="1098"/>
      <c r="V183" s="1134"/>
    </row>
    <row r="184" spans="1:22">
      <c r="A184" s="1102" t="s">
        <v>612</v>
      </c>
      <c r="B184" s="1092"/>
      <c r="C184" s="1092"/>
      <c r="D184" s="1121" t="e">
        <f t="shared" si="8"/>
        <v>#DIV/0!</v>
      </c>
      <c r="E184" s="1121" t="e">
        <f t="shared" si="9"/>
        <v>#DIV/0!</v>
      </c>
      <c r="F184" s="1121" t="e">
        <f t="shared" si="10"/>
        <v>#DIV/0!</v>
      </c>
      <c r="G184" s="1121" t="e">
        <f t="shared" si="11"/>
        <v>#DIV/0!</v>
      </c>
      <c r="H184" s="1116"/>
      <c r="I184" s="1098"/>
      <c r="J184" s="1127"/>
      <c r="K184" s="1098">
        <v>180000</v>
      </c>
      <c r="L184" s="1127"/>
      <c r="M184" s="1111"/>
      <c r="N184" s="1098"/>
      <c r="O184" s="1127"/>
      <c r="P184" s="1098"/>
      <c r="Q184" s="1127"/>
      <c r="R184" s="1111"/>
      <c r="S184" s="1098"/>
      <c r="T184" s="1127"/>
      <c r="U184" s="1098"/>
      <c r="V184" s="1134"/>
    </row>
    <row r="185" spans="1:22">
      <c r="A185" s="1099" t="s">
        <v>675</v>
      </c>
      <c r="B185" s="1092"/>
      <c r="C185" s="1092"/>
      <c r="D185" s="1121" t="e">
        <f t="shared" si="8"/>
        <v>#DIV/0!</v>
      </c>
      <c r="E185" s="1121" t="e">
        <f t="shared" si="9"/>
        <v>#DIV/0!</v>
      </c>
      <c r="F185" s="1121" t="e">
        <f t="shared" si="10"/>
        <v>#DIV/0!</v>
      </c>
      <c r="G185" s="1121" t="e">
        <f t="shared" si="11"/>
        <v>#DIV/0!</v>
      </c>
      <c r="H185" s="1116"/>
      <c r="I185" s="1098"/>
      <c r="J185" s="1127"/>
      <c r="K185" s="1098">
        <v>180000</v>
      </c>
      <c r="L185" s="1127"/>
      <c r="M185" s="1111"/>
      <c r="N185" s="1098"/>
      <c r="O185" s="1127"/>
      <c r="P185" s="1098"/>
      <c r="Q185" s="1127"/>
      <c r="R185" s="1111"/>
      <c r="S185" s="1098"/>
      <c r="T185" s="1127"/>
      <c r="U185" s="1098"/>
      <c r="V185" s="1134"/>
    </row>
    <row r="186" spans="1:22">
      <c r="A186" s="1102" t="s">
        <v>612</v>
      </c>
      <c r="B186" s="1092"/>
      <c r="C186" s="1092"/>
      <c r="D186" s="1121" t="e">
        <f t="shared" si="8"/>
        <v>#DIV/0!</v>
      </c>
      <c r="E186" s="1121" t="e">
        <f t="shared" si="9"/>
        <v>#DIV/0!</v>
      </c>
      <c r="F186" s="1121" t="e">
        <f t="shared" si="10"/>
        <v>#DIV/0!</v>
      </c>
      <c r="G186" s="1121" t="e">
        <f t="shared" si="11"/>
        <v>#DIV/0!</v>
      </c>
      <c r="H186" s="1116"/>
      <c r="I186" s="1098"/>
      <c r="J186" s="1127"/>
      <c r="K186" s="1098">
        <v>180000</v>
      </c>
      <c r="L186" s="1127"/>
      <c r="M186" s="1111"/>
      <c r="N186" s="1098"/>
      <c r="O186" s="1127"/>
      <c r="P186" s="1098"/>
      <c r="Q186" s="1127"/>
      <c r="R186" s="1111"/>
      <c r="S186" s="1098"/>
      <c r="T186" s="1127"/>
      <c r="U186" s="1098"/>
      <c r="V186" s="1134"/>
    </row>
    <row r="187" spans="1:22">
      <c r="A187" s="1099" t="s">
        <v>676</v>
      </c>
      <c r="B187" s="1092"/>
      <c r="C187" s="1092"/>
      <c r="D187" s="1121" t="e">
        <f t="shared" si="8"/>
        <v>#DIV/0!</v>
      </c>
      <c r="E187" s="1121" t="e">
        <f t="shared" si="9"/>
        <v>#DIV/0!</v>
      </c>
      <c r="F187" s="1121" t="e">
        <f t="shared" si="10"/>
        <v>#DIV/0!</v>
      </c>
      <c r="G187" s="1121" t="e">
        <f t="shared" si="11"/>
        <v>#DIV/0!</v>
      </c>
      <c r="H187" s="1116"/>
      <c r="I187" s="1098"/>
      <c r="J187" s="1127"/>
      <c r="K187" s="1098">
        <v>180000</v>
      </c>
      <c r="L187" s="1127"/>
      <c r="M187" s="1111"/>
      <c r="N187" s="1098"/>
      <c r="O187" s="1127"/>
      <c r="P187" s="1098"/>
      <c r="Q187" s="1127"/>
      <c r="R187" s="1111"/>
      <c r="S187" s="1098"/>
      <c r="T187" s="1127"/>
      <c r="U187" s="1098"/>
      <c r="V187" s="1134"/>
    </row>
    <row r="188" spans="1:22">
      <c r="A188" s="1102" t="s">
        <v>612</v>
      </c>
      <c r="B188" s="1092"/>
      <c r="C188" s="1092"/>
      <c r="D188" s="1121" t="e">
        <f t="shared" si="8"/>
        <v>#DIV/0!</v>
      </c>
      <c r="E188" s="1121" t="e">
        <f t="shared" si="9"/>
        <v>#DIV/0!</v>
      </c>
      <c r="F188" s="1121" t="e">
        <f t="shared" si="10"/>
        <v>#DIV/0!</v>
      </c>
      <c r="G188" s="1121" t="e">
        <f t="shared" si="11"/>
        <v>#DIV/0!</v>
      </c>
      <c r="H188" s="1116"/>
      <c r="I188" s="1098"/>
      <c r="J188" s="1127"/>
      <c r="K188" s="1098">
        <v>180000</v>
      </c>
      <c r="L188" s="1127"/>
      <c r="M188" s="1111"/>
      <c r="N188" s="1098"/>
      <c r="O188" s="1127"/>
      <c r="P188" s="1098"/>
      <c r="Q188" s="1127"/>
      <c r="R188" s="1111"/>
      <c r="S188" s="1098"/>
      <c r="T188" s="1127"/>
      <c r="U188" s="1098"/>
      <c r="V188" s="1134"/>
    </row>
    <row r="189" spans="1:22">
      <c r="A189" s="1099" t="s">
        <v>677</v>
      </c>
      <c r="B189" s="1092"/>
      <c r="C189" s="1092"/>
      <c r="D189" s="1121" t="e">
        <f t="shared" si="8"/>
        <v>#DIV/0!</v>
      </c>
      <c r="E189" s="1121" t="e">
        <f t="shared" si="9"/>
        <v>#DIV/0!</v>
      </c>
      <c r="F189" s="1121" t="e">
        <f t="shared" si="10"/>
        <v>#DIV/0!</v>
      </c>
      <c r="G189" s="1121" t="e">
        <f t="shared" si="11"/>
        <v>#DIV/0!</v>
      </c>
      <c r="H189" s="1116"/>
      <c r="I189" s="1098"/>
      <c r="J189" s="1127"/>
      <c r="K189" s="1098">
        <v>104280</v>
      </c>
      <c r="L189" s="1127"/>
      <c r="M189" s="1111"/>
      <c r="N189" s="1098"/>
      <c r="O189" s="1127"/>
      <c r="P189" s="1098"/>
      <c r="Q189" s="1127"/>
      <c r="R189" s="1111"/>
      <c r="S189" s="1098"/>
      <c r="T189" s="1127"/>
      <c r="U189" s="1098"/>
      <c r="V189" s="1134"/>
    </row>
    <row r="190" spans="1:22">
      <c r="A190" s="1102" t="s">
        <v>623</v>
      </c>
      <c r="B190" s="1092"/>
      <c r="C190" s="1092"/>
      <c r="D190" s="1121" t="e">
        <f t="shared" si="8"/>
        <v>#DIV/0!</v>
      </c>
      <c r="E190" s="1121" t="e">
        <f t="shared" si="9"/>
        <v>#DIV/0!</v>
      </c>
      <c r="F190" s="1121" t="e">
        <f t="shared" si="10"/>
        <v>#DIV/0!</v>
      </c>
      <c r="G190" s="1121" t="e">
        <f t="shared" si="11"/>
        <v>#DIV/0!</v>
      </c>
      <c r="H190" s="1116"/>
      <c r="I190" s="1098"/>
      <c r="J190" s="1127"/>
      <c r="K190" s="1098">
        <v>104280</v>
      </c>
      <c r="L190" s="1127"/>
      <c r="M190" s="1111"/>
      <c r="N190" s="1098"/>
      <c r="O190" s="1127"/>
      <c r="P190" s="1098"/>
      <c r="Q190" s="1127"/>
      <c r="R190" s="1111"/>
      <c r="S190" s="1098"/>
      <c r="T190" s="1127"/>
      <c r="U190" s="1098"/>
      <c r="V190" s="1134"/>
    </row>
    <row r="191" spans="1:22">
      <c r="A191" s="1093" t="s">
        <v>621</v>
      </c>
      <c r="B191" s="1092"/>
      <c r="C191" s="1092"/>
      <c r="D191" s="1121" t="e">
        <f t="shared" si="8"/>
        <v>#DIV/0!</v>
      </c>
      <c r="E191" s="1121" t="e">
        <f t="shared" si="9"/>
        <v>#DIV/0!</v>
      </c>
      <c r="F191" s="1121" t="e">
        <f t="shared" si="10"/>
        <v>#DIV/0!</v>
      </c>
      <c r="G191" s="1121" t="e">
        <f t="shared" si="11"/>
        <v>#DIV/0!</v>
      </c>
      <c r="H191" s="1116"/>
      <c r="I191" s="1094"/>
      <c r="J191" s="1126"/>
      <c r="K191" s="1094"/>
      <c r="L191" s="1126"/>
      <c r="M191" s="1109"/>
      <c r="N191" s="1094"/>
      <c r="O191" s="1126"/>
      <c r="P191" s="1094">
        <v>1064280</v>
      </c>
      <c r="Q191" s="1126"/>
      <c r="R191" s="1109"/>
      <c r="S191" s="1094"/>
      <c r="T191" s="1126"/>
      <c r="U191" s="1094">
        <v>1064280</v>
      </c>
      <c r="V191" s="1134"/>
    </row>
    <row r="192" spans="1:22">
      <c r="A192" s="1099" t="s">
        <v>671</v>
      </c>
      <c r="B192" s="1092"/>
      <c r="C192" s="1092"/>
      <c r="D192" s="1121" t="e">
        <f t="shared" si="8"/>
        <v>#DIV/0!</v>
      </c>
      <c r="E192" s="1121" t="e">
        <f t="shared" si="9"/>
        <v>#DIV/0!</v>
      </c>
      <c r="F192" s="1121" t="e">
        <f t="shared" si="10"/>
        <v>#DIV/0!</v>
      </c>
      <c r="G192" s="1121" t="e">
        <f t="shared" si="11"/>
        <v>#DIV/0!</v>
      </c>
      <c r="H192" s="1116"/>
      <c r="I192" s="1098"/>
      <c r="J192" s="1127"/>
      <c r="K192" s="1098"/>
      <c r="L192" s="1127"/>
      <c r="M192" s="1111"/>
      <c r="N192" s="1098"/>
      <c r="O192" s="1127"/>
      <c r="P192" s="1098">
        <v>360000</v>
      </c>
      <c r="Q192" s="1127"/>
      <c r="R192" s="1111"/>
      <c r="S192" s="1098"/>
      <c r="T192" s="1127"/>
      <c r="U192" s="1098">
        <v>360000</v>
      </c>
      <c r="V192" s="1134"/>
    </row>
    <row r="193" spans="1:22">
      <c r="A193" s="1102" t="s">
        <v>672</v>
      </c>
      <c r="B193" s="1092"/>
      <c r="C193" s="1092"/>
      <c r="D193" s="1121" t="e">
        <f t="shared" si="8"/>
        <v>#DIV/0!</v>
      </c>
      <c r="E193" s="1121" t="e">
        <f t="shared" si="9"/>
        <v>#DIV/0!</v>
      </c>
      <c r="F193" s="1121" t="e">
        <f t="shared" si="10"/>
        <v>#DIV/0!</v>
      </c>
      <c r="G193" s="1121" t="e">
        <f t="shared" si="11"/>
        <v>#DIV/0!</v>
      </c>
      <c r="H193" s="1116"/>
      <c r="I193" s="1098"/>
      <c r="J193" s="1127"/>
      <c r="K193" s="1098"/>
      <c r="L193" s="1127"/>
      <c r="M193" s="1111"/>
      <c r="N193" s="1098"/>
      <c r="O193" s="1127"/>
      <c r="P193" s="1098">
        <v>360000</v>
      </c>
      <c r="Q193" s="1127"/>
      <c r="R193" s="1111"/>
      <c r="S193" s="1098"/>
      <c r="T193" s="1127"/>
      <c r="U193" s="1098">
        <v>360000</v>
      </c>
      <c r="V193" s="1134"/>
    </row>
    <row r="194" spans="1:22">
      <c r="A194" s="1099" t="s">
        <v>674</v>
      </c>
      <c r="B194" s="1092"/>
      <c r="C194" s="1092"/>
      <c r="D194" s="1121" t="e">
        <f t="shared" si="8"/>
        <v>#DIV/0!</v>
      </c>
      <c r="E194" s="1121" t="e">
        <f t="shared" si="9"/>
        <v>#DIV/0!</v>
      </c>
      <c r="F194" s="1121" t="e">
        <f t="shared" si="10"/>
        <v>#DIV/0!</v>
      </c>
      <c r="G194" s="1121" t="e">
        <f t="shared" si="11"/>
        <v>#DIV/0!</v>
      </c>
      <c r="H194" s="1116"/>
      <c r="I194" s="1098"/>
      <c r="J194" s="1127"/>
      <c r="K194" s="1098"/>
      <c r="L194" s="1127"/>
      <c r="M194" s="1111"/>
      <c r="N194" s="1098"/>
      <c r="O194" s="1127"/>
      <c r="P194" s="1098">
        <v>210000</v>
      </c>
      <c r="Q194" s="1127"/>
      <c r="R194" s="1111"/>
      <c r="S194" s="1098"/>
      <c r="T194" s="1127"/>
      <c r="U194" s="1098">
        <v>210000</v>
      </c>
      <c r="V194" s="1134"/>
    </row>
    <row r="195" spans="1:22">
      <c r="A195" s="1102" t="s">
        <v>678</v>
      </c>
      <c r="B195" s="1092"/>
      <c r="C195" s="1092"/>
      <c r="D195" s="1121" t="e">
        <f t="shared" si="8"/>
        <v>#DIV/0!</v>
      </c>
      <c r="E195" s="1121" t="e">
        <f t="shared" si="9"/>
        <v>#DIV/0!</v>
      </c>
      <c r="F195" s="1121" t="e">
        <f t="shared" si="10"/>
        <v>#DIV/0!</v>
      </c>
      <c r="G195" s="1121" t="e">
        <f t="shared" si="11"/>
        <v>#DIV/0!</v>
      </c>
      <c r="H195" s="1116"/>
      <c r="I195" s="1098"/>
      <c r="J195" s="1127"/>
      <c r="K195" s="1098"/>
      <c r="L195" s="1127"/>
      <c r="M195" s="1111"/>
      <c r="N195" s="1098"/>
      <c r="O195" s="1127"/>
      <c r="P195" s="1098">
        <v>210000</v>
      </c>
      <c r="Q195" s="1127"/>
      <c r="R195" s="1111"/>
      <c r="S195" s="1098"/>
      <c r="T195" s="1127"/>
      <c r="U195" s="1098">
        <v>210000</v>
      </c>
      <c r="V195" s="1134"/>
    </row>
    <row r="196" spans="1:22">
      <c r="A196" s="1099" t="s">
        <v>675</v>
      </c>
      <c r="B196" s="1092"/>
      <c r="C196" s="1092"/>
      <c r="D196" s="1121" t="e">
        <f t="shared" si="8"/>
        <v>#DIV/0!</v>
      </c>
      <c r="E196" s="1121" t="e">
        <f t="shared" si="9"/>
        <v>#DIV/0!</v>
      </c>
      <c r="F196" s="1121" t="e">
        <f t="shared" si="10"/>
        <v>#DIV/0!</v>
      </c>
      <c r="G196" s="1121" t="e">
        <f t="shared" si="11"/>
        <v>#DIV/0!</v>
      </c>
      <c r="H196" s="1116"/>
      <c r="I196" s="1098"/>
      <c r="J196" s="1127"/>
      <c r="K196" s="1098"/>
      <c r="L196" s="1127"/>
      <c r="M196" s="1111"/>
      <c r="N196" s="1098"/>
      <c r="O196" s="1127"/>
      <c r="P196" s="1098">
        <v>180000</v>
      </c>
      <c r="Q196" s="1127"/>
      <c r="R196" s="1111"/>
      <c r="S196" s="1098"/>
      <c r="T196" s="1127"/>
      <c r="U196" s="1098">
        <v>180000</v>
      </c>
      <c r="V196" s="1134"/>
    </row>
    <row r="197" spans="1:22">
      <c r="A197" s="1102" t="s">
        <v>612</v>
      </c>
      <c r="B197" s="1092"/>
      <c r="C197" s="1092"/>
      <c r="D197" s="1121" t="e">
        <f t="shared" si="8"/>
        <v>#DIV/0!</v>
      </c>
      <c r="E197" s="1121" t="e">
        <f t="shared" si="9"/>
        <v>#DIV/0!</v>
      </c>
      <c r="F197" s="1121" t="e">
        <f t="shared" si="10"/>
        <v>#DIV/0!</v>
      </c>
      <c r="G197" s="1121" t="e">
        <f t="shared" si="11"/>
        <v>#DIV/0!</v>
      </c>
      <c r="H197" s="1116"/>
      <c r="I197" s="1098"/>
      <c r="J197" s="1127"/>
      <c r="K197" s="1098"/>
      <c r="L197" s="1127"/>
      <c r="M197" s="1111"/>
      <c r="N197" s="1098"/>
      <c r="O197" s="1127"/>
      <c r="P197" s="1098">
        <v>180000</v>
      </c>
      <c r="Q197" s="1127"/>
      <c r="R197" s="1111"/>
      <c r="S197" s="1098"/>
      <c r="T197" s="1127"/>
      <c r="U197" s="1098">
        <v>180000</v>
      </c>
      <c r="V197" s="1134"/>
    </row>
    <row r="198" spans="1:22">
      <c r="A198" s="1099" t="s">
        <v>676</v>
      </c>
      <c r="B198" s="1092"/>
      <c r="C198" s="1092"/>
      <c r="D198" s="1121" t="e">
        <f t="shared" si="8"/>
        <v>#DIV/0!</v>
      </c>
      <c r="E198" s="1121" t="e">
        <f t="shared" si="9"/>
        <v>#DIV/0!</v>
      </c>
      <c r="F198" s="1121" t="e">
        <f t="shared" si="10"/>
        <v>#DIV/0!</v>
      </c>
      <c r="G198" s="1121" t="e">
        <f t="shared" si="11"/>
        <v>#DIV/0!</v>
      </c>
      <c r="H198" s="1116"/>
      <c r="I198" s="1098"/>
      <c r="J198" s="1127"/>
      <c r="K198" s="1098"/>
      <c r="L198" s="1127"/>
      <c r="M198" s="1111"/>
      <c r="N198" s="1098"/>
      <c r="O198" s="1127"/>
      <c r="P198" s="1098">
        <v>210000</v>
      </c>
      <c r="Q198" s="1127"/>
      <c r="R198" s="1111"/>
      <c r="S198" s="1098"/>
      <c r="T198" s="1127"/>
      <c r="U198" s="1098">
        <v>210000</v>
      </c>
      <c r="V198" s="1134"/>
    </row>
    <row r="199" spans="1:22">
      <c r="A199" s="1102" t="s">
        <v>678</v>
      </c>
      <c r="B199" s="1092"/>
      <c r="C199" s="1092"/>
      <c r="D199" s="1121" t="e">
        <f t="shared" si="8"/>
        <v>#DIV/0!</v>
      </c>
      <c r="E199" s="1121" t="e">
        <f t="shared" si="9"/>
        <v>#DIV/0!</v>
      </c>
      <c r="F199" s="1121" t="e">
        <f t="shared" si="10"/>
        <v>#DIV/0!</v>
      </c>
      <c r="G199" s="1121" t="e">
        <f t="shared" si="11"/>
        <v>#DIV/0!</v>
      </c>
      <c r="H199" s="1116"/>
      <c r="I199" s="1098"/>
      <c r="J199" s="1127"/>
      <c r="K199" s="1098"/>
      <c r="L199" s="1127"/>
      <c r="M199" s="1111"/>
      <c r="N199" s="1098"/>
      <c r="O199" s="1127"/>
      <c r="P199" s="1098">
        <v>210000</v>
      </c>
      <c r="Q199" s="1127"/>
      <c r="R199" s="1111"/>
      <c r="S199" s="1098"/>
      <c r="T199" s="1127"/>
      <c r="U199" s="1098">
        <v>210000</v>
      </c>
      <c r="V199" s="1134"/>
    </row>
    <row r="200" spans="1:22">
      <c r="A200" s="1099" t="s">
        <v>679</v>
      </c>
      <c r="B200" s="1092"/>
      <c r="C200" s="1092"/>
      <c r="D200" s="1121" t="e">
        <f t="shared" si="8"/>
        <v>#DIV/0!</v>
      </c>
      <c r="E200" s="1121" t="e">
        <f t="shared" si="9"/>
        <v>#DIV/0!</v>
      </c>
      <c r="F200" s="1121" t="e">
        <f t="shared" si="10"/>
        <v>#DIV/0!</v>
      </c>
      <c r="G200" s="1121" t="e">
        <f t="shared" si="11"/>
        <v>#DIV/0!</v>
      </c>
      <c r="H200" s="1116"/>
      <c r="I200" s="1098"/>
      <c r="J200" s="1127"/>
      <c r="K200" s="1098"/>
      <c r="L200" s="1127"/>
      <c r="M200" s="1111"/>
      <c r="N200" s="1098"/>
      <c r="O200" s="1127"/>
      <c r="P200" s="1098"/>
      <c r="Q200" s="1127"/>
      <c r="R200" s="1111"/>
      <c r="S200" s="1098"/>
      <c r="T200" s="1127"/>
      <c r="U200" s="1098">
        <v>104280</v>
      </c>
      <c r="V200" s="1134"/>
    </row>
    <row r="201" spans="1:22">
      <c r="A201" s="1102" t="s">
        <v>623</v>
      </c>
      <c r="B201" s="1092"/>
      <c r="C201" s="1092"/>
      <c r="D201" s="1121" t="e">
        <f t="shared" ref="D201:D264" si="12">+AVERAGE(J201,O201)</f>
        <v>#DIV/0!</v>
      </c>
      <c r="E201" s="1121" t="e">
        <f t="shared" ref="E201:E264" si="13">+AVERAGE(L201,Q201)</f>
        <v>#DIV/0!</v>
      </c>
      <c r="F201" s="1121" t="e">
        <f t="shared" ref="F201:F264" si="14">+B201-D201</f>
        <v>#DIV/0!</v>
      </c>
      <c r="G201" s="1121" t="e">
        <f t="shared" ref="G201:G264" si="15">+C201-E201</f>
        <v>#DIV/0!</v>
      </c>
      <c r="H201" s="1116"/>
      <c r="I201" s="1098"/>
      <c r="J201" s="1127"/>
      <c r="K201" s="1098"/>
      <c r="L201" s="1127"/>
      <c r="M201" s="1111"/>
      <c r="N201" s="1098"/>
      <c r="O201" s="1127"/>
      <c r="P201" s="1098"/>
      <c r="Q201" s="1127"/>
      <c r="R201" s="1111"/>
      <c r="S201" s="1098"/>
      <c r="T201" s="1127"/>
      <c r="U201" s="1098">
        <v>104280</v>
      </c>
      <c r="V201" s="1134"/>
    </row>
    <row r="202" spans="1:22">
      <c r="A202" s="1099" t="s">
        <v>677</v>
      </c>
      <c r="B202" s="1092"/>
      <c r="C202" s="1092"/>
      <c r="D202" s="1121" t="e">
        <f t="shared" si="12"/>
        <v>#DIV/0!</v>
      </c>
      <c r="E202" s="1121" t="e">
        <f t="shared" si="13"/>
        <v>#DIV/0!</v>
      </c>
      <c r="F202" s="1121" t="e">
        <f t="shared" si="14"/>
        <v>#DIV/0!</v>
      </c>
      <c r="G202" s="1121" t="e">
        <f t="shared" si="15"/>
        <v>#DIV/0!</v>
      </c>
      <c r="H202" s="1116"/>
      <c r="I202" s="1098"/>
      <c r="J202" s="1127"/>
      <c r="K202" s="1098"/>
      <c r="L202" s="1127"/>
      <c r="M202" s="1111"/>
      <c r="N202" s="1098"/>
      <c r="O202" s="1127"/>
      <c r="P202" s="1098">
        <v>104280</v>
      </c>
      <c r="Q202" s="1127"/>
      <c r="R202" s="1111"/>
      <c r="S202" s="1098"/>
      <c r="T202" s="1127"/>
      <c r="U202" s="1098"/>
      <c r="V202" s="1134"/>
    </row>
    <row r="203" spans="1:22">
      <c r="A203" s="1102" t="s">
        <v>623</v>
      </c>
      <c r="B203" s="1092"/>
      <c r="C203" s="1092"/>
      <c r="D203" s="1121" t="e">
        <f t="shared" si="12"/>
        <v>#DIV/0!</v>
      </c>
      <c r="E203" s="1121" t="e">
        <f t="shared" si="13"/>
        <v>#DIV/0!</v>
      </c>
      <c r="F203" s="1121" t="e">
        <f t="shared" si="14"/>
        <v>#DIV/0!</v>
      </c>
      <c r="G203" s="1121" t="e">
        <f t="shared" si="15"/>
        <v>#DIV/0!</v>
      </c>
      <c r="H203" s="1116"/>
      <c r="I203" s="1098"/>
      <c r="J203" s="1127"/>
      <c r="K203" s="1098"/>
      <c r="L203" s="1127"/>
      <c r="M203" s="1111"/>
      <c r="N203" s="1098"/>
      <c r="O203" s="1127"/>
      <c r="P203" s="1098">
        <v>104280</v>
      </c>
      <c r="Q203" s="1127"/>
      <c r="R203" s="1111"/>
      <c r="S203" s="1098"/>
      <c r="T203" s="1127"/>
      <c r="U203" s="1098"/>
      <c r="V203" s="1134"/>
    </row>
    <row r="204" spans="1:22">
      <c r="A204" s="1100" t="s">
        <v>326</v>
      </c>
      <c r="B204" s="1092"/>
      <c r="C204" s="1092"/>
      <c r="D204" s="1121" t="e">
        <f t="shared" si="12"/>
        <v>#DIV/0!</v>
      </c>
      <c r="E204" s="1121" t="e">
        <f t="shared" si="13"/>
        <v>#DIV/0!</v>
      </c>
      <c r="F204" s="1121" t="e">
        <f t="shared" si="14"/>
        <v>#DIV/0!</v>
      </c>
      <c r="G204" s="1121" t="e">
        <f t="shared" si="15"/>
        <v>#DIV/0!</v>
      </c>
      <c r="H204" s="1116"/>
      <c r="I204" s="1094"/>
      <c r="J204" s="1126"/>
      <c r="K204" s="1094"/>
      <c r="L204" s="1126"/>
      <c r="M204" s="1109"/>
      <c r="N204" s="1094"/>
      <c r="O204" s="1126"/>
      <c r="P204" s="1094"/>
      <c r="Q204" s="1126"/>
      <c r="R204" s="1109"/>
      <c r="S204" s="1094"/>
      <c r="T204" s="1126"/>
      <c r="U204" s="1094">
        <v>7500</v>
      </c>
      <c r="V204" s="1134"/>
    </row>
    <row r="205" spans="1:22">
      <c r="A205" s="1101" t="s">
        <v>582</v>
      </c>
      <c r="B205" s="1092"/>
      <c r="C205" s="1092"/>
      <c r="D205" s="1121" t="e">
        <f t="shared" si="12"/>
        <v>#DIV/0!</v>
      </c>
      <c r="E205" s="1121" t="e">
        <f t="shared" si="13"/>
        <v>#DIV/0!</v>
      </c>
      <c r="F205" s="1121" t="e">
        <f t="shared" si="14"/>
        <v>#DIV/0!</v>
      </c>
      <c r="G205" s="1121" t="e">
        <f t="shared" si="15"/>
        <v>#DIV/0!</v>
      </c>
      <c r="H205" s="1116"/>
      <c r="I205" s="1098"/>
      <c r="J205" s="1127"/>
      <c r="K205" s="1098"/>
      <c r="L205" s="1127"/>
      <c r="M205" s="1111"/>
      <c r="N205" s="1098"/>
      <c r="O205" s="1127"/>
      <c r="P205" s="1098"/>
      <c r="Q205" s="1127"/>
      <c r="R205" s="1111"/>
      <c r="S205" s="1098"/>
      <c r="T205" s="1127"/>
      <c r="U205" s="1098">
        <v>7500</v>
      </c>
      <c r="V205" s="1134"/>
    </row>
    <row r="206" spans="1:22">
      <c r="A206" s="1093" t="s">
        <v>663</v>
      </c>
      <c r="B206" s="1092"/>
      <c r="C206" s="1092"/>
      <c r="D206" s="1121" t="e">
        <f t="shared" si="12"/>
        <v>#DIV/0!</v>
      </c>
      <c r="E206" s="1121" t="e">
        <f t="shared" si="13"/>
        <v>#DIV/0!</v>
      </c>
      <c r="F206" s="1121" t="e">
        <f t="shared" si="14"/>
        <v>#DIV/0!</v>
      </c>
      <c r="G206" s="1121" t="e">
        <f t="shared" si="15"/>
        <v>#DIV/0!</v>
      </c>
      <c r="H206" s="1116"/>
      <c r="I206" s="1094"/>
      <c r="J206" s="1126"/>
      <c r="K206" s="1094"/>
      <c r="L206" s="1126"/>
      <c r="M206" s="1109"/>
      <c r="N206" s="1094"/>
      <c r="O206" s="1126"/>
      <c r="P206" s="1094"/>
      <c r="Q206" s="1126"/>
      <c r="R206" s="1109"/>
      <c r="S206" s="1094"/>
      <c r="T206" s="1126"/>
      <c r="U206" s="1094">
        <v>7500</v>
      </c>
      <c r="V206" s="1134"/>
    </row>
    <row r="207" spans="1:22">
      <c r="A207" s="1099" t="s">
        <v>664</v>
      </c>
      <c r="B207" s="1092"/>
      <c r="C207" s="1092"/>
      <c r="D207" s="1121" t="e">
        <f t="shared" si="12"/>
        <v>#DIV/0!</v>
      </c>
      <c r="E207" s="1121" t="e">
        <f t="shared" si="13"/>
        <v>#DIV/0!</v>
      </c>
      <c r="F207" s="1121" t="e">
        <f t="shared" si="14"/>
        <v>#DIV/0!</v>
      </c>
      <c r="G207" s="1121" t="e">
        <f t="shared" si="15"/>
        <v>#DIV/0!</v>
      </c>
      <c r="H207" s="1116"/>
      <c r="I207" s="1098"/>
      <c r="J207" s="1127"/>
      <c r="K207" s="1098"/>
      <c r="L207" s="1127"/>
      <c r="M207" s="1111"/>
      <c r="N207" s="1098"/>
      <c r="O207" s="1127"/>
      <c r="P207" s="1098"/>
      <c r="Q207" s="1127"/>
      <c r="R207" s="1111"/>
      <c r="S207" s="1098"/>
      <c r="T207" s="1127"/>
      <c r="U207" s="1098">
        <v>7500</v>
      </c>
      <c r="V207" s="1134"/>
    </row>
    <row r="208" spans="1:22">
      <c r="A208" s="1090" t="s">
        <v>689</v>
      </c>
      <c r="B208" s="1092"/>
      <c r="C208" s="1092"/>
      <c r="D208" s="1121" t="e">
        <f t="shared" si="12"/>
        <v>#DIV/0!</v>
      </c>
      <c r="E208" s="1121" t="e">
        <f t="shared" si="13"/>
        <v>#DIV/0!</v>
      </c>
      <c r="F208" s="1121" t="e">
        <f t="shared" si="14"/>
        <v>#DIV/0!</v>
      </c>
      <c r="G208" s="1121" t="e">
        <f t="shared" si="15"/>
        <v>#DIV/0!</v>
      </c>
      <c r="H208" s="1116"/>
      <c r="I208" s="1091">
        <v>16562620</v>
      </c>
      <c r="J208" s="1125"/>
      <c r="K208" s="1091">
        <v>3297110</v>
      </c>
      <c r="L208" s="1125"/>
      <c r="M208" s="1109"/>
      <c r="N208" s="1091">
        <v>15197200</v>
      </c>
      <c r="O208" s="1125"/>
      <c r="P208" s="1091">
        <v>2980480</v>
      </c>
      <c r="Q208" s="1125"/>
      <c r="R208" s="1109"/>
      <c r="S208" s="1091">
        <v>11449700</v>
      </c>
      <c r="T208" s="1125"/>
      <c r="U208" s="1091">
        <v>2812380</v>
      </c>
      <c r="V208" s="1134"/>
    </row>
    <row r="209" spans="1:22">
      <c r="A209" s="1100" t="s">
        <v>571</v>
      </c>
      <c r="B209" s="1092"/>
      <c r="C209" s="1092"/>
      <c r="D209" s="1121" t="e">
        <f t="shared" si="12"/>
        <v>#DIV/0!</v>
      </c>
      <c r="E209" s="1121" t="e">
        <f t="shared" si="13"/>
        <v>#DIV/0!</v>
      </c>
      <c r="F209" s="1121" t="e">
        <f t="shared" si="14"/>
        <v>#DIV/0!</v>
      </c>
      <c r="G209" s="1121" t="e">
        <f t="shared" si="15"/>
        <v>#DIV/0!</v>
      </c>
      <c r="H209" s="1116"/>
      <c r="I209" s="1094">
        <v>14973470</v>
      </c>
      <c r="J209" s="1126"/>
      <c r="K209" s="1094"/>
      <c r="L209" s="1126"/>
      <c r="M209" s="1109"/>
      <c r="N209" s="1094">
        <v>13642610</v>
      </c>
      <c r="O209" s="1126"/>
      <c r="P209" s="1094"/>
      <c r="Q209" s="1126"/>
      <c r="R209" s="1109"/>
      <c r="S209" s="1094">
        <v>10040000</v>
      </c>
      <c r="T209" s="1126"/>
      <c r="U209" s="1094"/>
      <c r="V209" s="1134"/>
    </row>
    <row r="210" spans="1:22">
      <c r="A210" s="1101" t="s">
        <v>571</v>
      </c>
      <c r="B210" s="1092"/>
      <c r="C210" s="1092"/>
      <c r="D210" s="1121" t="e">
        <f t="shared" si="12"/>
        <v>#DIV/0!</v>
      </c>
      <c r="E210" s="1121" t="e">
        <f t="shared" si="13"/>
        <v>#DIV/0!</v>
      </c>
      <c r="F210" s="1121" t="e">
        <f t="shared" si="14"/>
        <v>#DIV/0!</v>
      </c>
      <c r="G210" s="1121" t="e">
        <f t="shared" si="15"/>
        <v>#DIV/0!</v>
      </c>
      <c r="H210" s="1116"/>
      <c r="I210" s="1098">
        <v>14973470</v>
      </c>
      <c r="J210" s="1127"/>
      <c r="K210" s="1098"/>
      <c r="L210" s="1127"/>
      <c r="M210" s="1111"/>
      <c r="N210" s="1098">
        <v>13642610</v>
      </c>
      <c r="O210" s="1127"/>
      <c r="P210" s="1098"/>
      <c r="Q210" s="1127"/>
      <c r="R210" s="1111"/>
      <c r="S210" s="1098">
        <v>10040000</v>
      </c>
      <c r="T210" s="1127"/>
      <c r="U210" s="1098"/>
      <c r="V210" s="1134"/>
    </row>
    <row r="211" spans="1:22">
      <c r="A211" s="1093" t="s">
        <v>571</v>
      </c>
      <c r="B211" s="1092"/>
      <c r="C211" s="1092"/>
      <c r="D211" s="1121" t="e">
        <f t="shared" si="12"/>
        <v>#DIV/0!</v>
      </c>
      <c r="E211" s="1121" t="e">
        <f t="shared" si="13"/>
        <v>#DIV/0!</v>
      </c>
      <c r="F211" s="1121" t="e">
        <f t="shared" si="14"/>
        <v>#DIV/0!</v>
      </c>
      <c r="G211" s="1121" t="e">
        <f t="shared" si="15"/>
        <v>#DIV/0!</v>
      </c>
      <c r="H211" s="1116"/>
      <c r="I211" s="1094">
        <v>14973470</v>
      </c>
      <c r="J211" s="1126"/>
      <c r="K211" s="1094"/>
      <c r="L211" s="1126"/>
      <c r="M211" s="1109"/>
      <c r="N211" s="1094">
        <v>13642610</v>
      </c>
      <c r="O211" s="1126"/>
      <c r="P211" s="1094"/>
      <c r="Q211" s="1126"/>
      <c r="R211" s="1109"/>
      <c r="S211" s="1094">
        <v>10040000</v>
      </c>
      <c r="T211" s="1126"/>
      <c r="U211" s="1094"/>
      <c r="V211" s="1134"/>
    </row>
    <row r="212" spans="1:22">
      <c r="A212" s="1099" t="s">
        <v>715</v>
      </c>
      <c r="B212" s="1092"/>
      <c r="C212" s="1092"/>
      <c r="D212" s="1121" t="e">
        <f t="shared" si="12"/>
        <v>#DIV/0!</v>
      </c>
      <c r="E212" s="1121" t="e">
        <f t="shared" si="13"/>
        <v>#DIV/0!</v>
      </c>
      <c r="F212" s="1121" t="e">
        <f t="shared" si="14"/>
        <v>#DIV/0!</v>
      </c>
      <c r="G212" s="1121" t="e">
        <f t="shared" si="15"/>
        <v>#DIV/0!</v>
      </c>
      <c r="H212" s="1116"/>
      <c r="I212" s="1098">
        <v>2844300</v>
      </c>
      <c r="J212" s="1127"/>
      <c r="K212" s="1098"/>
      <c r="L212" s="1127"/>
      <c r="M212" s="1111"/>
      <c r="N212" s="1098">
        <v>2864300</v>
      </c>
      <c r="O212" s="1127"/>
      <c r="P212" s="1098"/>
      <c r="Q212" s="1127"/>
      <c r="R212" s="1111"/>
      <c r="S212" s="1098">
        <v>1440000</v>
      </c>
      <c r="T212" s="1127"/>
      <c r="U212" s="1098"/>
      <c r="V212" s="1134"/>
    </row>
    <row r="213" spans="1:22">
      <c r="A213" s="1099" t="s">
        <v>716</v>
      </c>
      <c r="B213" s="1092"/>
      <c r="C213" s="1092"/>
      <c r="D213" s="1121" t="e">
        <f t="shared" si="12"/>
        <v>#DIV/0!</v>
      </c>
      <c r="E213" s="1121" t="e">
        <f t="shared" si="13"/>
        <v>#DIV/0!</v>
      </c>
      <c r="F213" s="1121" t="e">
        <f t="shared" si="14"/>
        <v>#DIV/0!</v>
      </c>
      <c r="G213" s="1121" t="e">
        <f t="shared" si="15"/>
        <v>#DIV/0!</v>
      </c>
      <c r="H213" s="1116"/>
      <c r="I213" s="1098">
        <v>20000</v>
      </c>
      <c r="J213" s="1127"/>
      <c r="K213" s="1098"/>
      <c r="L213" s="1127"/>
      <c r="M213" s="1111"/>
      <c r="N213" s="1098">
        <v>20000</v>
      </c>
      <c r="O213" s="1127"/>
      <c r="P213" s="1098"/>
      <c r="Q213" s="1127"/>
      <c r="R213" s="1111"/>
      <c r="S213" s="1098">
        <v>20000</v>
      </c>
      <c r="T213" s="1127"/>
      <c r="U213" s="1098"/>
      <c r="V213" s="1134"/>
    </row>
    <row r="214" spans="1:22">
      <c r="A214" s="1099" t="s">
        <v>717</v>
      </c>
      <c r="B214" s="1092"/>
      <c r="C214" s="1092"/>
      <c r="D214" s="1121" t="e">
        <f t="shared" si="12"/>
        <v>#DIV/0!</v>
      </c>
      <c r="E214" s="1121" t="e">
        <f t="shared" si="13"/>
        <v>#DIV/0!</v>
      </c>
      <c r="F214" s="1121" t="e">
        <f t="shared" si="14"/>
        <v>#DIV/0!</v>
      </c>
      <c r="G214" s="1121" t="e">
        <f t="shared" si="15"/>
        <v>#DIV/0!</v>
      </c>
      <c r="H214" s="1116"/>
      <c r="I214" s="1098">
        <v>20000</v>
      </c>
      <c r="J214" s="1127"/>
      <c r="K214" s="1098"/>
      <c r="L214" s="1127"/>
      <c r="M214" s="1111"/>
      <c r="N214" s="1098">
        <v>20000</v>
      </c>
      <c r="O214" s="1127"/>
      <c r="P214" s="1098"/>
      <c r="Q214" s="1127"/>
      <c r="R214" s="1111"/>
      <c r="S214" s="1098">
        <v>20000</v>
      </c>
      <c r="T214" s="1127"/>
      <c r="U214" s="1098"/>
      <c r="V214" s="1134"/>
    </row>
    <row r="215" spans="1:22">
      <c r="A215" s="1099" t="s">
        <v>718</v>
      </c>
      <c r="B215" s="1092"/>
      <c r="C215" s="1092"/>
      <c r="D215" s="1121" t="e">
        <f t="shared" si="12"/>
        <v>#DIV/0!</v>
      </c>
      <c r="E215" s="1121" t="e">
        <f t="shared" si="13"/>
        <v>#DIV/0!</v>
      </c>
      <c r="F215" s="1121" t="e">
        <f t="shared" si="14"/>
        <v>#DIV/0!</v>
      </c>
      <c r="G215" s="1121" t="e">
        <f t="shared" si="15"/>
        <v>#DIV/0!</v>
      </c>
      <c r="H215" s="1116"/>
      <c r="I215" s="1098">
        <v>40000</v>
      </c>
      <c r="J215" s="1127"/>
      <c r="K215" s="1098"/>
      <c r="L215" s="1127"/>
      <c r="M215" s="1111"/>
      <c r="N215" s="1098">
        <v>20000</v>
      </c>
      <c r="O215" s="1127"/>
      <c r="P215" s="1098"/>
      <c r="Q215" s="1127"/>
      <c r="R215" s="1111"/>
      <c r="S215" s="1098">
        <v>20000</v>
      </c>
      <c r="T215" s="1127"/>
      <c r="U215" s="1098"/>
      <c r="V215" s="1134"/>
    </row>
    <row r="216" spans="1:22">
      <c r="A216" s="1099" t="s">
        <v>680</v>
      </c>
      <c r="B216" s="1092"/>
      <c r="C216" s="1092"/>
      <c r="D216" s="1121" t="e">
        <f t="shared" si="12"/>
        <v>#DIV/0!</v>
      </c>
      <c r="E216" s="1121" t="e">
        <f t="shared" si="13"/>
        <v>#DIV/0!</v>
      </c>
      <c r="F216" s="1121" t="e">
        <f t="shared" si="14"/>
        <v>#DIV/0!</v>
      </c>
      <c r="G216" s="1121" t="e">
        <f t="shared" si="15"/>
        <v>#DIV/0!</v>
      </c>
      <c r="H216" s="1116"/>
      <c r="I216" s="1098">
        <v>12049170</v>
      </c>
      <c r="J216" s="1127"/>
      <c r="K216" s="1098"/>
      <c r="L216" s="1127"/>
      <c r="M216" s="1111"/>
      <c r="N216" s="1098">
        <v>10718310</v>
      </c>
      <c r="O216" s="1127"/>
      <c r="P216" s="1098"/>
      <c r="Q216" s="1127"/>
      <c r="R216" s="1111"/>
      <c r="S216" s="1098"/>
      <c r="T216" s="1127"/>
      <c r="U216" s="1098"/>
      <c r="V216" s="1134"/>
    </row>
    <row r="217" spans="1:22">
      <c r="A217" s="1099" t="s">
        <v>688</v>
      </c>
      <c r="B217" s="1092"/>
      <c r="C217" s="1092"/>
      <c r="D217" s="1121" t="e">
        <f t="shared" si="12"/>
        <v>#DIV/0!</v>
      </c>
      <c r="E217" s="1121" t="e">
        <f t="shared" si="13"/>
        <v>#DIV/0!</v>
      </c>
      <c r="F217" s="1121" t="e">
        <f t="shared" si="14"/>
        <v>#DIV/0!</v>
      </c>
      <c r="G217" s="1121" t="e">
        <f t="shared" si="15"/>
        <v>#DIV/0!</v>
      </c>
      <c r="H217" s="1116"/>
      <c r="I217" s="1098"/>
      <c r="J217" s="1127"/>
      <c r="K217" s="1098"/>
      <c r="L217" s="1127"/>
      <c r="M217" s="1111"/>
      <c r="N217" s="1098"/>
      <c r="O217" s="1127"/>
      <c r="P217" s="1098"/>
      <c r="Q217" s="1127"/>
      <c r="R217" s="1111"/>
      <c r="S217" s="1098">
        <v>8540000</v>
      </c>
      <c r="T217" s="1127"/>
      <c r="U217" s="1098"/>
      <c r="V217" s="1134"/>
    </row>
    <row r="218" spans="1:22">
      <c r="A218" s="1100" t="s">
        <v>325</v>
      </c>
      <c r="B218" s="1092"/>
      <c r="C218" s="1092"/>
      <c r="D218" s="1121" t="e">
        <f t="shared" si="12"/>
        <v>#DIV/0!</v>
      </c>
      <c r="E218" s="1121" t="e">
        <f t="shared" si="13"/>
        <v>#DIV/0!</v>
      </c>
      <c r="F218" s="1121" t="e">
        <f t="shared" si="14"/>
        <v>#DIV/0!</v>
      </c>
      <c r="G218" s="1121" t="e">
        <f t="shared" si="15"/>
        <v>#DIV/0!</v>
      </c>
      <c r="H218" s="1116"/>
      <c r="I218" s="1094">
        <v>1109800</v>
      </c>
      <c r="J218" s="1126"/>
      <c r="K218" s="1094">
        <v>417110</v>
      </c>
      <c r="L218" s="1126"/>
      <c r="M218" s="1109"/>
      <c r="N218" s="1094">
        <v>1028930</v>
      </c>
      <c r="O218" s="1126"/>
      <c r="P218" s="1094">
        <v>364440</v>
      </c>
      <c r="Q218" s="1126"/>
      <c r="R218" s="1109"/>
      <c r="S218" s="1094">
        <v>1046100</v>
      </c>
      <c r="T218" s="1126"/>
      <c r="U218" s="1094">
        <v>248480</v>
      </c>
      <c r="V218" s="1134"/>
    </row>
    <row r="219" spans="1:22">
      <c r="A219" s="1101" t="s">
        <v>376</v>
      </c>
      <c r="B219" s="1092"/>
      <c r="C219" s="1092"/>
      <c r="D219" s="1121" t="e">
        <f t="shared" si="12"/>
        <v>#DIV/0!</v>
      </c>
      <c r="E219" s="1121" t="e">
        <f t="shared" si="13"/>
        <v>#DIV/0!</v>
      </c>
      <c r="F219" s="1121" t="e">
        <f t="shared" si="14"/>
        <v>#DIV/0!</v>
      </c>
      <c r="G219" s="1121" t="e">
        <f t="shared" si="15"/>
        <v>#DIV/0!</v>
      </c>
      <c r="H219" s="1116"/>
      <c r="I219" s="1098">
        <v>1109800</v>
      </c>
      <c r="J219" s="1127"/>
      <c r="K219" s="1098">
        <v>393110</v>
      </c>
      <c r="L219" s="1127"/>
      <c r="M219" s="1111"/>
      <c r="N219" s="1098">
        <v>1028930</v>
      </c>
      <c r="O219" s="1127"/>
      <c r="P219" s="1098">
        <v>352440</v>
      </c>
      <c r="Q219" s="1127"/>
      <c r="R219" s="1111"/>
      <c r="S219" s="1098">
        <v>1046100</v>
      </c>
      <c r="T219" s="1127"/>
      <c r="U219" s="1098">
        <v>236480</v>
      </c>
      <c r="V219" s="1134"/>
    </row>
    <row r="220" spans="1:22">
      <c r="A220" s="1093" t="s">
        <v>166</v>
      </c>
      <c r="B220" s="1092"/>
      <c r="C220" s="1092"/>
      <c r="D220" s="1121" t="e">
        <f t="shared" si="12"/>
        <v>#DIV/0!</v>
      </c>
      <c r="E220" s="1121" t="e">
        <f t="shared" si="13"/>
        <v>#DIV/0!</v>
      </c>
      <c r="F220" s="1121" t="e">
        <f t="shared" si="14"/>
        <v>#DIV/0!</v>
      </c>
      <c r="G220" s="1121" t="e">
        <f t="shared" si="15"/>
        <v>#DIV/0!</v>
      </c>
      <c r="H220" s="1116"/>
      <c r="I220" s="1094">
        <v>580500</v>
      </c>
      <c r="J220" s="1126"/>
      <c r="K220" s="1094">
        <v>300710</v>
      </c>
      <c r="L220" s="1126"/>
      <c r="M220" s="1109"/>
      <c r="N220" s="1094">
        <v>586100</v>
      </c>
      <c r="O220" s="1126"/>
      <c r="P220" s="1094">
        <v>352440</v>
      </c>
      <c r="Q220" s="1126"/>
      <c r="R220" s="1109"/>
      <c r="S220" s="1094">
        <v>575000</v>
      </c>
      <c r="T220" s="1126"/>
      <c r="U220" s="1094">
        <v>221900</v>
      </c>
      <c r="V220" s="1134"/>
    </row>
    <row r="221" spans="1:22">
      <c r="A221" s="1099" t="s">
        <v>601</v>
      </c>
      <c r="B221" s="1092"/>
      <c r="C221" s="1092"/>
      <c r="D221" s="1121" t="e">
        <f t="shared" si="12"/>
        <v>#DIV/0!</v>
      </c>
      <c r="E221" s="1121" t="e">
        <f t="shared" si="13"/>
        <v>#DIV/0!</v>
      </c>
      <c r="F221" s="1121" t="e">
        <f t="shared" si="14"/>
        <v>#DIV/0!</v>
      </c>
      <c r="G221" s="1121" t="e">
        <f t="shared" si="15"/>
        <v>#DIV/0!</v>
      </c>
      <c r="H221" s="1116"/>
      <c r="I221" s="1098"/>
      <c r="J221" s="1127"/>
      <c r="K221" s="1098">
        <v>139740</v>
      </c>
      <c r="L221" s="1127"/>
      <c r="M221" s="1111"/>
      <c r="N221" s="1098"/>
      <c r="O221" s="1127"/>
      <c r="P221" s="1098">
        <v>128500</v>
      </c>
      <c r="Q221" s="1127"/>
      <c r="R221" s="1111"/>
      <c r="S221" s="1098"/>
      <c r="T221" s="1127"/>
      <c r="U221" s="1098">
        <v>125900</v>
      </c>
      <c r="V221" s="1134"/>
    </row>
    <row r="222" spans="1:22">
      <c r="A222" s="1099" t="s">
        <v>644</v>
      </c>
      <c r="B222" s="1092"/>
      <c r="C222" s="1092"/>
      <c r="D222" s="1121" t="e">
        <f t="shared" si="12"/>
        <v>#DIV/0!</v>
      </c>
      <c r="E222" s="1121" t="e">
        <f t="shared" si="13"/>
        <v>#DIV/0!</v>
      </c>
      <c r="F222" s="1121" t="e">
        <f t="shared" si="14"/>
        <v>#DIV/0!</v>
      </c>
      <c r="G222" s="1121" t="e">
        <f t="shared" si="15"/>
        <v>#DIV/0!</v>
      </c>
      <c r="H222" s="1116"/>
      <c r="I222" s="1098">
        <v>90500</v>
      </c>
      <c r="J222" s="1127"/>
      <c r="K222" s="1098"/>
      <c r="L222" s="1127"/>
      <c r="M222" s="1111"/>
      <c r="N222" s="1098">
        <v>91100</v>
      </c>
      <c r="O222" s="1127"/>
      <c r="P222" s="1098"/>
      <c r="Q222" s="1127"/>
      <c r="R222" s="1111"/>
      <c r="S222" s="1098">
        <v>100000</v>
      </c>
      <c r="T222" s="1127"/>
      <c r="U222" s="1098"/>
      <c r="V222" s="1134"/>
    </row>
    <row r="223" spans="1:22">
      <c r="A223" s="1099" t="s">
        <v>645</v>
      </c>
      <c r="B223" s="1092"/>
      <c r="C223" s="1092"/>
      <c r="D223" s="1121" t="e">
        <f t="shared" si="12"/>
        <v>#DIV/0!</v>
      </c>
      <c r="E223" s="1121" t="e">
        <f t="shared" si="13"/>
        <v>#DIV/0!</v>
      </c>
      <c r="F223" s="1121" t="e">
        <f t="shared" si="14"/>
        <v>#DIV/0!</v>
      </c>
      <c r="G223" s="1121" t="e">
        <f t="shared" si="15"/>
        <v>#DIV/0!</v>
      </c>
      <c r="H223" s="1116"/>
      <c r="I223" s="1098">
        <v>30000</v>
      </c>
      <c r="J223" s="1127"/>
      <c r="K223" s="1098"/>
      <c r="L223" s="1127"/>
      <c r="M223" s="1111"/>
      <c r="N223" s="1098">
        <v>30000</v>
      </c>
      <c r="O223" s="1127"/>
      <c r="P223" s="1098"/>
      <c r="Q223" s="1127"/>
      <c r="R223" s="1111"/>
      <c r="S223" s="1098">
        <v>40000</v>
      </c>
      <c r="T223" s="1127"/>
      <c r="U223" s="1098"/>
      <c r="V223" s="1134"/>
    </row>
    <row r="224" spans="1:22">
      <c r="A224" s="1099" t="s">
        <v>646</v>
      </c>
      <c r="B224" s="1092"/>
      <c r="C224" s="1092"/>
      <c r="D224" s="1121" t="e">
        <f t="shared" si="12"/>
        <v>#DIV/0!</v>
      </c>
      <c r="E224" s="1121" t="e">
        <f t="shared" si="13"/>
        <v>#DIV/0!</v>
      </c>
      <c r="F224" s="1121" t="e">
        <f t="shared" si="14"/>
        <v>#DIV/0!</v>
      </c>
      <c r="G224" s="1121" t="e">
        <f t="shared" si="15"/>
        <v>#DIV/0!</v>
      </c>
      <c r="H224" s="1116"/>
      <c r="I224" s="1098"/>
      <c r="J224" s="1127"/>
      <c r="K224" s="1098">
        <v>148970</v>
      </c>
      <c r="L224" s="1127"/>
      <c r="M224" s="1111"/>
      <c r="N224" s="1098"/>
      <c r="O224" s="1127"/>
      <c r="P224" s="1098">
        <v>217940</v>
      </c>
      <c r="Q224" s="1127"/>
      <c r="R224" s="1111"/>
      <c r="S224" s="1098"/>
      <c r="T224" s="1127"/>
      <c r="U224" s="1098">
        <v>90000</v>
      </c>
      <c r="V224" s="1134"/>
    </row>
    <row r="225" spans="1:22">
      <c r="A225" s="1099" t="s">
        <v>648</v>
      </c>
      <c r="B225" s="1092"/>
      <c r="C225" s="1092"/>
      <c r="D225" s="1121" t="e">
        <f t="shared" si="12"/>
        <v>#DIV/0!</v>
      </c>
      <c r="E225" s="1121" t="e">
        <f t="shared" si="13"/>
        <v>#DIV/0!</v>
      </c>
      <c r="F225" s="1121" t="e">
        <f t="shared" si="14"/>
        <v>#DIV/0!</v>
      </c>
      <c r="G225" s="1121" t="e">
        <f t="shared" si="15"/>
        <v>#DIV/0!</v>
      </c>
      <c r="H225" s="1116"/>
      <c r="I225" s="1098">
        <v>130000</v>
      </c>
      <c r="J225" s="1127"/>
      <c r="K225" s="1098"/>
      <c r="L225" s="1127"/>
      <c r="M225" s="1111"/>
      <c r="N225" s="1098">
        <v>115000</v>
      </c>
      <c r="O225" s="1127"/>
      <c r="P225" s="1098"/>
      <c r="Q225" s="1127"/>
      <c r="R225" s="1111"/>
      <c r="S225" s="1098">
        <v>115000</v>
      </c>
      <c r="T225" s="1127"/>
      <c r="U225" s="1098"/>
      <c r="V225" s="1134"/>
    </row>
    <row r="226" spans="1:22">
      <c r="A226" s="1099" t="s">
        <v>649</v>
      </c>
      <c r="B226" s="1092"/>
      <c r="C226" s="1092"/>
      <c r="D226" s="1121" t="e">
        <f t="shared" si="12"/>
        <v>#DIV/0!</v>
      </c>
      <c r="E226" s="1121" t="e">
        <f t="shared" si="13"/>
        <v>#DIV/0!</v>
      </c>
      <c r="F226" s="1121" t="e">
        <f t="shared" si="14"/>
        <v>#DIV/0!</v>
      </c>
      <c r="G226" s="1121" t="e">
        <f t="shared" si="15"/>
        <v>#DIV/0!</v>
      </c>
      <c r="H226" s="1116"/>
      <c r="I226" s="1098">
        <v>10000</v>
      </c>
      <c r="J226" s="1127"/>
      <c r="K226" s="1098"/>
      <c r="L226" s="1127"/>
      <c r="M226" s="1111"/>
      <c r="N226" s="1098">
        <v>10000</v>
      </c>
      <c r="O226" s="1127"/>
      <c r="P226" s="1098"/>
      <c r="Q226" s="1127"/>
      <c r="R226" s="1111"/>
      <c r="S226" s="1098"/>
      <c r="T226" s="1127"/>
      <c r="U226" s="1098"/>
      <c r="V226" s="1134"/>
    </row>
    <row r="227" spans="1:22">
      <c r="A227" s="1099" t="s">
        <v>650</v>
      </c>
      <c r="B227" s="1092"/>
      <c r="C227" s="1092"/>
      <c r="D227" s="1121" t="e">
        <f t="shared" si="12"/>
        <v>#DIV/0!</v>
      </c>
      <c r="E227" s="1121" t="e">
        <f t="shared" si="13"/>
        <v>#DIV/0!</v>
      </c>
      <c r="F227" s="1121" t="e">
        <f t="shared" si="14"/>
        <v>#DIV/0!</v>
      </c>
      <c r="G227" s="1121" t="e">
        <f t="shared" si="15"/>
        <v>#DIV/0!</v>
      </c>
      <c r="H227" s="1116"/>
      <c r="I227" s="1098">
        <v>320000</v>
      </c>
      <c r="J227" s="1127"/>
      <c r="K227" s="1098"/>
      <c r="L227" s="1127"/>
      <c r="M227" s="1111"/>
      <c r="N227" s="1098">
        <v>340000</v>
      </c>
      <c r="O227" s="1127"/>
      <c r="P227" s="1098"/>
      <c r="Q227" s="1127"/>
      <c r="R227" s="1111"/>
      <c r="S227" s="1098">
        <v>200000</v>
      </c>
      <c r="T227" s="1127"/>
      <c r="U227" s="1098"/>
      <c r="V227" s="1134"/>
    </row>
    <row r="228" spans="1:22">
      <c r="A228" s="1099" t="s">
        <v>731</v>
      </c>
      <c r="B228" s="1092"/>
      <c r="C228" s="1092"/>
      <c r="D228" s="1121" t="e">
        <f t="shared" si="12"/>
        <v>#DIV/0!</v>
      </c>
      <c r="E228" s="1121" t="e">
        <f t="shared" si="13"/>
        <v>#DIV/0!</v>
      </c>
      <c r="F228" s="1121" t="e">
        <f t="shared" si="14"/>
        <v>#DIV/0!</v>
      </c>
      <c r="G228" s="1121" t="e">
        <f t="shared" si="15"/>
        <v>#DIV/0!</v>
      </c>
      <c r="H228" s="1116"/>
      <c r="I228" s="1098"/>
      <c r="J228" s="1127"/>
      <c r="K228" s="1098"/>
      <c r="L228" s="1127"/>
      <c r="M228" s="1111"/>
      <c r="N228" s="1098"/>
      <c r="O228" s="1127"/>
      <c r="P228" s="1098"/>
      <c r="Q228" s="1127"/>
      <c r="R228" s="1111"/>
      <c r="S228" s="1098">
        <v>120000</v>
      </c>
      <c r="T228" s="1127"/>
      <c r="U228" s="1098"/>
      <c r="V228" s="1134"/>
    </row>
    <row r="229" spans="1:22">
      <c r="A229" s="1102" t="s">
        <v>732</v>
      </c>
      <c r="B229" s="1092"/>
      <c r="C229" s="1092"/>
      <c r="D229" s="1121" t="e">
        <f t="shared" si="12"/>
        <v>#DIV/0!</v>
      </c>
      <c r="E229" s="1121" t="e">
        <f t="shared" si="13"/>
        <v>#DIV/0!</v>
      </c>
      <c r="F229" s="1121" t="e">
        <f t="shared" si="14"/>
        <v>#DIV/0!</v>
      </c>
      <c r="G229" s="1121" t="e">
        <f t="shared" si="15"/>
        <v>#DIV/0!</v>
      </c>
      <c r="H229" s="1116"/>
      <c r="I229" s="1098"/>
      <c r="J229" s="1127"/>
      <c r="K229" s="1098"/>
      <c r="L229" s="1127"/>
      <c r="M229" s="1111"/>
      <c r="N229" s="1098"/>
      <c r="O229" s="1127"/>
      <c r="P229" s="1098"/>
      <c r="Q229" s="1127"/>
      <c r="R229" s="1111"/>
      <c r="S229" s="1098">
        <v>120000</v>
      </c>
      <c r="T229" s="1127"/>
      <c r="U229" s="1098"/>
      <c r="V229" s="1134"/>
    </row>
    <row r="230" spans="1:22">
      <c r="A230" s="1099" t="s">
        <v>652</v>
      </c>
      <c r="B230" s="1092"/>
      <c r="C230" s="1092"/>
      <c r="D230" s="1121" t="e">
        <f t="shared" si="12"/>
        <v>#DIV/0!</v>
      </c>
      <c r="E230" s="1121" t="e">
        <f t="shared" si="13"/>
        <v>#DIV/0!</v>
      </c>
      <c r="F230" s="1121" t="e">
        <f t="shared" si="14"/>
        <v>#DIV/0!</v>
      </c>
      <c r="G230" s="1121" t="e">
        <f t="shared" si="15"/>
        <v>#DIV/0!</v>
      </c>
      <c r="H230" s="1116"/>
      <c r="I230" s="1098"/>
      <c r="J230" s="1127"/>
      <c r="K230" s="1098">
        <v>12000</v>
      </c>
      <c r="L230" s="1127"/>
      <c r="M230" s="1111"/>
      <c r="N230" s="1098"/>
      <c r="O230" s="1127"/>
      <c r="P230" s="1098">
        <v>6000</v>
      </c>
      <c r="Q230" s="1127"/>
      <c r="R230" s="1111"/>
      <c r="S230" s="1098"/>
      <c r="T230" s="1127"/>
      <c r="U230" s="1098">
        <v>6000</v>
      </c>
      <c r="V230" s="1134"/>
    </row>
    <row r="231" spans="1:22">
      <c r="A231" s="1093" t="s">
        <v>165</v>
      </c>
      <c r="B231" s="1092"/>
      <c r="C231" s="1092"/>
      <c r="D231" s="1121" t="e">
        <f t="shared" si="12"/>
        <v>#DIV/0!</v>
      </c>
      <c r="E231" s="1121" t="e">
        <f t="shared" si="13"/>
        <v>#DIV/0!</v>
      </c>
      <c r="F231" s="1121" t="e">
        <f t="shared" si="14"/>
        <v>#DIV/0!</v>
      </c>
      <c r="G231" s="1121" t="e">
        <f t="shared" si="15"/>
        <v>#DIV/0!</v>
      </c>
      <c r="H231" s="1116"/>
      <c r="I231" s="1094">
        <v>272000</v>
      </c>
      <c r="J231" s="1126"/>
      <c r="K231" s="1094">
        <v>92400</v>
      </c>
      <c r="L231" s="1126"/>
      <c r="M231" s="1109"/>
      <c r="N231" s="1094">
        <v>180000</v>
      </c>
      <c r="O231" s="1126"/>
      <c r="P231" s="1094"/>
      <c r="Q231" s="1126"/>
      <c r="R231" s="1109"/>
      <c r="S231" s="1094">
        <v>160000</v>
      </c>
      <c r="T231" s="1126"/>
      <c r="U231" s="1094">
        <v>14580</v>
      </c>
      <c r="V231" s="1134"/>
    </row>
    <row r="232" spans="1:22">
      <c r="A232" s="1099" t="s">
        <v>690</v>
      </c>
      <c r="B232" s="1092"/>
      <c r="C232" s="1092"/>
      <c r="D232" s="1121" t="e">
        <f t="shared" si="12"/>
        <v>#DIV/0!</v>
      </c>
      <c r="E232" s="1121" t="e">
        <f t="shared" si="13"/>
        <v>#DIV/0!</v>
      </c>
      <c r="F232" s="1121" t="e">
        <f t="shared" si="14"/>
        <v>#DIV/0!</v>
      </c>
      <c r="G232" s="1121" t="e">
        <f t="shared" si="15"/>
        <v>#DIV/0!</v>
      </c>
      <c r="H232" s="1116"/>
      <c r="I232" s="1098"/>
      <c r="J232" s="1127"/>
      <c r="K232" s="1098">
        <v>67200</v>
      </c>
      <c r="L232" s="1127"/>
      <c r="M232" s="1111"/>
      <c r="N232" s="1098"/>
      <c r="O232" s="1127"/>
      <c r="P232" s="1098"/>
      <c r="Q232" s="1127"/>
      <c r="R232" s="1111"/>
      <c r="S232" s="1098"/>
      <c r="T232" s="1127"/>
      <c r="U232" s="1098"/>
      <c r="V232" s="1134"/>
    </row>
    <row r="233" spans="1:22">
      <c r="A233" s="1102" t="s">
        <v>691</v>
      </c>
      <c r="B233" s="1092"/>
      <c r="C233" s="1092"/>
      <c r="D233" s="1121" t="e">
        <f t="shared" si="12"/>
        <v>#DIV/0!</v>
      </c>
      <c r="E233" s="1121" t="e">
        <f t="shared" si="13"/>
        <v>#DIV/0!</v>
      </c>
      <c r="F233" s="1121" t="e">
        <f t="shared" si="14"/>
        <v>#DIV/0!</v>
      </c>
      <c r="G233" s="1121" t="e">
        <f t="shared" si="15"/>
        <v>#DIV/0!</v>
      </c>
      <c r="H233" s="1116"/>
      <c r="I233" s="1098"/>
      <c r="J233" s="1127"/>
      <c r="K233" s="1098">
        <v>67200</v>
      </c>
      <c r="L233" s="1127"/>
      <c r="M233" s="1111"/>
      <c r="N233" s="1098"/>
      <c r="O233" s="1127"/>
      <c r="P233" s="1098"/>
      <c r="Q233" s="1127"/>
      <c r="R233" s="1111"/>
      <c r="S233" s="1098"/>
      <c r="T233" s="1127"/>
      <c r="U233" s="1098"/>
      <c r="V233" s="1134"/>
    </row>
    <row r="234" spans="1:22">
      <c r="A234" s="1099" t="s">
        <v>654</v>
      </c>
      <c r="B234" s="1092"/>
      <c r="C234" s="1092"/>
      <c r="D234" s="1121" t="e">
        <f t="shared" si="12"/>
        <v>#DIV/0!</v>
      </c>
      <c r="E234" s="1121" t="e">
        <f t="shared" si="13"/>
        <v>#DIV/0!</v>
      </c>
      <c r="F234" s="1121" t="e">
        <f t="shared" si="14"/>
        <v>#DIV/0!</v>
      </c>
      <c r="G234" s="1121" t="e">
        <f t="shared" si="15"/>
        <v>#DIV/0!</v>
      </c>
      <c r="H234" s="1116"/>
      <c r="I234" s="1098">
        <v>132000</v>
      </c>
      <c r="J234" s="1127"/>
      <c r="K234" s="1098"/>
      <c r="L234" s="1127"/>
      <c r="M234" s="1111"/>
      <c r="N234" s="1098">
        <v>110000</v>
      </c>
      <c r="O234" s="1127"/>
      <c r="P234" s="1098"/>
      <c r="Q234" s="1127"/>
      <c r="R234" s="1111"/>
      <c r="S234" s="1098">
        <v>90000</v>
      </c>
      <c r="T234" s="1127"/>
      <c r="U234" s="1098"/>
      <c r="V234" s="1134"/>
    </row>
    <row r="235" spans="1:22">
      <c r="A235" s="1099" t="s">
        <v>618</v>
      </c>
      <c r="B235" s="1092"/>
      <c r="C235" s="1092"/>
      <c r="D235" s="1121" t="e">
        <f t="shared" si="12"/>
        <v>#DIV/0!</v>
      </c>
      <c r="E235" s="1121" t="e">
        <f t="shared" si="13"/>
        <v>#DIV/0!</v>
      </c>
      <c r="F235" s="1121" t="e">
        <f t="shared" si="14"/>
        <v>#DIV/0!</v>
      </c>
      <c r="G235" s="1121" t="e">
        <f t="shared" si="15"/>
        <v>#DIV/0!</v>
      </c>
      <c r="H235" s="1116"/>
      <c r="I235" s="1098"/>
      <c r="J235" s="1127"/>
      <c r="K235" s="1098"/>
      <c r="L235" s="1127"/>
      <c r="M235" s="1111"/>
      <c r="N235" s="1098"/>
      <c r="O235" s="1127"/>
      <c r="P235" s="1098"/>
      <c r="Q235" s="1127"/>
      <c r="R235" s="1111"/>
      <c r="S235" s="1098"/>
      <c r="T235" s="1127"/>
      <c r="U235" s="1098">
        <v>14580</v>
      </c>
      <c r="V235" s="1134"/>
    </row>
    <row r="236" spans="1:22">
      <c r="A236" s="1099" t="s">
        <v>692</v>
      </c>
      <c r="B236" s="1092"/>
      <c r="C236" s="1092"/>
      <c r="D236" s="1121" t="e">
        <f t="shared" si="12"/>
        <v>#DIV/0!</v>
      </c>
      <c r="E236" s="1121" t="e">
        <f t="shared" si="13"/>
        <v>#DIV/0!</v>
      </c>
      <c r="F236" s="1121" t="e">
        <f t="shared" si="14"/>
        <v>#DIV/0!</v>
      </c>
      <c r="G236" s="1121" t="e">
        <f t="shared" si="15"/>
        <v>#DIV/0!</v>
      </c>
      <c r="H236" s="1116"/>
      <c r="I236" s="1098"/>
      <c r="J236" s="1127"/>
      <c r="K236" s="1098">
        <v>25200</v>
      </c>
      <c r="L236" s="1127"/>
      <c r="M236" s="1111"/>
      <c r="N236" s="1098"/>
      <c r="O236" s="1127"/>
      <c r="P236" s="1098"/>
      <c r="Q236" s="1127"/>
      <c r="R236" s="1111"/>
      <c r="S236" s="1098"/>
      <c r="T236" s="1127"/>
      <c r="U236" s="1098"/>
      <c r="V236" s="1134"/>
    </row>
    <row r="237" spans="1:22">
      <c r="A237" s="1102" t="s">
        <v>693</v>
      </c>
      <c r="B237" s="1092"/>
      <c r="C237" s="1092"/>
      <c r="D237" s="1121" t="e">
        <f t="shared" si="12"/>
        <v>#DIV/0!</v>
      </c>
      <c r="E237" s="1121" t="e">
        <f t="shared" si="13"/>
        <v>#DIV/0!</v>
      </c>
      <c r="F237" s="1121" t="e">
        <f t="shared" si="14"/>
        <v>#DIV/0!</v>
      </c>
      <c r="G237" s="1121" t="e">
        <f t="shared" si="15"/>
        <v>#DIV/0!</v>
      </c>
      <c r="H237" s="1116"/>
      <c r="I237" s="1098"/>
      <c r="J237" s="1127"/>
      <c r="K237" s="1098">
        <v>25200</v>
      </c>
      <c r="L237" s="1127"/>
      <c r="M237" s="1111"/>
      <c r="N237" s="1098"/>
      <c r="O237" s="1127"/>
      <c r="P237" s="1098"/>
      <c r="Q237" s="1127"/>
      <c r="R237" s="1111"/>
      <c r="S237" s="1098"/>
      <c r="T237" s="1127"/>
      <c r="U237" s="1098"/>
      <c r="V237" s="1134"/>
    </row>
    <row r="238" spans="1:22">
      <c r="A238" s="1099" t="s">
        <v>719</v>
      </c>
      <c r="B238" s="1092"/>
      <c r="C238" s="1092"/>
      <c r="D238" s="1121" t="e">
        <f t="shared" si="12"/>
        <v>#DIV/0!</v>
      </c>
      <c r="E238" s="1121" t="e">
        <f t="shared" si="13"/>
        <v>#DIV/0!</v>
      </c>
      <c r="F238" s="1121" t="e">
        <f t="shared" si="14"/>
        <v>#DIV/0!</v>
      </c>
      <c r="G238" s="1121" t="e">
        <f t="shared" si="15"/>
        <v>#DIV/0!</v>
      </c>
      <c r="H238" s="1116"/>
      <c r="I238" s="1098">
        <v>140000</v>
      </c>
      <c r="J238" s="1127"/>
      <c r="K238" s="1098"/>
      <c r="L238" s="1127"/>
      <c r="M238" s="1111"/>
      <c r="N238" s="1098">
        <v>70000</v>
      </c>
      <c r="O238" s="1127"/>
      <c r="P238" s="1098"/>
      <c r="Q238" s="1127"/>
      <c r="R238" s="1111"/>
      <c r="S238" s="1098">
        <v>70000</v>
      </c>
      <c r="T238" s="1127"/>
      <c r="U238" s="1098"/>
      <c r="V238" s="1134"/>
    </row>
    <row r="239" spans="1:22">
      <c r="A239" s="1093" t="s">
        <v>167</v>
      </c>
      <c r="B239" s="1092"/>
      <c r="C239" s="1092"/>
      <c r="D239" s="1121" t="e">
        <f t="shared" si="12"/>
        <v>#DIV/0!</v>
      </c>
      <c r="E239" s="1121" t="e">
        <f t="shared" si="13"/>
        <v>#DIV/0!</v>
      </c>
      <c r="F239" s="1121" t="e">
        <f t="shared" si="14"/>
        <v>#DIV/0!</v>
      </c>
      <c r="G239" s="1121" t="e">
        <f t="shared" si="15"/>
        <v>#DIV/0!</v>
      </c>
      <c r="H239" s="1116"/>
      <c r="I239" s="1094">
        <v>257300</v>
      </c>
      <c r="J239" s="1126"/>
      <c r="K239" s="1094"/>
      <c r="L239" s="1126"/>
      <c r="M239" s="1109"/>
      <c r="N239" s="1094">
        <v>262830</v>
      </c>
      <c r="O239" s="1126"/>
      <c r="P239" s="1094"/>
      <c r="Q239" s="1126"/>
      <c r="R239" s="1109"/>
      <c r="S239" s="1094">
        <v>311100</v>
      </c>
      <c r="T239" s="1126"/>
      <c r="U239" s="1094"/>
      <c r="V239" s="1134"/>
    </row>
    <row r="240" spans="1:22">
      <c r="A240" s="1099" t="s">
        <v>570</v>
      </c>
      <c r="B240" s="1092"/>
      <c r="C240" s="1092"/>
      <c r="D240" s="1121" t="e">
        <f t="shared" si="12"/>
        <v>#DIV/0!</v>
      </c>
      <c r="E240" s="1121" t="e">
        <f t="shared" si="13"/>
        <v>#DIV/0!</v>
      </c>
      <c r="F240" s="1121" t="e">
        <f t="shared" si="14"/>
        <v>#DIV/0!</v>
      </c>
      <c r="G240" s="1121" t="e">
        <f t="shared" si="15"/>
        <v>#DIV/0!</v>
      </c>
      <c r="H240" s="1116"/>
      <c r="I240" s="1098">
        <v>257300</v>
      </c>
      <c r="J240" s="1127"/>
      <c r="K240" s="1098"/>
      <c r="L240" s="1127"/>
      <c r="M240" s="1111"/>
      <c r="N240" s="1098">
        <v>262830</v>
      </c>
      <c r="O240" s="1127"/>
      <c r="P240" s="1098"/>
      <c r="Q240" s="1127"/>
      <c r="R240" s="1111"/>
      <c r="S240" s="1098">
        <v>181800</v>
      </c>
      <c r="T240" s="1127"/>
      <c r="U240" s="1098"/>
      <c r="V240" s="1134"/>
    </row>
    <row r="241" spans="1:22">
      <c r="A241" s="1099" t="s">
        <v>662</v>
      </c>
      <c r="B241" s="1092"/>
      <c r="C241" s="1092"/>
      <c r="D241" s="1121" t="e">
        <f t="shared" si="12"/>
        <v>#DIV/0!</v>
      </c>
      <c r="E241" s="1121" t="e">
        <f t="shared" si="13"/>
        <v>#DIV/0!</v>
      </c>
      <c r="F241" s="1121" t="e">
        <f t="shared" si="14"/>
        <v>#DIV/0!</v>
      </c>
      <c r="G241" s="1121" t="e">
        <f t="shared" si="15"/>
        <v>#DIV/0!</v>
      </c>
      <c r="H241" s="1116"/>
      <c r="I241" s="1098"/>
      <c r="J241" s="1127"/>
      <c r="K241" s="1098"/>
      <c r="L241" s="1127"/>
      <c r="M241" s="1111"/>
      <c r="N241" s="1098"/>
      <c r="O241" s="1127"/>
      <c r="P241" s="1098"/>
      <c r="Q241" s="1127"/>
      <c r="R241" s="1111"/>
      <c r="S241" s="1098">
        <v>129300</v>
      </c>
      <c r="T241" s="1127"/>
      <c r="U241" s="1098"/>
      <c r="V241" s="1134"/>
    </row>
    <row r="242" spans="1:22">
      <c r="A242" s="1101" t="s">
        <v>133</v>
      </c>
      <c r="B242" s="1092"/>
      <c r="C242" s="1092"/>
      <c r="D242" s="1121" t="e">
        <f t="shared" si="12"/>
        <v>#DIV/0!</v>
      </c>
      <c r="E242" s="1121" t="e">
        <f t="shared" si="13"/>
        <v>#DIV/0!</v>
      </c>
      <c r="F242" s="1121" t="e">
        <f t="shared" si="14"/>
        <v>#DIV/0!</v>
      </c>
      <c r="G242" s="1121" t="e">
        <f t="shared" si="15"/>
        <v>#DIV/0!</v>
      </c>
      <c r="H242" s="1116"/>
      <c r="I242" s="1098"/>
      <c r="J242" s="1127"/>
      <c r="K242" s="1098">
        <v>24000</v>
      </c>
      <c r="L242" s="1127"/>
      <c r="M242" s="1111"/>
      <c r="N242" s="1098"/>
      <c r="O242" s="1127"/>
      <c r="P242" s="1098">
        <v>12000</v>
      </c>
      <c r="Q242" s="1127"/>
      <c r="R242" s="1111"/>
      <c r="S242" s="1098"/>
      <c r="T242" s="1127"/>
      <c r="U242" s="1098">
        <v>12000</v>
      </c>
      <c r="V242" s="1134"/>
    </row>
    <row r="243" spans="1:22">
      <c r="A243" s="1093" t="s">
        <v>133</v>
      </c>
      <c r="B243" s="1092"/>
      <c r="C243" s="1092"/>
      <c r="D243" s="1121" t="e">
        <f t="shared" si="12"/>
        <v>#DIV/0!</v>
      </c>
      <c r="E243" s="1121" t="e">
        <f t="shared" si="13"/>
        <v>#DIV/0!</v>
      </c>
      <c r="F243" s="1121" t="e">
        <f t="shared" si="14"/>
        <v>#DIV/0!</v>
      </c>
      <c r="G243" s="1121" t="e">
        <f t="shared" si="15"/>
        <v>#DIV/0!</v>
      </c>
      <c r="H243" s="1116"/>
      <c r="I243" s="1094"/>
      <c r="J243" s="1126"/>
      <c r="K243" s="1094">
        <v>24000</v>
      </c>
      <c r="L243" s="1126"/>
      <c r="M243" s="1109"/>
      <c r="N243" s="1094"/>
      <c r="O243" s="1126"/>
      <c r="P243" s="1094">
        <v>12000</v>
      </c>
      <c r="Q243" s="1126"/>
      <c r="R243" s="1109"/>
      <c r="S243" s="1094"/>
      <c r="T243" s="1126"/>
      <c r="U243" s="1094">
        <v>12000</v>
      </c>
      <c r="V243" s="1134"/>
    </row>
    <row r="244" spans="1:22">
      <c r="A244" s="1099" t="s">
        <v>656</v>
      </c>
      <c r="B244" s="1092"/>
      <c r="C244" s="1092"/>
      <c r="D244" s="1121" t="e">
        <f t="shared" si="12"/>
        <v>#DIV/0!</v>
      </c>
      <c r="E244" s="1121" t="e">
        <f t="shared" si="13"/>
        <v>#DIV/0!</v>
      </c>
      <c r="F244" s="1121" t="e">
        <f t="shared" si="14"/>
        <v>#DIV/0!</v>
      </c>
      <c r="G244" s="1121" t="e">
        <f t="shared" si="15"/>
        <v>#DIV/0!</v>
      </c>
      <c r="H244" s="1116"/>
      <c r="I244" s="1098"/>
      <c r="J244" s="1127"/>
      <c r="K244" s="1098">
        <v>24000</v>
      </c>
      <c r="L244" s="1127"/>
      <c r="M244" s="1111"/>
      <c r="N244" s="1098"/>
      <c r="O244" s="1127"/>
      <c r="P244" s="1098">
        <v>12000</v>
      </c>
      <c r="Q244" s="1127"/>
      <c r="R244" s="1111"/>
      <c r="S244" s="1098"/>
      <c r="T244" s="1127"/>
      <c r="U244" s="1098">
        <v>12000</v>
      </c>
      <c r="V244" s="1134"/>
    </row>
    <row r="245" spans="1:22">
      <c r="A245" s="1100" t="s">
        <v>610</v>
      </c>
      <c r="B245" s="1092"/>
      <c r="C245" s="1092"/>
      <c r="D245" s="1121" t="e">
        <f t="shared" si="12"/>
        <v>#DIV/0!</v>
      </c>
      <c r="E245" s="1121" t="e">
        <f t="shared" si="13"/>
        <v>#DIV/0!</v>
      </c>
      <c r="F245" s="1121" t="e">
        <f t="shared" si="14"/>
        <v>#DIV/0!</v>
      </c>
      <c r="G245" s="1121" t="e">
        <f t="shared" si="15"/>
        <v>#DIV/0!</v>
      </c>
      <c r="H245" s="1116"/>
      <c r="I245" s="1094"/>
      <c r="J245" s="1126"/>
      <c r="K245" s="1094">
        <v>2880000</v>
      </c>
      <c r="L245" s="1126"/>
      <c r="M245" s="1109"/>
      <c r="N245" s="1094"/>
      <c r="O245" s="1126"/>
      <c r="P245" s="1094">
        <v>2616040</v>
      </c>
      <c r="Q245" s="1126"/>
      <c r="R245" s="1109"/>
      <c r="S245" s="1094"/>
      <c r="T245" s="1126"/>
      <c r="U245" s="1094">
        <v>2563900</v>
      </c>
      <c r="V245" s="1134"/>
    </row>
    <row r="246" spans="1:22">
      <c r="A246" s="1101" t="s">
        <v>610</v>
      </c>
      <c r="B246" s="1092"/>
      <c r="C246" s="1092"/>
      <c r="D246" s="1121" t="e">
        <f t="shared" si="12"/>
        <v>#DIV/0!</v>
      </c>
      <c r="E246" s="1121" t="e">
        <f t="shared" si="13"/>
        <v>#DIV/0!</v>
      </c>
      <c r="F246" s="1121" t="e">
        <f t="shared" si="14"/>
        <v>#DIV/0!</v>
      </c>
      <c r="G246" s="1121" t="e">
        <f t="shared" si="15"/>
        <v>#DIV/0!</v>
      </c>
      <c r="H246" s="1116"/>
      <c r="I246" s="1098"/>
      <c r="J246" s="1127"/>
      <c r="K246" s="1098">
        <v>2880000</v>
      </c>
      <c r="L246" s="1127"/>
      <c r="M246" s="1111"/>
      <c r="N246" s="1098"/>
      <c r="O246" s="1127"/>
      <c r="P246" s="1098">
        <v>2616040</v>
      </c>
      <c r="Q246" s="1127"/>
      <c r="R246" s="1111"/>
      <c r="S246" s="1098"/>
      <c r="T246" s="1127"/>
      <c r="U246" s="1098">
        <v>2563900</v>
      </c>
      <c r="V246" s="1134"/>
    </row>
    <row r="247" spans="1:22">
      <c r="A247" s="1093" t="s">
        <v>670</v>
      </c>
      <c r="B247" s="1092"/>
      <c r="C247" s="1092"/>
      <c r="D247" s="1121" t="e">
        <f t="shared" si="12"/>
        <v>#DIV/0!</v>
      </c>
      <c r="E247" s="1121" t="e">
        <f t="shared" si="13"/>
        <v>#DIV/0!</v>
      </c>
      <c r="F247" s="1121" t="e">
        <f t="shared" si="14"/>
        <v>#DIV/0!</v>
      </c>
      <c r="G247" s="1121" t="e">
        <f t="shared" si="15"/>
        <v>#DIV/0!</v>
      </c>
      <c r="H247" s="1116"/>
      <c r="I247" s="1094"/>
      <c r="J247" s="1126"/>
      <c r="K247" s="1094">
        <v>85800</v>
      </c>
      <c r="L247" s="1126"/>
      <c r="M247" s="1109"/>
      <c r="N247" s="1094"/>
      <c r="O247" s="1126"/>
      <c r="P247" s="1094"/>
      <c r="Q247" s="1126"/>
      <c r="R247" s="1109"/>
      <c r="S247" s="1094"/>
      <c r="T247" s="1126"/>
      <c r="U247" s="1094"/>
      <c r="V247" s="1134"/>
    </row>
    <row r="248" spans="1:22">
      <c r="A248" s="1099" t="s">
        <v>670</v>
      </c>
      <c r="B248" s="1092"/>
      <c r="C248" s="1092"/>
      <c r="D248" s="1121" t="e">
        <f t="shared" si="12"/>
        <v>#DIV/0!</v>
      </c>
      <c r="E248" s="1121" t="e">
        <f t="shared" si="13"/>
        <v>#DIV/0!</v>
      </c>
      <c r="F248" s="1121" t="e">
        <f t="shared" si="14"/>
        <v>#DIV/0!</v>
      </c>
      <c r="G248" s="1121" t="e">
        <f t="shared" si="15"/>
        <v>#DIV/0!</v>
      </c>
      <c r="H248" s="1116"/>
      <c r="I248" s="1098"/>
      <c r="J248" s="1127"/>
      <c r="K248" s="1098">
        <v>85800</v>
      </c>
      <c r="L248" s="1127"/>
      <c r="M248" s="1111"/>
      <c r="N248" s="1098"/>
      <c r="O248" s="1127"/>
      <c r="P248" s="1098"/>
      <c r="Q248" s="1127"/>
      <c r="R248" s="1111"/>
      <c r="S248" s="1098"/>
      <c r="T248" s="1127"/>
      <c r="U248" s="1098"/>
      <c r="V248" s="1134"/>
    </row>
    <row r="249" spans="1:22">
      <c r="A249" s="1093" t="s">
        <v>620</v>
      </c>
      <c r="B249" s="1092"/>
      <c r="C249" s="1092"/>
      <c r="D249" s="1121" t="e">
        <f t="shared" si="12"/>
        <v>#DIV/0!</v>
      </c>
      <c r="E249" s="1121" t="e">
        <f t="shared" si="13"/>
        <v>#DIV/0!</v>
      </c>
      <c r="F249" s="1121" t="e">
        <f t="shared" si="14"/>
        <v>#DIV/0!</v>
      </c>
      <c r="G249" s="1121" t="e">
        <f t="shared" si="15"/>
        <v>#DIV/0!</v>
      </c>
      <c r="H249" s="1116"/>
      <c r="I249" s="1094"/>
      <c r="J249" s="1126"/>
      <c r="K249" s="1094"/>
      <c r="L249" s="1126"/>
      <c r="M249" s="1109"/>
      <c r="N249" s="1094"/>
      <c r="O249" s="1126"/>
      <c r="P249" s="1094">
        <v>47200</v>
      </c>
      <c r="Q249" s="1126"/>
      <c r="R249" s="1109"/>
      <c r="S249" s="1094"/>
      <c r="T249" s="1126"/>
      <c r="U249" s="1094">
        <v>47200</v>
      </c>
      <c r="V249" s="1134"/>
    </row>
    <row r="250" spans="1:22">
      <c r="A250" s="1099" t="s">
        <v>620</v>
      </c>
      <c r="B250" s="1092"/>
      <c r="C250" s="1092"/>
      <c r="D250" s="1121" t="e">
        <f t="shared" si="12"/>
        <v>#DIV/0!</v>
      </c>
      <c r="E250" s="1121" t="e">
        <f t="shared" si="13"/>
        <v>#DIV/0!</v>
      </c>
      <c r="F250" s="1121" t="e">
        <f t="shared" si="14"/>
        <v>#DIV/0!</v>
      </c>
      <c r="G250" s="1121" t="e">
        <f t="shared" si="15"/>
        <v>#DIV/0!</v>
      </c>
      <c r="H250" s="1116"/>
      <c r="I250" s="1098"/>
      <c r="J250" s="1127"/>
      <c r="K250" s="1098"/>
      <c r="L250" s="1127"/>
      <c r="M250" s="1111"/>
      <c r="N250" s="1098"/>
      <c r="O250" s="1127"/>
      <c r="P250" s="1098">
        <v>47200</v>
      </c>
      <c r="Q250" s="1127"/>
      <c r="R250" s="1111"/>
      <c r="S250" s="1098"/>
      <c r="T250" s="1127"/>
      <c r="U250" s="1098">
        <v>47200</v>
      </c>
      <c r="V250" s="1134"/>
    </row>
    <row r="251" spans="1:22">
      <c r="A251" s="1093" t="s">
        <v>132</v>
      </c>
      <c r="B251" s="1092"/>
      <c r="C251" s="1092"/>
      <c r="D251" s="1121" t="e">
        <f t="shared" si="12"/>
        <v>#DIV/0!</v>
      </c>
      <c r="E251" s="1121" t="e">
        <f t="shared" si="13"/>
        <v>#DIV/0!</v>
      </c>
      <c r="F251" s="1121" t="e">
        <f t="shared" si="14"/>
        <v>#DIV/0!</v>
      </c>
      <c r="G251" s="1121" t="e">
        <f t="shared" si="15"/>
        <v>#DIV/0!</v>
      </c>
      <c r="H251" s="1116"/>
      <c r="I251" s="1094"/>
      <c r="J251" s="1126"/>
      <c r="K251" s="1094">
        <v>2794200</v>
      </c>
      <c r="L251" s="1126"/>
      <c r="M251" s="1109"/>
      <c r="N251" s="1094"/>
      <c r="O251" s="1126"/>
      <c r="P251" s="1094"/>
      <c r="Q251" s="1126"/>
      <c r="R251" s="1109"/>
      <c r="S251" s="1094"/>
      <c r="T251" s="1126"/>
      <c r="U251" s="1094"/>
      <c r="V251" s="1134"/>
    </row>
    <row r="252" spans="1:22">
      <c r="A252" s="1099" t="s">
        <v>694</v>
      </c>
      <c r="B252" s="1092"/>
      <c r="C252" s="1092"/>
      <c r="D252" s="1121" t="e">
        <f t="shared" si="12"/>
        <v>#DIV/0!</v>
      </c>
      <c r="E252" s="1121" t="e">
        <f t="shared" si="13"/>
        <v>#DIV/0!</v>
      </c>
      <c r="F252" s="1121" t="e">
        <f t="shared" si="14"/>
        <v>#DIV/0!</v>
      </c>
      <c r="G252" s="1121" t="e">
        <f t="shared" si="15"/>
        <v>#DIV/0!</v>
      </c>
      <c r="H252" s="1116"/>
      <c r="I252" s="1098"/>
      <c r="J252" s="1127"/>
      <c r="K252" s="1098">
        <v>360000</v>
      </c>
      <c r="L252" s="1127"/>
      <c r="M252" s="1111"/>
      <c r="N252" s="1098"/>
      <c r="O252" s="1127"/>
      <c r="P252" s="1098"/>
      <c r="Q252" s="1127"/>
      <c r="R252" s="1111"/>
      <c r="S252" s="1098"/>
      <c r="T252" s="1127"/>
      <c r="U252" s="1098"/>
      <c r="V252" s="1134"/>
    </row>
    <row r="253" spans="1:22">
      <c r="A253" s="1102" t="s">
        <v>672</v>
      </c>
      <c r="B253" s="1092"/>
      <c r="C253" s="1092"/>
      <c r="D253" s="1121" t="e">
        <f t="shared" si="12"/>
        <v>#DIV/0!</v>
      </c>
      <c r="E253" s="1121" t="e">
        <f t="shared" si="13"/>
        <v>#DIV/0!</v>
      </c>
      <c r="F253" s="1121" t="e">
        <f t="shared" si="14"/>
        <v>#DIV/0!</v>
      </c>
      <c r="G253" s="1121" t="e">
        <f t="shared" si="15"/>
        <v>#DIV/0!</v>
      </c>
      <c r="H253" s="1116"/>
      <c r="I253" s="1098"/>
      <c r="J253" s="1127"/>
      <c r="K253" s="1098">
        <v>360000</v>
      </c>
      <c r="L253" s="1127"/>
      <c r="M253" s="1111"/>
      <c r="N253" s="1098"/>
      <c r="O253" s="1127"/>
      <c r="P253" s="1098"/>
      <c r="Q253" s="1127"/>
      <c r="R253" s="1111"/>
      <c r="S253" s="1098"/>
      <c r="T253" s="1127"/>
      <c r="U253" s="1098"/>
      <c r="V253" s="1134"/>
    </row>
    <row r="254" spans="1:22">
      <c r="A254" s="1099" t="s">
        <v>695</v>
      </c>
      <c r="B254" s="1092"/>
      <c r="C254" s="1092"/>
      <c r="D254" s="1121" t="e">
        <f t="shared" si="12"/>
        <v>#DIV/0!</v>
      </c>
      <c r="E254" s="1121" t="e">
        <f t="shared" si="13"/>
        <v>#DIV/0!</v>
      </c>
      <c r="F254" s="1121" t="e">
        <f t="shared" si="14"/>
        <v>#DIV/0!</v>
      </c>
      <c r="G254" s="1121" t="e">
        <f t="shared" si="15"/>
        <v>#DIV/0!</v>
      </c>
      <c r="H254" s="1116"/>
      <c r="I254" s="1098"/>
      <c r="J254" s="1127"/>
      <c r="K254" s="1098">
        <v>521400</v>
      </c>
      <c r="L254" s="1127"/>
      <c r="M254" s="1111"/>
      <c r="N254" s="1098"/>
      <c r="O254" s="1127"/>
      <c r="P254" s="1098"/>
      <c r="Q254" s="1127"/>
      <c r="R254" s="1111"/>
      <c r="S254" s="1098"/>
      <c r="T254" s="1127"/>
      <c r="U254" s="1098"/>
      <c r="V254" s="1134"/>
    </row>
    <row r="255" spans="1:22">
      <c r="A255" s="1102" t="s">
        <v>696</v>
      </c>
      <c r="B255" s="1092"/>
      <c r="C255" s="1092"/>
      <c r="D255" s="1121" t="e">
        <f t="shared" si="12"/>
        <v>#DIV/0!</v>
      </c>
      <c r="E255" s="1121" t="e">
        <f t="shared" si="13"/>
        <v>#DIV/0!</v>
      </c>
      <c r="F255" s="1121" t="e">
        <f t="shared" si="14"/>
        <v>#DIV/0!</v>
      </c>
      <c r="G255" s="1121" t="e">
        <f t="shared" si="15"/>
        <v>#DIV/0!</v>
      </c>
      <c r="H255" s="1116"/>
      <c r="I255" s="1098"/>
      <c r="J255" s="1127"/>
      <c r="K255" s="1098">
        <v>521400</v>
      </c>
      <c r="L255" s="1127"/>
      <c r="M255" s="1111"/>
      <c r="N255" s="1098"/>
      <c r="O255" s="1127"/>
      <c r="P255" s="1098"/>
      <c r="Q255" s="1127"/>
      <c r="R255" s="1111"/>
      <c r="S255" s="1098"/>
      <c r="T255" s="1127"/>
      <c r="U255" s="1098"/>
      <c r="V255" s="1134"/>
    </row>
    <row r="256" spans="1:22">
      <c r="A256" s="1099" t="s">
        <v>697</v>
      </c>
      <c r="B256" s="1092"/>
      <c r="C256" s="1092"/>
      <c r="D256" s="1121" t="e">
        <f t="shared" si="12"/>
        <v>#DIV/0!</v>
      </c>
      <c r="E256" s="1121" t="e">
        <f t="shared" si="13"/>
        <v>#DIV/0!</v>
      </c>
      <c r="F256" s="1121" t="e">
        <f t="shared" si="14"/>
        <v>#DIV/0!</v>
      </c>
      <c r="G256" s="1121" t="e">
        <f t="shared" si="15"/>
        <v>#DIV/0!</v>
      </c>
      <c r="H256" s="1116"/>
      <c r="I256" s="1098"/>
      <c r="J256" s="1127"/>
      <c r="K256" s="1098">
        <v>1260000</v>
      </c>
      <c r="L256" s="1127"/>
      <c r="M256" s="1111"/>
      <c r="N256" s="1098"/>
      <c r="O256" s="1127"/>
      <c r="P256" s="1098"/>
      <c r="Q256" s="1127"/>
      <c r="R256" s="1111"/>
      <c r="S256" s="1098"/>
      <c r="T256" s="1127"/>
      <c r="U256" s="1098"/>
      <c r="V256" s="1134"/>
    </row>
    <row r="257" spans="1:22">
      <c r="A257" s="1102" t="s">
        <v>698</v>
      </c>
      <c r="B257" s="1092"/>
      <c r="C257" s="1092"/>
      <c r="D257" s="1121" t="e">
        <f t="shared" si="12"/>
        <v>#DIV/0!</v>
      </c>
      <c r="E257" s="1121" t="e">
        <f t="shared" si="13"/>
        <v>#DIV/0!</v>
      </c>
      <c r="F257" s="1121" t="e">
        <f t="shared" si="14"/>
        <v>#DIV/0!</v>
      </c>
      <c r="G257" s="1121" t="e">
        <f t="shared" si="15"/>
        <v>#DIV/0!</v>
      </c>
      <c r="H257" s="1116"/>
      <c r="I257" s="1098"/>
      <c r="J257" s="1127"/>
      <c r="K257" s="1098">
        <v>1260000</v>
      </c>
      <c r="L257" s="1127"/>
      <c r="M257" s="1111"/>
      <c r="N257" s="1098"/>
      <c r="O257" s="1127"/>
      <c r="P257" s="1098"/>
      <c r="Q257" s="1127"/>
      <c r="R257" s="1111"/>
      <c r="S257" s="1098"/>
      <c r="T257" s="1127"/>
      <c r="U257" s="1098"/>
      <c r="V257" s="1134"/>
    </row>
    <row r="258" spans="1:22">
      <c r="A258" s="1099" t="s">
        <v>699</v>
      </c>
      <c r="B258" s="1092"/>
      <c r="C258" s="1092"/>
      <c r="D258" s="1121" t="e">
        <f t="shared" si="12"/>
        <v>#DIV/0!</v>
      </c>
      <c r="E258" s="1121" t="e">
        <f t="shared" si="13"/>
        <v>#DIV/0!</v>
      </c>
      <c r="F258" s="1121" t="e">
        <f t="shared" si="14"/>
        <v>#DIV/0!</v>
      </c>
      <c r="G258" s="1121" t="e">
        <f t="shared" si="15"/>
        <v>#DIV/0!</v>
      </c>
      <c r="H258" s="1116"/>
      <c r="I258" s="1098"/>
      <c r="J258" s="1127"/>
      <c r="K258" s="1098">
        <v>180000</v>
      </c>
      <c r="L258" s="1127"/>
      <c r="M258" s="1111"/>
      <c r="N258" s="1098"/>
      <c r="O258" s="1127"/>
      <c r="P258" s="1098"/>
      <c r="Q258" s="1127"/>
      <c r="R258" s="1111"/>
      <c r="S258" s="1098"/>
      <c r="T258" s="1127"/>
      <c r="U258" s="1098"/>
      <c r="V258" s="1134"/>
    </row>
    <row r="259" spans="1:22">
      <c r="A259" s="1102" t="s">
        <v>612</v>
      </c>
      <c r="B259" s="1092"/>
      <c r="C259" s="1092"/>
      <c r="D259" s="1121" t="e">
        <f t="shared" si="12"/>
        <v>#DIV/0!</v>
      </c>
      <c r="E259" s="1121" t="e">
        <f t="shared" si="13"/>
        <v>#DIV/0!</v>
      </c>
      <c r="F259" s="1121" t="e">
        <f t="shared" si="14"/>
        <v>#DIV/0!</v>
      </c>
      <c r="G259" s="1121" t="e">
        <f t="shared" si="15"/>
        <v>#DIV/0!</v>
      </c>
      <c r="H259" s="1116"/>
      <c r="I259" s="1098"/>
      <c r="J259" s="1127"/>
      <c r="K259" s="1098">
        <v>180000</v>
      </c>
      <c r="L259" s="1127"/>
      <c r="M259" s="1111"/>
      <c r="N259" s="1098"/>
      <c r="O259" s="1127"/>
      <c r="P259" s="1098"/>
      <c r="Q259" s="1127"/>
      <c r="R259" s="1111"/>
      <c r="S259" s="1098"/>
      <c r="T259" s="1127"/>
      <c r="U259" s="1098"/>
      <c r="V259" s="1134"/>
    </row>
    <row r="260" spans="1:22">
      <c r="A260" s="1099" t="s">
        <v>700</v>
      </c>
      <c r="B260" s="1092"/>
      <c r="C260" s="1092"/>
      <c r="D260" s="1121" t="e">
        <f t="shared" si="12"/>
        <v>#DIV/0!</v>
      </c>
      <c r="E260" s="1121" t="e">
        <f t="shared" si="13"/>
        <v>#DIV/0!</v>
      </c>
      <c r="F260" s="1121" t="e">
        <f t="shared" si="14"/>
        <v>#DIV/0!</v>
      </c>
      <c r="G260" s="1121" t="e">
        <f t="shared" si="15"/>
        <v>#DIV/0!</v>
      </c>
      <c r="H260" s="1116"/>
      <c r="I260" s="1098"/>
      <c r="J260" s="1127"/>
      <c r="K260" s="1098">
        <v>180000</v>
      </c>
      <c r="L260" s="1127"/>
      <c r="M260" s="1111"/>
      <c r="N260" s="1098"/>
      <c r="O260" s="1127"/>
      <c r="P260" s="1098"/>
      <c r="Q260" s="1127"/>
      <c r="R260" s="1111"/>
      <c r="S260" s="1098"/>
      <c r="T260" s="1127"/>
      <c r="U260" s="1098"/>
      <c r="V260" s="1134"/>
    </row>
    <row r="261" spans="1:22">
      <c r="A261" s="1102" t="s">
        <v>612</v>
      </c>
      <c r="B261" s="1092"/>
      <c r="C261" s="1092"/>
      <c r="D261" s="1121" t="e">
        <f t="shared" si="12"/>
        <v>#DIV/0!</v>
      </c>
      <c r="E261" s="1121" t="e">
        <f t="shared" si="13"/>
        <v>#DIV/0!</v>
      </c>
      <c r="F261" s="1121" t="e">
        <f t="shared" si="14"/>
        <v>#DIV/0!</v>
      </c>
      <c r="G261" s="1121" t="e">
        <f t="shared" si="15"/>
        <v>#DIV/0!</v>
      </c>
      <c r="H261" s="1116"/>
      <c r="I261" s="1098"/>
      <c r="J261" s="1127"/>
      <c r="K261" s="1098">
        <v>180000</v>
      </c>
      <c r="L261" s="1127"/>
      <c r="M261" s="1111"/>
      <c r="N261" s="1098"/>
      <c r="O261" s="1127"/>
      <c r="P261" s="1098"/>
      <c r="Q261" s="1127"/>
      <c r="R261" s="1111"/>
      <c r="S261" s="1098"/>
      <c r="T261" s="1127"/>
      <c r="U261" s="1098"/>
      <c r="V261" s="1134"/>
    </row>
    <row r="262" spans="1:22">
      <c r="A262" s="1099" t="s">
        <v>701</v>
      </c>
      <c r="B262" s="1092"/>
      <c r="C262" s="1092"/>
      <c r="D262" s="1121" t="e">
        <f t="shared" si="12"/>
        <v>#DIV/0!</v>
      </c>
      <c r="E262" s="1121" t="e">
        <f t="shared" si="13"/>
        <v>#DIV/0!</v>
      </c>
      <c r="F262" s="1121" t="e">
        <f t="shared" si="14"/>
        <v>#DIV/0!</v>
      </c>
      <c r="G262" s="1121" t="e">
        <f t="shared" si="15"/>
        <v>#DIV/0!</v>
      </c>
      <c r="H262" s="1116"/>
      <c r="I262" s="1098"/>
      <c r="J262" s="1127"/>
      <c r="K262" s="1098">
        <v>180000</v>
      </c>
      <c r="L262" s="1127"/>
      <c r="M262" s="1111"/>
      <c r="N262" s="1098"/>
      <c r="O262" s="1127"/>
      <c r="P262" s="1098"/>
      <c r="Q262" s="1127"/>
      <c r="R262" s="1111"/>
      <c r="S262" s="1098"/>
      <c r="T262" s="1127"/>
      <c r="U262" s="1098"/>
      <c r="V262" s="1134"/>
    </row>
    <row r="263" spans="1:22">
      <c r="A263" s="1102" t="s">
        <v>612</v>
      </c>
      <c r="B263" s="1092"/>
      <c r="C263" s="1092"/>
      <c r="D263" s="1121" t="e">
        <f t="shared" si="12"/>
        <v>#DIV/0!</v>
      </c>
      <c r="E263" s="1121" t="e">
        <f t="shared" si="13"/>
        <v>#DIV/0!</v>
      </c>
      <c r="F263" s="1121" t="e">
        <f t="shared" si="14"/>
        <v>#DIV/0!</v>
      </c>
      <c r="G263" s="1121" t="e">
        <f t="shared" si="15"/>
        <v>#DIV/0!</v>
      </c>
      <c r="H263" s="1116"/>
      <c r="I263" s="1098"/>
      <c r="J263" s="1127"/>
      <c r="K263" s="1098">
        <v>180000</v>
      </c>
      <c r="L263" s="1127"/>
      <c r="M263" s="1111"/>
      <c r="N263" s="1098"/>
      <c r="O263" s="1127"/>
      <c r="P263" s="1098"/>
      <c r="Q263" s="1127"/>
      <c r="R263" s="1111"/>
      <c r="S263" s="1098"/>
      <c r="T263" s="1127"/>
      <c r="U263" s="1098"/>
      <c r="V263" s="1134"/>
    </row>
    <row r="264" spans="1:22">
      <c r="A264" s="1099" t="s">
        <v>702</v>
      </c>
      <c r="B264" s="1092"/>
      <c r="C264" s="1092"/>
      <c r="D264" s="1121" t="e">
        <f t="shared" si="12"/>
        <v>#DIV/0!</v>
      </c>
      <c r="E264" s="1121" t="e">
        <f t="shared" si="13"/>
        <v>#DIV/0!</v>
      </c>
      <c r="F264" s="1121" t="e">
        <f t="shared" si="14"/>
        <v>#DIV/0!</v>
      </c>
      <c r="G264" s="1121" t="e">
        <f t="shared" si="15"/>
        <v>#DIV/0!</v>
      </c>
      <c r="H264" s="1116"/>
      <c r="I264" s="1098"/>
      <c r="J264" s="1127"/>
      <c r="K264" s="1098">
        <v>112800</v>
      </c>
      <c r="L264" s="1127"/>
      <c r="M264" s="1111"/>
      <c r="N264" s="1098"/>
      <c r="O264" s="1127"/>
      <c r="P264" s="1098"/>
      <c r="Q264" s="1127"/>
      <c r="R264" s="1111"/>
      <c r="S264" s="1098"/>
      <c r="T264" s="1127"/>
      <c r="U264" s="1098"/>
      <c r="V264" s="1134"/>
    </row>
    <row r="265" spans="1:22">
      <c r="A265" s="1102" t="s">
        <v>703</v>
      </c>
      <c r="B265" s="1092"/>
      <c r="C265" s="1092"/>
      <c r="D265" s="1121" t="e">
        <f t="shared" ref="D265:D328" si="16">+AVERAGE(J265,O265)</f>
        <v>#DIV/0!</v>
      </c>
      <c r="E265" s="1121" t="e">
        <f t="shared" ref="E265:E328" si="17">+AVERAGE(L265,Q265)</f>
        <v>#DIV/0!</v>
      </c>
      <c r="F265" s="1121" t="e">
        <f t="shared" ref="F265:F328" si="18">+B265-D265</f>
        <v>#DIV/0!</v>
      </c>
      <c r="G265" s="1121" t="e">
        <f t="shared" ref="G265:G328" si="19">+C265-E265</f>
        <v>#DIV/0!</v>
      </c>
      <c r="H265" s="1116"/>
      <c r="I265" s="1098"/>
      <c r="J265" s="1127"/>
      <c r="K265" s="1098">
        <v>112800</v>
      </c>
      <c r="L265" s="1127"/>
      <c r="M265" s="1111"/>
      <c r="N265" s="1098"/>
      <c r="O265" s="1127"/>
      <c r="P265" s="1098"/>
      <c r="Q265" s="1127"/>
      <c r="R265" s="1111"/>
      <c r="S265" s="1098"/>
      <c r="T265" s="1127"/>
      <c r="U265" s="1098"/>
      <c r="V265" s="1134"/>
    </row>
    <row r="266" spans="1:22">
      <c r="A266" s="1093" t="s">
        <v>621</v>
      </c>
      <c r="B266" s="1092"/>
      <c r="C266" s="1092"/>
      <c r="D266" s="1121" t="e">
        <f t="shared" si="16"/>
        <v>#DIV/0!</v>
      </c>
      <c r="E266" s="1121" t="e">
        <f t="shared" si="17"/>
        <v>#DIV/0!</v>
      </c>
      <c r="F266" s="1121" t="e">
        <f t="shared" si="18"/>
        <v>#DIV/0!</v>
      </c>
      <c r="G266" s="1121" t="e">
        <f t="shared" si="19"/>
        <v>#DIV/0!</v>
      </c>
      <c r="H266" s="1116"/>
      <c r="I266" s="1094"/>
      <c r="J266" s="1126"/>
      <c r="K266" s="1094"/>
      <c r="L266" s="1126"/>
      <c r="M266" s="1109"/>
      <c r="N266" s="1094"/>
      <c r="O266" s="1126"/>
      <c r="P266" s="1094">
        <v>2568840</v>
      </c>
      <c r="Q266" s="1126"/>
      <c r="R266" s="1109"/>
      <c r="S266" s="1094"/>
      <c r="T266" s="1126"/>
      <c r="U266" s="1094">
        <v>2516700</v>
      </c>
      <c r="V266" s="1134"/>
    </row>
    <row r="267" spans="1:22">
      <c r="A267" s="1099" t="s">
        <v>694</v>
      </c>
      <c r="B267" s="1092"/>
      <c r="C267" s="1092"/>
      <c r="D267" s="1121" t="e">
        <f t="shared" si="16"/>
        <v>#DIV/0!</v>
      </c>
      <c r="E267" s="1121" t="e">
        <f t="shared" si="17"/>
        <v>#DIV/0!</v>
      </c>
      <c r="F267" s="1121" t="e">
        <f t="shared" si="18"/>
        <v>#DIV/0!</v>
      </c>
      <c r="G267" s="1121" t="e">
        <f t="shared" si="19"/>
        <v>#DIV/0!</v>
      </c>
      <c r="H267" s="1116"/>
      <c r="I267" s="1098"/>
      <c r="J267" s="1127"/>
      <c r="K267" s="1098"/>
      <c r="L267" s="1127"/>
      <c r="M267" s="1111"/>
      <c r="N267" s="1098"/>
      <c r="O267" s="1127"/>
      <c r="P267" s="1098">
        <v>360000</v>
      </c>
      <c r="Q267" s="1127"/>
      <c r="R267" s="1111"/>
      <c r="S267" s="1098"/>
      <c r="T267" s="1127"/>
      <c r="U267" s="1098">
        <v>360000</v>
      </c>
      <c r="V267" s="1134"/>
    </row>
    <row r="268" spans="1:22">
      <c r="A268" s="1102" t="s">
        <v>672</v>
      </c>
      <c r="B268" s="1092"/>
      <c r="C268" s="1092"/>
      <c r="D268" s="1121" t="e">
        <f t="shared" si="16"/>
        <v>#DIV/0!</v>
      </c>
      <c r="E268" s="1121" t="e">
        <f t="shared" si="17"/>
        <v>#DIV/0!</v>
      </c>
      <c r="F268" s="1121" t="e">
        <f t="shared" si="18"/>
        <v>#DIV/0!</v>
      </c>
      <c r="G268" s="1121" t="e">
        <f t="shared" si="19"/>
        <v>#DIV/0!</v>
      </c>
      <c r="H268" s="1116"/>
      <c r="I268" s="1098"/>
      <c r="J268" s="1127"/>
      <c r="K268" s="1098"/>
      <c r="L268" s="1127"/>
      <c r="M268" s="1111"/>
      <c r="N268" s="1098"/>
      <c r="O268" s="1127"/>
      <c r="P268" s="1098">
        <v>360000</v>
      </c>
      <c r="Q268" s="1127"/>
      <c r="R268" s="1111"/>
      <c r="S268" s="1098"/>
      <c r="T268" s="1127"/>
      <c r="U268" s="1098">
        <v>360000</v>
      </c>
      <c r="V268" s="1134"/>
    </row>
    <row r="269" spans="1:22">
      <c r="A269" s="1099" t="s">
        <v>704</v>
      </c>
      <c r="B269" s="1092"/>
      <c r="C269" s="1092"/>
      <c r="D269" s="1121" t="e">
        <f t="shared" si="16"/>
        <v>#DIV/0!</v>
      </c>
      <c r="E269" s="1121" t="e">
        <f t="shared" si="17"/>
        <v>#DIV/0!</v>
      </c>
      <c r="F269" s="1121" t="e">
        <f t="shared" si="18"/>
        <v>#DIV/0!</v>
      </c>
      <c r="G269" s="1121" t="e">
        <f t="shared" si="19"/>
        <v>#DIV/0!</v>
      </c>
      <c r="H269" s="1116"/>
      <c r="I269" s="1098"/>
      <c r="J269" s="1127"/>
      <c r="K269" s="1098"/>
      <c r="L269" s="1127"/>
      <c r="M269" s="1111"/>
      <c r="N269" s="1098"/>
      <c r="O269" s="1127"/>
      <c r="P269" s="1098">
        <v>312840</v>
      </c>
      <c r="Q269" s="1127"/>
      <c r="R269" s="1111"/>
      <c r="S269" s="1098"/>
      <c r="T269" s="1127"/>
      <c r="U269" s="1098"/>
      <c r="V269" s="1134"/>
    </row>
    <row r="270" spans="1:22">
      <c r="A270" s="1102" t="s">
        <v>705</v>
      </c>
      <c r="B270" s="1092"/>
      <c r="C270" s="1092"/>
      <c r="D270" s="1121" t="e">
        <f t="shared" si="16"/>
        <v>#DIV/0!</v>
      </c>
      <c r="E270" s="1121" t="e">
        <f t="shared" si="17"/>
        <v>#DIV/0!</v>
      </c>
      <c r="F270" s="1121" t="e">
        <f t="shared" si="18"/>
        <v>#DIV/0!</v>
      </c>
      <c r="G270" s="1121" t="e">
        <f t="shared" si="19"/>
        <v>#DIV/0!</v>
      </c>
      <c r="H270" s="1116"/>
      <c r="I270" s="1098"/>
      <c r="J270" s="1127"/>
      <c r="K270" s="1098"/>
      <c r="L270" s="1127"/>
      <c r="M270" s="1111"/>
      <c r="N270" s="1098"/>
      <c r="O270" s="1127"/>
      <c r="P270" s="1098">
        <v>312840</v>
      </c>
      <c r="Q270" s="1127"/>
      <c r="R270" s="1111"/>
      <c r="S270" s="1098"/>
      <c r="T270" s="1127"/>
      <c r="U270" s="1098"/>
      <c r="V270" s="1134"/>
    </row>
    <row r="271" spans="1:22">
      <c r="A271" s="1099" t="s">
        <v>706</v>
      </c>
      <c r="B271" s="1092"/>
      <c r="C271" s="1092"/>
      <c r="D271" s="1121" t="e">
        <f t="shared" si="16"/>
        <v>#DIV/0!</v>
      </c>
      <c r="E271" s="1121" t="e">
        <f t="shared" si="17"/>
        <v>#DIV/0!</v>
      </c>
      <c r="F271" s="1121" t="e">
        <f t="shared" si="18"/>
        <v>#DIV/0!</v>
      </c>
      <c r="G271" s="1121" t="e">
        <f t="shared" si="19"/>
        <v>#DIV/0!</v>
      </c>
      <c r="H271" s="1116"/>
      <c r="I271" s="1098"/>
      <c r="J271" s="1127"/>
      <c r="K271" s="1098"/>
      <c r="L271" s="1127"/>
      <c r="M271" s="1111"/>
      <c r="N271" s="1098"/>
      <c r="O271" s="1127"/>
      <c r="P271" s="1098">
        <v>1440000</v>
      </c>
      <c r="Q271" s="1127"/>
      <c r="R271" s="1111"/>
      <c r="S271" s="1098"/>
      <c r="T271" s="1127"/>
      <c r="U271" s="1098"/>
      <c r="V271" s="1134"/>
    </row>
    <row r="272" spans="1:22">
      <c r="A272" s="1102" t="s">
        <v>707</v>
      </c>
      <c r="B272" s="1092"/>
      <c r="C272" s="1092"/>
      <c r="D272" s="1121" t="e">
        <f t="shared" si="16"/>
        <v>#DIV/0!</v>
      </c>
      <c r="E272" s="1121" t="e">
        <f t="shared" si="17"/>
        <v>#DIV/0!</v>
      </c>
      <c r="F272" s="1121" t="e">
        <f t="shared" si="18"/>
        <v>#DIV/0!</v>
      </c>
      <c r="G272" s="1121" t="e">
        <f t="shared" si="19"/>
        <v>#DIV/0!</v>
      </c>
      <c r="H272" s="1116"/>
      <c r="I272" s="1098"/>
      <c r="J272" s="1127"/>
      <c r="K272" s="1098"/>
      <c r="L272" s="1127"/>
      <c r="M272" s="1111"/>
      <c r="N272" s="1098"/>
      <c r="O272" s="1127"/>
      <c r="P272" s="1098">
        <v>1440000</v>
      </c>
      <c r="Q272" s="1127"/>
      <c r="R272" s="1111"/>
      <c r="S272" s="1098"/>
      <c r="T272" s="1127"/>
      <c r="U272" s="1098"/>
      <c r="V272" s="1134"/>
    </row>
    <row r="273" spans="1:22">
      <c r="A273" s="1099" t="s">
        <v>708</v>
      </c>
      <c r="B273" s="1092"/>
      <c r="C273" s="1092"/>
      <c r="D273" s="1121" t="e">
        <f t="shared" si="16"/>
        <v>#DIV/0!</v>
      </c>
      <c r="E273" s="1121" t="e">
        <f t="shared" si="17"/>
        <v>#DIV/0!</v>
      </c>
      <c r="F273" s="1121" t="e">
        <f t="shared" si="18"/>
        <v>#DIV/0!</v>
      </c>
      <c r="G273" s="1121" t="e">
        <f t="shared" si="19"/>
        <v>#DIV/0!</v>
      </c>
      <c r="H273" s="1116"/>
      <c r="I273" s="1098"/>
      <c r="J273" s="1127"/>
      <c r="K273" s="1098"/>
      <c r="L273" s="1127"/>
      <c r="M273" s="1111"/>
      <c r="N273" s="1098"/>
      <c r="O273" s="1127"/>
      <c r="P273" s="1098"/>
      <c r="Q273" s="1127"/>
      <c r="R273" s="1111"/>
      <c r="S273" s="1098"/>
      <c r="T273" s="1127"/>
      <c r="U273" s="1098">
        <v>1440000</v>
      </c>
      <c r="V273" s="1134"/>
    </row>
    <row r="274" spans="1:22">
      <c r="A274" s="1102" t="s">
        <v>707</v>
      </c>
      <c r="B274" s="1092"/>
      <c r="C274" s="1092"/>
      <c r="D274" s="1121" t="e">
        <f t="shared" si="16"/>
        <v>#DIV/0!</v>
      </c>
      <c r="E274" s="1121" t="e">
        <f t="shared" si="17"/>
        <v>#DIV/0!</v>
      </c>
      <c r="F274" s="1121" t="e">
        <f t="shared" si="18"/>
        <v>#DIV/0!</v>
      </c>
      <c r="G274" s="1121" t="e">
        <f t="shared" si="19"/>
        <v>#DIV/0!</v>
      </c>
      <c r="H274" s="1116"/>
      <c r="I274" s="1098"/>
      <c r="J274" s="1127"/>
      <c r="K274" s="1098"/>
      <c r="L274" s="1127"/>
      <c r="M274" s="1111"/>
      <c r="N274" s="1098"/>
      <c r="O274" s="1127"/>
      <c r="P274" s="1098"/>
      <c r="Q274" s="1127"/>
      <c r="R274" s="1111"/>
      <c r="S274" s="1098"/>
      <c r="T274" s="1127"/>
      <c r="U274" s="1098">
        <v>1440000</v>
      </c>
      <c r="V274" s="1134"/>
    </row>
    <row r="275" spans="1:22">
      <c r="A275" s="1099" t="s">
        <v>700</v>
      </c>
      <c r="B275" s="1092"/>
      <c r="C275" s="1092"/>
      <c r="D275" s="1121" t="e">
        <f t="shared" si="16"/>
        <v>#DIV/0!</v>
      </c>
      <c r="E275" s="1121" t="e">
        <f t="shared" si="17"/>
        <v>#DIV/0!</v>
      </c>
      <c r="F275" s="1121" t="e">
        <f t="shared" si="18"/>
        <v>#DIV/0!</v>
      </c>
      <c r="G275" s="1121" t="e">
        <f t="shared" si="19"/>
        <v>#DIV/0!</v>
      </c>
      <c r="H275" s="1116"/>
      <c r="I275" s="1098"/>
      <c r="J275" s="1127"/>
      <c r="K275" s="1098"/>
      <c r="L275" s="1127"/>
      <c r="M275" s="1111"/>
      <c r="N275" s="1098"/>
      <c r="O275" s="1127"/>
      <c r="P275" s="1098">
        <v>180000</v>
      </c>
      <c r="Q275" s="1127"/>
      <c r="R275" s="1111"/>
      <c r="S275" s="1098"/>
      <c r="T275" s="1127"/>
      <c r="U275" s="1098">
        <v>180000</v>
      </c>
      <c r="V275" s="1134"/>
    </row>
    <row r="276" spans="1:22">
      <c r="A276" s="1102" t="s">
        <v>612</v>
      </c>
      <c r="B276" s="1092"/>
      <c r="C276" s="1092"/>
      <c r="D276" s="1121" t="e">
        <f t="shared" si="16"/>
        <v>#DIV/0!</v>
      </c>
      <c r="E276" s="1121" t="e">
        <f t="shared" si="17"/>
        <v>#DIV/0!</v>
      </c>
      <c r="F276" s="1121" t="e">
        <f t="shared" si="18"/>
        <v>#DIV/0!</v>
      </c>
      <c r="G276" s="1121" t="e">
        <f t="shared" si="19"/>
        <v>#DIV/0!</v>
      </c>
      <c r="H276" s="1116"/>
      <c r="I276" s="1098"/>
      <c r="J276" s="1127"/>
      <c r="K276" s="1098"/>
      <c r="L276" s="1127"/>
      <c r="M276" s="1111"/>
      <c r="N276" s="1098"/>
      <c r="O276" s="1127"/>
      <c r="P276" s="1098">
        <v>180000</v>
      </c>
      <c r="Q276" s="1127"/>
      <c r="R276" s="1111"/>
      <c r="S276" s="1098"/>
      <c r="T276" s="1127"/>
      <c r="U276" s="1098">
        <v>180000</v>
      </c>
      <c r="V276" s="1134"/>
    </row>
    <row r="277" spans="1:22">
      <c r="A277" s="1099" t="s">
        <v>709</v>
      </c>
      <c r="B277" s="1092"/>
      <c r="C277" s="1092"/>
      <c r="D277" s="1121" t="e">
        <f t="shared" si="16"/>
        <v>#DIV/0!</v>
      </c>
      <c r="E277" s="1121" t="e">
        <f t="shared" si="17"/>
        <v>#DIV/0!</v>
      </c>
      <c r="F277" s="1121" t="e">
        <f t="shared" si="18"/>
        <v>#DIV/0!</v>
      </c>
      <c r="G277" s="1121" t="e">
        <f t="shared" si="19"/>
        <v>#DIV/0!</v>
      </c>
      <c r="H277" s="1116"/>
      <c r="I277" s="1098"/>
      <c r="J277" s="1127"/>
      <c r="K277" s="1098"/>
      <c r="L277" s="1127"/>
      <c r="M277" s="1111"/>
      <c r="N277" s="1098"/>
      <c r="O277" s="1127"/>
      <c r="P277" s="1098"/>
      <c r="Q277" s="1127"/>
      <c r="R277" s="1111"/>
      <c r="S277" s="1098"/>
      <c r="T277" s="1127"/>
      <c r="U277" s="1098">
        <v>52140</v>
      </c>
      <c r="V277" s="1134"/>
    </row>
    <row r="278" spans="1:22">
      <c r="A278" s="1102" t="s">
        <v>710</v>
      </c>
      <c r="B278" s="1092"/>
      <c r="C278" s="1092"/>
      <c r="D278" s="1121" t="e">
        <f t="shared" si="16"/>
        <v>#DIV/0!</v>
      </c>
      <c r="E278" s="1121" t="e">
        <f t="shared" si="17"/>
        <v>#DIV/0!</v>
      </c>
      <c r="F278" s="1121" t="e">
        <f t="shared" si="18"/>
        <v>#DIV/0!</v>
      </c>
      <c r="G278" s="1121" t="e">
        <f t="shared" si="19"/>
        <v>#DIV/0!</v>
      </c>
      <c r="H278" s="1116"/>
      <c r="I278" s="1098"/>
      <c r="J278" s="1127"/>
      <c r="K278" s="1098"/>
      <c r="L278" s="1127"/>
      <c r="M278" s="1111"/>
      <c r="N278" s="1098"/>
      <c r="O278" s="1127"/>
      <c r="P278" s="1098"/>
      <c r="Q278" s="1127"/>
      <c r="R278" s="1111"/>
      <c r="S278" s="1098"/>
      <c r="T278" s="1127"/>
      <c r="U278" s="1098">
        <v>52140</v>
      </c>
      <c r="V278" s="1134"/>
    </row>
    <row r="279" spans="1:22">
      <c r="A279" s="1099" t="s">
        <v>711</v>
      </c>
      <c r="B279" s="1092"/>
      <c r="C279" s="1092"/>
      <c r="D279" s="1121" t="e">
        <f t="shared" si="16"/>
        <v>#DIV/0!</v>
      </c>
      <c r="E279" s="1121" t="e">
        <f t="shared" si="17"/>
        <v>#DIV/0!</v>
      </c>
      <c r="F279" s="1121" t="e">
        <f t="shared" si="18"/>
        <v>#DIV/0!</v>
      </c>
      <c r="G279" s="1121" t="e">
        <f t="shared" si="19"/>
        <v>#DIV/0!</v>
      </c>
      <c r="H279" s="1116"/>
      <c r="I279" s="1098"/>
      <c r="J279" s="1127"/>
      <c r="K279" s="1098"/>
      <c r="L279" s="1127"/>
      <c r="M279" s="1111"/>
      <c r="N279" s="1098"/>
      <c r="O279" s="1127"/>
      <c r="P279" s="1098"/>
      <c r="Q279" s="1127"/>
      <c r="R279" s="1111"/>
      <c r="S279" s="1098"/>
      <c r="T279" s="1127"/>
      <c r="U279" s="1098">
        <v>208560</v>
      </c>
      <c r="V279" s="1134"/>
    </row>
    <row r="280" spans="1:22">
      <c r="A280" s="1102" t="s">
        <v>712</v>
      </c>
      <c r="B280" s="1092"/>
      <c r="C280" s="1092"/>
      <c r="D280" s="1121" t="e">
        <f t="shared" si="16"/>
        <v>#DIV/0!</v>
      </c>
      <c r="E280" s="1121" t="e">
        <f t="shared" si="17"/>
        <v>#DIV/0!</v>
      </c>
      <c r="F280" s="1121" t="e">
        <f t="shared" si="18"/>
        <v>#DIV/0!</v>
      </c>
      <c r="G280" s="1121" t="e">
        <f t="shared" si="19"/>
        <v>#DIV/0!</v>
      </c>
      <c r="H280" s="1116"/>
      <c r="I280" s="1098"/>
      <c r="J280" s="1127"/>
      <c r="K280" s="1098"/>
      <c r="L280" s="1127"/>
      <c r="M280" s="1111"/>
      <c r="N280" s="1098"/>
      <c r="O280" s="1127"/>
      <c r="P280" s="1098"/>
      <c r="Q280" s="1127"/>
      <c r="R280" s="1111"/>
      <c r="S280" s="1098"/>
      <c r="T280" s="1127"/>
      <c r="U280" s="1098">
        <v>208560</v>
      </c>
      <c r="V280" s="1134"/>
    </row>
    <row r="281" spans="1:22">
      <c r="A281" s="1099" t="s">
        <v>713</v>
      </c>
      <c r="B281" s="1092"/>
      <c r="C281" s="1092"/>
      <c r="D281" s="1121" t="e">
        <f t="shared" si="16"/>
        <v>#DIV/0!</v>
      </c>
      <c r="E281" s="1121" t="e">
        <f t="shared" si="17"/>
        <v>#DIV/0!</v>
      </c>
      <c r="F281" s="1121" t="e">
        <f t="shared" si="18"/>
        <v>#DIV/0!</v>
      </c>
      <c r="G281" s="1121" t="e">
        <f t="shared" si="19"/>
        <v>#DIV/0!</v>
      </c>
      <c r="H281" s="1116"/>
      <c r="I281" s="1098"/>
      <c r="J281" s="1127"/>
      <c r="K281" s="1098"/>
      <c r="L281" s="1127"/>
      <c r="M281" s="1111"/>
      <c r="N281" s="1098"/>
      <c r="O281" s="1127"/>
      <c r="P281" s="1098"/>
      <c r="Q281" s="1127"/>
      <c r="R281" s="1111"/>
      <c r="S281" s="1098"/>
      <c r="T281" s="1127"/>
      <c r="U281" s="1098">
        <v>276000</v>
      </c>
      <c r="V281" s="1134"/>
    </row>
    <row r="282" spans="1:22">
      <c r="A282" s="1102" t="s">
        <v>632</v>
      </c>
      <c r="B282" s="1092"/>
      <c r="C282" s="1092"/>
      <c r="D282" s="1121" t="e">
        <f t="shared" si="16"/>
        <v>#DIV/0!</v>
      </c>
      <c r="E282" s="1121" t="e">
        <f t="shared" si="17"/>
        <v>#DIV/0!</v>
      </c>
      <c r="F282" s="1121" t="e">
        <f t="shared" si="18"/>
        <v>#DIV/0!</v>
      </c>
      <c r="G282" s="1121" t="e">
        <f t="shared" si="19"/>
        <v>#DIV/0!</v>
      </c>
      <c r="H282" s="1116"/>
      <c r="I282" s="1098"/>
      <c r="J282" s="1127"/>
      <c r="K282" s="1098"/>
      <c r="L282" s="1127"/>
      <c r="M282" s="1111"/>
      <c r="N282" s="1098"/>
      <c r="O282" s="1127"/>
      <c r="P282" s="1098"/>
      <c r="Q282" s="1127"/>
      <c r="R282" s="1111"/>
      <c r="S282" s="1098"/>
      <c r="T282" s="1127"/>
      <c r="U282" s="1098">
        <v>276000</v>
      </c>
      <c r="V282" s="1134"/>
    </row>
    <row r="283" spans="1:22">
      <c r="A283" s="1099" t="s">
        <v>714</v>
      </c>
      <c r="B283" s="1092"/>
      <c r="C283" s="1092"/>
      <c r="D283" s="1121" t="e">
        <f t="shared" si="16"/>
        <v>#DIV/0!</v>
      </c>
      <c r="E283" s="1121" t="e">
        <f t="shared" si="17"/>
        <v>#DIV/0!</v>
      </c>
      <c r="F283" s="1121" t="e">
        <f t="shared" si="18"/>
        <v>#DIV/0!</v>
      </c>
      <c r="G283" s="1121" t="e">
        <f t="shared" si="19"/>
        <v>#DIV/0!</v>
      </c>
      <c r="H283" s="1116"/>
      <c r="I283" s="1098"/>
      <c r="J283" s="1127"/>
      <c r="K283" s="1098"/>
      <c r="L283" s="1127"/>
      <c r="M283" s="1111"/>
      <c r="N283" s="1098"/>
      <c r="O283" s="1127"/>
      <c r="P283" s="1098">
        <v>276000</v>
      </c>
      <c r="Q283" s="1127"/>
      <c r="R283" s="1111"/>
      <c r="S283" s="1098"/>
      <c r="T283" s="1127"/>
      <c r="U283" s="1098"/>
      <c r="V283" s="1134"/>
    </row>
    <row r="284" spans="1:22">
      <c r="A284" s="1102" t="s">
        <v>632</v>
      </c>
      <c r="B284" s="1092"/>
      <c r="C284" s="1092"/>
      <c r="D284" s="1121" t="e">
        <f t="shared" si="16"/>
        <v>#DIV/0!</v>
      </c>
      <c r="E284" s="1121" t="e">
        <f t="shared" si="17"/>
        <v>#DIV/0!</v>
      </c>
      <c r="F284" s="1121" t="e">
        <f t="shared" si="18"/>
        <v>#DIV/0!</v>
      </c>
      <c r="G284" s="1121" t="e">
        <f t="shared" si="19"/>
        <v>#DIV/0!</v>
      </c>
      <c r="H284" s="1116"/>
      <c r="I284" s="1098"/>
      <c r="J284" s="1127"/>
      <c r="K284" s="1098"/>
      <c r="L284" s="1127"/>
      <c r="M284" s="1111"/>
      <c r="N284" s="1098"/>
      <c r="O284" s="1127"/>
      <c r="P284" s="1098">
        <v>276000</v>
      </c>
      <c r="Q284" s="1127"/>
      <c r="R284" s="1111"/>
      <c r="S284" s="1098"/>
      <c r="T284" s="1127"/>
      <c r="U284" s="1098"/>
      <c r="V284" s="1134"/>
    </row>
    <row r="285" spans="1:22">
      <c r="A285" s="1100" t="s">
        <v>326</v>
      </c>
      <c r="B285" s="1092"/>
      <c r="C285" s="1092"/>
      <c r="D285" s="1121" t="e">
        <f t="shared" si="16"/>
        <v>#DIV/0!</v>
      </c>
      <c r="E285" s="1121" t="e">
        <f t="shared" si="17"/>
        <v>#DIV/0!</v>
      </c>
      <c r="F285" s="1121" t="e">
        <f t="shared" si="18"/>
        <v>#DIV/0!</v>
      </c>
      <c r="G285" s="1121" t="e">
        <f t="shared" si="19"/>
        <v>#DIV/0!</v>
      </c>
      <c r="H285" s="1116"/>
      <c r="I285" s="1094">
        <v>80150</v>
      </c>
      <c r="J285" s="1126"/>
      <c r="K285" s="1094"/>
      <c r="L285" s="1126"/>
      <c r="M285" s="1109"/>
      <c r="N285" s="1094"/>
      <c r="O285" s="1126"/>
      <c r="P285" s="1094"/>
      <c r="Q285" s="1126"/>
      <c r="R285" s="1109"/>
      <c r="S285" s="1094"/>
      <c r="T285" s="1126"/>
      <c r="U285" s="1094"/>
      <c r="V285" s="1134"/>
    </row>
    <row r="286" spans="1:22">
      <c r="A286" s="1101" t="s">
        <v>582</v>
      </c>
      <c r="B286" s="1092"/>
      <c r="C286" s="1092"/>
      <c r="D286" s="1121" t="e">
        <f t="shared" si="16"/>
        <v>#DIV/0!</v>
      </c>
      <c r="E286" s="1121" t="e">
        <f t="shared" si="17"/>
        <v>#DIV/0!</v>
      </c>
      <c r="F286" s="1121" t="e">
        <f t="shared" si="18"/>
        <v>#DIV/0!</v>
      </c>
      <c r="G286" s="1121" t="e">
        <f t="shared" si="19"/>
        <v>#DIV/0!</v>
      </c>
      <c r="H286" s="1116"/>
      <c r="I286" s="1098">
        <v>80150</v>
      </c>
      <c r="J286" s="1127"/>
      <c r="K286" s="1098"/>
      <c r="L286" s="1127"/>
      <c r="M286" s="1111"/>
      <c r="N286" s="1098"/>
      <c r="O286" s="1127"/>
      <c r="P286" s="1098"/>
      <c r="Q286" s="1127"/>
      <c r="R286" s="1111"/>
      <c r="S286" s="1098"/>
      <c r="T286" s="1127"/>
      <c r="U286" s="1098"/>
      <c r="V286" s="1134"/>
    </row>
    <row r="287" spans="1:22">
      <c r="A287" s="1093" t="s">
        <v>663</v>
      </c>
      <c r="B287" s="1092"/>
      <c r="C287" s="1092"/>
      <c r="D287" s="1121" t="e">
        <f t="shared" si="16"/>
        <v>#DIV/0!</v>
      </c>
      <c r="E287" s="1121" t="e">
        <f t="shared" si="17"/>
        <v>#DIV/0!</v>
      </c>
      <c r="F287" s="1121" t="e">
        <f t="shared" si="18"/>
        <v>#DIV/0!</v>
      </c>
      <c r="G287" s="1121" t="e">
        <f t="shared" si="19"/>
        <v>#DIV/0!</v>
      </c>
      <c r="H287" s="1116"/>
      <c r="I287" s="1094">
        <v>80150</v>
      </c>
      <c r="J287" s="1126"/>
      <c r="K287" s="1094"/>
      <c r="L287" s="1126"/>
      <c r="M287" s="1109"/>
      <c r="N287" s="1094"/>
      <c r="O287" s="1126"/>
      <c r="P287" s="1094"/>
      <c r="Q287" s="1126"/>
      <c r="R287" s="1109"/>
      <c r="S287" s="1094"/>
      <c r="T287" s="1126"/>
      <c r="U287" s="1094"/>
      <c r="V287" s="1134"/>
    </row>
    <row r="288" spans="1:22">
      <c r="A288" s="1099" t="s">
        <v>721</v>
      </c>
      <c r="B288" s="1092"/>
      <c r="C288" s="1092"/>
      <c r="D288" s="1121" t="e">
        <f t="shared" si="16"/>
        <v>#DIV/0!</v>
      </c>
      <c r="E288" s="1121" t="e">
        <f t="shared" si="17"/>
        <v>#DIV/0!</v>
      </c>
      <c r="F288" s="1121" t="e">
        <f t="shared" si="18"/>
        <v>#DIV/0!</v>
      </c>
      <c r="G288" s="1121" t="e">
        <f t="shared" si="19"/>
        <v>#DIV/0!</v>
      </c>
      <c r="H288" s="1116"/>
      <c r="I288" s="1098">
        <v>4800</v>
      </c>
      <c r="J288" s="1127"/>
      <c r="K288" s="1098"/>
      <c r="L288" s="1127"/>
      <c r="M288" s="1111"/>
      <c r="N288" s="1098"/>
      <c r="O288" s="1127"/>
      <c r="P288" s="1098"/>
      <c r="Q288" s="1127"/>
      <c r="R288" s="1111"/>
      <c r="S288" s="1098"/>
      <c r="T288" s="1127"/>
      <c r="U288" s="1098"/>
      <c r="V288" s="1134"/>
    </row>
    <row r="289" spans="1:22">
      <c r="A289" s="1099" t="s">
        <v>722</v>
      </c>
      <c r="B289" s="1092"/>
      <c r="C289" s="1092"/>
      <c r="D289" s="1121" t="e">
        <f t="shared" si="16"/>
        <v>#DIV/0!</v>
      </c>
      <c r="E289" s="1121" t="e">
        <f t="shared" si="17"/>
        <v>#DIV/0!</v>
      </c>
      <c r="F289" s="1121" t="e">
        <f t="shared" si="18"/>
        <v>#DIV/0!</v>
      </c>
      <c r="G289" s="1121" t="e">
        <f t="shared" si="19"/>
        <v>#DIV/0!</v>
      </c>
      <c r="H289" s="1116"/>
      <c r="I289" s="1098">
        <v>2250</v>
      </c>
      <c r="J289" s="1127"/>
      <c r="K289" s="1098"/>
      <c r="L289" s="1127"/>
      <c r="M289" s="1111"/>
      <c r="N289" s="1098"/>
      <c r="O289" s="1127"/>
      <c r="P289" s="1098"/>
      <c r="Q289" s="1127"/>
      <c r="R289" s="1111"/>
      <c r="S289" s="1098"/>
      <c r="T289" s="1127"/>
      <c r="U289" s="1098"/>
      <c r="V289" s="1134"/>
    </row>
    <row r="290" spans="1:22">
      <c r="A290" s="1099" t="s">
        <v>723</v>
      </c>
      <c r="B290" s="1092"/>
      <c r="C290" s="1092"/>
      <c r="D290" s="1121" t="e">
        <f t="shared" si="16"/>
        <v>#DIV/0!</v>
      </c>
      <c r="E290" s="1121" t="e">
        <f t="shared" si="17"/>
        <v>#DIV/0!</v>
      </c>
      <c r="F290" s="1121" t="e">
        <f t="shared" si="18"/>
        <v>#DIV/0!</v>
      </c>
      <c r="G290" s="1121" t="e">
        <f t="shared" si="19"/>
        <v>#DIV/0!</v>
      </c>
      <c r="H290" s="1116"/>
      <c r="I290" s="1098">
        <v>4250</v>
      </c>
      <c r="J290" s="1127"/>
      <c r="K290" s="1098"/>
      <c r="L290" s="1127"/>
      <c r="M290" s="1111"/>
      <c r="N290" s="1098"/>
      <c r="O290" s="1127"/>
      <c r="P290" s="1098"/>
      <c r="Q290" s="1127"/>
      <c r="R290" s="1111"/>
      <c r="S290" s="1098"/>
      <c r="T290" s="1127"/>
      <c r="U290" s="1098"/>
      <c r="V290" s="1134"/>
    </row>
    <row r="291" spans="1:22">
      <c r="A291" s="1099" t="s">
        <v>724</v>
      </c>
      <c r="B291" s="1092"/>
      <c r="C291" s="1092"/>
      <c r="D291" s="1121" t="e">
        <f t="shared" si="16"/>
        <v>#DIV/0!</v>
      </c>
      <c r="E291" s="1121" t="e">
        <f t="shared" si="17"/>
        <v>#DIV/0!</v>
      </c>
      <c r="F291" s="1121" t="e">
        <f t="shared" si="18"/>
        <v>#DIV/0!</v>
      </c>
      <c r="G291" s="1121" t="e">
        <f t="shared" si="19"/>
        <v>#DIV/0!</v>
      </c>
      <c r="H291" s="1116"/>
      <c r="I291" s="1098">
        <v>3750</v>
      </c>
      <c r="J291" s="1127"/>
      <c r="K291" s="1098"/>
      <c r="L291" s="1127"/>
      <c r="M291" s="1111"/>
      <c r="N291" s="1098"/>
      <c r="O291" s="1127"/>
      <c r="P291" s="1098"/>
      <c r="Q291" s="1127"/>
      <c r="R291" s="1111"/>
      <c r="S291" s="1098"/>
      <c r="T291" s="1127"/>
      <c r="U291" s="1098"/>
      <c r="V291" s="1134"/>
    </row>
    <row r="292" spans="1:22">
      <c r="A292" s="1099" t="s">
        <v>725</v>
      </c>
      <c r="B292" s="1092"/>
      <c r="C292" s="1092"/>
      <c r="D292" s="1121" t="e">
        <f t="shared" si="16"/>
        <v>#DIV/0!</v>
      </c>
      <c r="E292" s="1121" t="e">
        <f t="shared" si="17"/>
        <v>#DIV/0!</v>
      </c>
      <c r="F292" s="1121" t="e">
        <f t="shared" si="18"/>
        <v>#DIV/0!</v>
      </c>
      <c r="G292" s="1121" t="e">
        <f t="shared" si="19"/>
        <v>#DIV/0!</v>
      </c>
      <c r="H292" s="1116"/>
      <c r="I292" s="1098">
        <v>14000</v>
      </c>
      <c r="J292" s="1127"/>
      <c r="K292" s="1098"/>
      <c r="L292" s="1127"/>
      <c r="M292" s="1111"/>
      <c r="N292" s="1098"/>
      <c r="O292" s="1127"/>
      <c r="P292" s="1098"/>
      <c r="Q292" s="1127"/>
      <c r="R292" s="1111"/>
      <c r="S292" s="1098"/>
      <c r="T292" s="1127"/>
      <c r="U292" s="1098"/>
      <c r="V292" s="1134"/>
    </row>
    <row r="293" spans="1:22">
      <c r="A293" s="1099" t="s">
        <v>726</v>
      </c>
      <c r="B293" s="1092"/>
      <c r="C293" s="1092"/>
      <c r="D293" s="1121" t="e">
        <f t="shared" si="16"/>
        <v>#DIV/0!</v>
      </c>
      <c r="E293" s="1121" t="e">
        <f t="shared" si="17"/>
        <v>#DIV/0!</v>
      </c>
      <c r="F293" s="1121" t="e">
        <f t="shared" si="18"/>
        <v>#DIV/0!</v>
      </c>
      <c r="G293" s="1121" t="e">
        <f t="shared" si="19"/>
        <v>#DIV/0!</v>
      </c>
      <c r="H293" s="1116"/>
      <c r="I293" s="1098">
        <v>5800</v>
      </c>
      <c r="J293" s="1127"/>
      <c r="K293" s="1098"/>
      <c r="L293" s="1127"/>
      <c r="M293" s="1111"/>
      <c r="N293" s="1098"/>
      <c r="O293" s="1127"/>
      <c r="P293" s="1098"/>
      <c r="Q293" s="1127"/>
      <c r="R293" s="1111"/>
      <c r="S293" s="1098"/>
      <c r="T293" s="1127"/>
      <c r="U293" s="1098"/>
      <c r="V293" s="1134"/>
    </row>
    <row r="294" spans="1:22">
      <c r="A294" s="1099" t="s">
        <v>727</v>
      </c>
      <c r="B294" s="1092"/>
      <c r="C294" s="1092"/>
      <c r="D294" s="1121" t="e">
        <f t="shared" si="16"/>
        <v>#DIV/0!</v>
      </c>
      <c r="E294" s="1121" t="e">
        <f t="shared" si="17"/>
        <v>#DIV/0!</v>
      </c>
      <c r="F294" s="1121" t="e">
        <f t="shared" si="18"/>
        <v>#DIV/0!</v>
      </c>
      <c r="G294" s="1121" t="e">
        <f t="shared" si="19"/>
        <v>#DIV/0!</v>
      </c>
      <c r="H294" s="1116"/>
      <c r="I294" s="1098">
        <v>8300</v>
      </c>
      <c r="J294" s="1127"/>
      <c r="K294" s="1098"/>
      <c r="L294" s="1127"/>
      <c r="M294" s="1111"/>
      <c r="N294" s="1098"/>
      <c r="O294" s="1127"/>
      <c r="P294" s="1098"/>
      <c r="Q294" s="1127"/>
      <c r="R294" s="1111"/>
      <c r="S294" s="1098"/>
      <c r="T294" s="1127"/>
      <c r="U294" s="1098"/>
      <c r="V294" s="1134"/>
    </row>
    <row r="295" spans="1:22">
      <c r="A295" s="1099" t="s">
        <v>728</v>
      </c>
      <c r="B295" s="1092"/>
      <c r="C295" s="1092"/>
      <c r="D295" s="1121" t="e">
        <f t="shared" si="16"/>
        <v>#DIV/0!</v>
      </c>
      <c r="E295" s="1121" t="e">
        <f t="shared" si="17"/>
        <v>#DIV/0!</v>
      </c>
      <c r="F295" s="1121" t="e">
        <f t="shared" si="18"/>
        <v>#DIV/0!</v>
      </c>
      <c r="G295" s="1121" t="e">
        <f t="shared" si="19"/>
        <v>#DIV/0!</v>
      </c>
      <c r="H295" s="1116"/>
      <c r="I295" s="1098">
        <v>4800</v>
      </c>
      <c r="J295" s="1127"/>
      <c r="K295" s="1098"/>
      <c r="L295" s="1127"/>
      <c r="M295" s="1111"/>
      <c r="N295" s="1098"/>
      <c r="O295" s="1127"/>
      <c r="P295" s="1098"/>
      <c r="Q295" s="1127"/>
      <c r="R295" s="1111"/>
      <c r="S295" s="1098"/>
      <c r="T295" s="1127"/>
      <c r="U295" s="1098"/>
      <c r="V295" s="1134"/>
    </row>
    <row r="296" spans="1:22">
      <c r="A296" s="1099" t="s">
        <v>729</v>
      </c>
      <c r="B296" s="1092"/>
      <c r="C296" s="1092"/>
      <c r="D296" s="1121" t="e">
        <f t="shared" si="16"/>
        <v>#DIV/0!</v>
      </c>
      <c r="E296" s="1121" t="e">
        <f t="shared" si="17"/>
        <v>#DIV/0!</v>
      </c>
      <c r="F296" s="1121" t="e">
        <f t="shared" si="18"/>
        <v>#DIV/0!</v>
      </c>
      <c r="G296" s="1121" t="e">
        <f t="shared" si="19"/>
        <v>#DIV/0!</v>
      </c>
      <c r="H296" s="1116"/>
      <c r="I296" s="1098">
        <v>25000</v>
      </c>
      <c r="J296" s="1127"/>
      <c r="K296" s="1098"/>
      <c r="L296" s="1127"/>
      <c r="M296" s="1111"/>
      <c r="N296" s="1098"/>
      <c r="O296" s="1127"/>
      <c r="P296" s="1098"/>
      <c r="Q296" s="1127"/>
      <c r="R296" s="1111"/>
      <c r="S296" s="1098"/>
      <c r="T296" s="1127"/>
      <c r="U296" s="1098"/>
      <c r="V296" s="1134"/>
    </row>
    <row r="297" spans="1:22">
      <c r="A297" s="1099" t="s">
        <v>730</v>
      </c>
      <c r="B297" s="1092"/>
      <c r="C297" s="1092"/>
      <c r="D297" s="1121" t="e">
        <f t="shared" si="16"/>
        <v>#DIV/0!</v>
      </c>
      <c r="E297" s="1121" t="e">
        <f t="shared" si="17"/>
        <v>#DIV/0!</v>
      </c>
      <c r="F297" s="1121" t="e">
        <f t="shared" si="18"/>
        <v>#DIV/0!</v>
      </c>
      <c r="G297" s="1121" t="e">
        <f t="shared" si="19"/>
        <v>#DIV/0!</v>
      </c>
      <c r="H297" s="1116"/>
      <c r="I297" s="1098">
        <v>7200</v>
      </c>
      <c r="J297" s="1127"/>
      <c r="K297" s="1098"/>
      <c r="L297" s="1127"/>
      <c r="M297" s="1111"/>
      <c r="N297" s="1098"/>
      <c r="O297" s="1127"/>
      <c r="P297" s="1098"/>
      <c r="Q297" s="1127"/>
      <c r="R297" s="1111"/>
      <c r="S297" s="1098"/>
      <c r="T297" s="1127"/>
      <c r="U297" s="1098"/>
      <c r="V297" s="1134"/>
    </row>
    <row r="298" spans="1:22">
      <c r="A298" s="1100" t="s">
        <v>134</v>
      </c>
      <c r="B298" s="1092"/>
      <c r="C298" s="1092"/>
      <c r="D298" s="1121" t="e">
        <f t="shared" si="16"/>
        <v>#DIV/0!</v>
      </c>
      <c r="E298" s="1121" t="e">
        <f t="shared" si="17"/>
        <v>#DIV/0!</v>
      </c>
      <c r="F298" s="1121" t="e">
        <f t="shared" si="18"/>
        <v>#DIV/0!</v>
      </c>
      <c r="G298" s="1121" t="e">
        <f t="shared" si="19"/>
        <v>#DIV/0!</v>
      </c>
      <c r="H298" s="1116"/>
      <c r="I298" s="1094">
        <v>399200</v>
      </c>
      <c r="J298" s="1126"/>
      <c r="K298" s="1094"/>
      <c r="L298" s="1126"/>
      <c r="M298" s="1109"/>
      <c r="N298" s="1094">
        <v>525660</v>
      </c>
      <c r="O298" s="1126"/>
      <c r="P298" s="1094"/>
      <c r="Q298" s="1126"/>
      <c r="R298" s="1109"/>
      <c r="S298" s="1094">
        <v>363600</v>
      </c>
      <c r="T298" s="1126"/>
      <c r="U298" s="1094"/>
      <c r="V298" s="1134"/>
    </row>
    <row r="299" spans="1:22">
      <c r="A299" s="1101" t="s">
        <v>134</v>
      </c>
      <c r="B299" s="1092"/>
      <c r="C299" s="1092"/>
      <c r="D299" s="1121" t="e">
        <f t="shared" si="16"/>
        <v>#DIV/0!</v>
      </c>
      <c r="E299" s="1121" t="e">
        <f t="shared" si="17"/>
        <v>#DIV/0!</v>
      </c>
      <c r="F299" s="1121" t="e">
        <f t="shared" si="18"/>
        <v>#DIV/0!</v>
      </c>
      <c r="G299" s="1121" t="e">
        <f t="shared" si="19"/>
        <v>#DIV/0!</v>
      </c>
      <c r="H299" s="1116"/>
      <c r="I299" s="1098">
        <v>399200</v>
      </c>
      <c r="J299" s="1127"/>
      <c r="K299" s="1098"/>
      <c r="L299" s="1127"/>
      <c r="M299" s="1111"/>
      <c r="N299" s="1098">
        <v>525660</v>
      </c>
      <c r="O299" s="1127"/>
      <c r="P299" s="1098"/>
      <c r="Q299" s="1127"/>
      <c r="R299" s="1111"/>
      <c r="S299" s="1098">
        <v>363600</v>
      </c>
      <c r="T299" s="1127"/>
      <c r="U299" s="1098"/>
      <c r="V299" s="1134"/>
    </row>
    <row r="300" spans="1:22">
      <c r="A300" s="1093" t="s">
        <v>134</v>
      </c>
      <c r="B300" s="1092"/>
      <c r="C300" s="1092"/>
      <c r="D300" s="1121" t="e">
        <f t="shared" si="16"/>
        <v>#DIV/0!</v>
      </c>
      <c r="E300" s="1121" t="e">
        <f t="shared" si="17"/>
        <v>#DIV/0!</v>
      </c>
      <c r="F300" s="1121" t="e">
        <f t="shared" si="18"/>
        <v>#DIV/0!</v>
      </c>
      <c r="G300" s="1121" t="e">
        <f t="shared" si="19"/>
        <v>#DIV/0!</v>
      </c>
      <c r="H300" s="1116"/>
      <c r="I300" s="1094">
        <v>399200</v>
      </c>
      <c r="J300" s="1126"/>
      <c r="K300" s="1094"/>
      <c r="L300" s="1126"/>
      <c r="M300" s="1109"/>
      <c r="N300" s="1094">
        <v>525660</v>
      </c>
      <c r="O300" s="1126"/>
      <c r="P300" s="1094"/>
      <c r="Q300" s="1126"/>
      <c r="R300" s="1109"/>
      <c r="S300" s="1094">
        <v>363600</v>
      </c>
      <c r="T300" s="1126"/>
      <c r="U300" s="1094"/>
      <c r="V300" s="1134"/>
    </row>
    <row r="301" spans="1:22">
      <c r="A301" s="1099" t="s">
        <v>720</v>
      </c>
      <c r="B301" s="1092"/>
      <c r="C301" s="1092"/>
      <c r="D301" s="1121" t="e">
        <f t="shared" si="16"/>
        <v>#DIV/0!</v>
      </c>
      <c r="E301" s="1121" t="e">
        <f t="shared" si="17"/>
        <v>#DIV/0!</v>
      </c>
      <c r="F301" s="1121" t="e">
        <f t="shared" si="18"/>
        <v>#DIV/0!</v>
      </c>
      <c r="G301" s="1121" t="e">
        <f t="shared" si="19"/>
        <v>#DIV/0!</v>
      </c>
      <c r="H301" s="1116"/>
      <c r="I301" s="1098">
        <v>399200</v>
      </c>
      <c r="J301" s="1127"/>
      <c r="K301" s="1098"/>
      <c r="L301" s="1127"/>
      <c r="M301" s="1111"/>
      <c r="N301" s="1098">
        <v>525660</v>
      </c>
      <c r="O301" s="1127"/>
      <c r="P301" s="1098"/>
      <c r="Q301" s="1127"/>
      <c r="R301" s="1111"/>
      <c r="S301" s="1098">
        <v>363600</v>
      </c>
      <c r="T301" s="1127"/>
      <c r="U301" s="1098"/>
      <c r="V301" s="1134"/>
    </row>
    <row r="302" spans="1:22">
      <c r="A302" s="1090" t="s">
        <v>733</v>
      </c>
      <c r="B302" s="1092"/>
      <c r="C302" s="1092"/>
      <c r="D302" s="1121" t="e">
        <f t="shared" si="16"/>
        <v>#DIV/0!</v>
      </c>
      <c r="E302" s="1121" t="e">
        <f t="shared" si="17"/>
        <v>#DIV/0!</v>
      </c>
      <c r="F302" s="1121" t="e">
        <f t="shared" si="18"/>
        <v>#DIV/0!</v>
      </c>
      <c r="G302" s="1121" t="e">
        <f t="shared" si="19"/>
        <v>#DIV/0!</v>
      </c>
      <c r="H302" s="1116"/>
      <c r="I302" s="1091">
        <v>1918700</v>
      </c>
      <c r="J302" s="1125"/>
      <c r="K302" s="1091"/>
      <c r="L302" s="1125"/>
      <c r="M302" s="1109"/>
      <c r="N302" s="1091">
        <v>1525320</v>
      </c>
      <c r="O302" s="1125"/>
      <c r="P302" s="1091"/>
      <c r="Q302" s="1125"/>
      <c r="R302" s="1109"/>
      <c r="S302" s="1091">
        <v>1199610</v>
      </c>
      <c r="T302" s="1125"/>
      <c r="U302" s="1091"/>
      <c r="V302" s="1134"/>
    </row>
    <row r="303" spans="1:22">
      <c r="A303" s="1100" t="s">
        <v>571</v>
      </c>
      <c r="B303" s="1092"/>
      <c r="C303" s="1092"/>
      <c r="D303" s="1121" t="e">
        <f t="shared" si="16"/>
        <v>#DIV/0!</v>
      </c>
      <c r="E303" s="1121" t="e">
        <f t="shared" si="17"/>
        <v>#DIV/0!</v>
      </c>
      <c r="F303" s="1121" t="e">
        <f t="shared" si="18"/>
        <v>#DIV/0!</v>
      </c>
      <c r="G303" s="1121" t="e">
        <f t="shared" si="19"/>
        <v>#DIV/0!</v>
      </c>
      <c r="H303" s="1116"/>
      <c r="I303" s="1094"/>
      <c r="J303" s="1126"/>
      <c r="K303" s="1094"/>
      <c r="L303" s="1126"/>
      <c r="M303" s="1109"/>
      <c r="N303" s="1094"/>
      <c r="O303" s="1126"/>
      <c r="P303" s="1094"/>
      <c r="Q303" s="1126"/>
      <c r="R303" s="1109"/>
      <c r="S303" s="1094">
        <v>35000</v>
      </c>
      <c r="T303" s="1126"/>
      <c r="U303" s="1094"/>
      <c r="V303" s="1134"/>
    </row>
    <row r="304" spans="1:22">
      <c r="A304" s="1101" t="s">
        <v>571</v>
      </c>
      <c r="B304" s="1092"/>
      <c r="C304" s="1092"/>
      <c r="D304" s="1121" t="e">
        <f t="shared" si="16"/>
        <v>#DIV/0!</v>
      </c>
      <c r="E304" s="1121" t="e">
        <f t="shared" si="17"/>
        <v>#DIV/0!</v>
      </c>
      <c r="F304" s="1121" t="e">
        <f t="shared" si="18"/>
        <v>#DIV/0!</v>
      </c>
      <c r="G304" s="1121" t="e">
        <f t="shared" si="19"/>
        <v>#DIV/0!</v>
      </c>
      <c r="H304" s="1116"/>
      <c r="I304" s="1098"/>
      <c r="J304" s="1127"/>
      <c r="K304" s="1098"/>
      <c r="L304" s="1127"/>
      <c r="M304" s="1111"/>
      <c r="N304" s="1098"/>
      <c r="O304" s="1127"/>
      <c r="P304" s="1098"/>
      <c r="Q304" s="1127"/>
      <c r="R304" s="1111"/>
      <c r="S304" s="1098">
        <v>35000</v>
      </c>
      <c r="T304" s="1127"/>
      <c r="U304" s="1098"/>
      <c r="V304" s="1134"/>
    </row>
    <row r="305" spans="1:22">
      <c r="A305" s="1093" t="s">
        <v>571</v>
      </c>
      <c r="B305" s="1092"/>
      <c r="C305" s="1092"/>
      <c r="D305" s="1121" t="e">
        <f t="shared" si="16"/>
        <v>#DIV/0!</v>
      </c>
      <c r="E305" s="1121" t="e">
        <f t="shared" si="17"/>
        <v>#DIV/0!</v>
      </c>
      <c r="F305" s="1121" t="e">
        <f t="shared" si="18"/>
        <v>#DIV/0!</v>
      </c>
      <c r="G305" s="1121" t="e">
        <f t="shared" si="19"/>
        <v>#DIV/0!</v>
      </c>
      <c r="H305" s="1116"/>
      <c r="I305" s="1094"/>
      <c r="J305" s="1126"/>
      <c r="K305" s="1094"/>
      <c r="L305" s="1126"/>
      <c r="M305" s="1109"/>
      <c r="N305" s="1094"/>
      <c r="O305" s="1126"/>
      <c r="P305" s="1094"/>
      <c r="Q305" s="1126"/>
      <c r="R305" s="1109"/>
      <c r="S305" s="1094">
        <v>35000</v>
      </c>
      <c r="T305" s="1126"/>
      <c r="U305" s="1094"/>
      <c r="V305" s="1134"/>
    </row>
    <row r="306" spans="1:22">
      <c r="A306" s="1099" t="s">
        <v>739</v>
      </c>
      <c r="B306" s="1092"/>
      <c r="C306" s="1092"/>
      <c r="D306" s="1121" t="e">
        <f t="shared" si="16"/>
        <v>#DIV/0!</v>
      </c>
      <c r="E306" s="1121" t="e">
        <f t="shared" si="17"/>
        <v>#DIV/0!</v>
      </c>
      <c r="F306" s="1121" t="e">
        <f t="shared" si="18"/>
        <v>#DIV/0!</v>
      </c>
      <c r="G306" s="1121" t="e">
        <f t="shared" si="19"/>
        <v>#DIV/0!</v>
      </c>
      <c r="H306" s="1116"/>
      <c r="I306" s="1098"/>
      <c r="J306" s="1127"/>
      <c r="K306" s="1098"/>
      <c r="L306" s="1127"/>
      <c r="M306" s="1111"/>
      <c r="N306" s="1098"/>
      <c r="O306" s="1127"/>
      <c r="P306" s="1098"/>
      <c r="Q306" s="1127"/>
      <c r="R306" s="1111"/>
      <c r="S306" s="1098">
        <v>10000</v>
      </c>
      <c r="T306" s="1127"/>
      <c r="U306" s="1098"/>
      <c r="V306" s="1134"/>
    </row>
    <row r="307" spans="1:22">
      <c r="A307" s="1099" t="s">
        <v>740</v>
      </c>
      <c r="B307" s="1092"/>
      <c r="C307" s="1092"/>
      <c r="D307" s="1121" t="e">
        <f t="shared" si="16"/>
        <v>#DIV/0!</v>
      </c>
      <c r="E307" s="1121" t="e">
        <f t="shared" si="17"/>
        <v>#DIV/0!</v>
      </c>
      <c r="F307" s="1121" t="e">
        <f t="shared" si="18"/>
        <v>#DIV/0!</v>
      </c>
      <c r="G307" s="1121" t="e">
        <f t="shared" si="19"/>
        <v>#DIV/0!</v>
      </c>
      <c r="H307" s="1116"/>
      <c r="I307" s="1098"/>
      <c r="J307" s="1127"/>
      <c r="K307" s="1098"/>
      <c r="L307" s="1127"/>
      <c r="M307" s="1111"/>
      <c r="N307" s="1098"/>
      <c r="O307" s="1127"/>
      <c r="P307" s="1098"/>
      <c r="Q307" s="1127"/>
      <c r="R307" s="1111"/>
      <c r="S307" s="1098">
        <v>25000</v>
      </c>
      <c r="T307" s="1127"/>
      <c r="U307" s="1098"/>
      <c r="V307" s="1134"/>
    </row>
    <row r="308" spans="1:22">
      <c r="A308" s="1100" t="s">
        <v>325</v>
      </c>
      <c r="B308" s="1092"/>
      <c r="C308" s="1092"/>
      <c r="D308" s="1121" t="e">
        <f t="shared" si="16"/>
        <v>#DIV/0!</v>
      </c>
      <c r="E308" s="1121" t="e">
        <f t="shared" si="17"/>
        <v>#DIV/0!</v>
      </c>
      <c r="F308" s="1121" t="e">
        <f t="shared" si="18"/>
        <v>#DIV/0!</v>
      </c>
      <c r="G308" s="1121" t="e">
        <f t="shared" si="19"/>
        <v>#DIV/0!</v>
      </c>
      <c r="H308" s="1116"/>
      <c r="I308" s="1094">
        <v>390000</v>
      </c>
      <c r="J308" s="1126"/>
      <c r="K308" s="1094"/>
      <c r="L308" s="1126"/>
      <c r="M308" s="1109"/>
      <c r="N308" s="1094">
        <v>478000</v>
      </c>
      <c r="O308" s="1126"/>
      <c r="P308" s="1094"/>
      <c r="Q308" s="1126"/>
      <c r="R308" s="1109"/>
      <c r="S308" s="1094">
        <v>1164610</v>
      </c>
      <c r="T308" s="1126"/>
      <c r="U308" s="1094"/>
      <c r="V308" s="1134"/>
    </row>
    <row r="309" spans="1:22">
      <c r="A309" s="1101" t="s">
        <v>376</v>
      </c>
      <c r="B309" s="1092"/>
      <c r="C309" s="1092"/>
      <c r="D309" s="1121" t="e">
        <f t="shared" si="16"/>
        <v>#DIV/0!</v>
      </c>
      <c r="E309" s="1121" t="e">
        <f t="shared" si="17"/>
        <v>#DIV/0!</v>
      </c>
      <c r="F309" s="1121" t="e">
        <f t="shared" si="18"/>
        <v>#DIV/0!</v>
      </c>
      <c r="G309" s="1121" t="e">
        <f t="shared" si="19"/>
        <v>#DIV/0!</v>
      </c>
      <c r="H309" s="1116"/>
      <c r="I309" s="1098">
        <v>390000</v>
      </c>
      <c r="J309" s="1127"/>
      <c r="K309" s="1098"/>
      <c r="L309" s="1127"/>
      <c r="M309" s="1111"/>
      <c r="N309" s="1098">
        <v>478000</v>
      </c>
      <c r="O309" s="1127"/>
      <c r="P309" s="1098"/>
      <c r="Q309" s="1127"/>
      <c r="R309" s="1111"/>
      <c r="S309" s="1098">
        <v>1164610</v>
      </c>
      <c r="T309" s="1127"/>
      <c r="U309" s="1098"/>
      <c r="V309" s="1134"/>
    </row>
    <row r="310" spans="1:22">
      <c r="A310" s="1093" t="s">
        <v>166</v>
      </c>
      <c r="B310" s="1092"/>
      <c r="C310" s="1092"/>
      <c r="D310" s="1121" t="e">
        <f t="shared" si="16"/>
        <v>#DIV/0!</v>
      </c>
      <c r="E310" s="1121" t="e">
        <f t="shared" si="17"/>
        <v>#DIV/0!</v>
      </c>
      <c r="F310" s="1121" t="e">
        <f t="shared" si="18"/>
        <v>#DIV/0!</v>
      </c>
      <c r="G310" s="1121" t="e">
        <f t="shared" si="19"/>
        <v>#DIV/0!</v>
      </c>
      <c r="H310" s="1116"/>
      <c r="I310" s="1094">
        <v>206000</v>
      </c>
      <c r="J310" s="1126"/>
      <c r="K310" s="1094"/>
      <c r="L310" s="1126"/>
      <c r="M310" s="1109"/>
      <c r="N310" s="1094">
        <v>306000</v>
      </c>
      <c r="O310" s="1126"/>
      <c r="P310" s="1094"/>
      <c r="Q310" s="1126"/>
      <c r="R310" s="1109"/>
      <c r="S310" s="1094">
        <v>1026000</v>
      </c>
      <c r="T310" s="1126"/>
      <c r="U310" s="1094"/>
      <c r="V310" s="1134"/>
    </row>
    <row r="311" spans="1:22">
      <c r="A311" s="1099" t="s">
        <v>650</v>
      </c>
      <c r="B311" s="1092"/>
      <c r="C311" s="1092"/>
      <c r="D311" s="1121" t="e">
        <f t="shared" si="16"/>
        <v>#DIV/0!</v>
      </c>
      <c r="E311" s="1121" t="e">
        <f t="shared" si="17"/>
        <v>#DIV/0!</v>
      </c>
      <c r="F311" s="1121" t="e">
        <f t="shared" si="18"/>
        <v>#DIV/0!</v>
      </c>
      <c r="G311" s="1121" t="e">
        <f t="shared" si="19"/>
        <v>#DIV/0!</v>
      </c>
      <c r="H311" s="1116"/>
      <c r="I311" s="1098">
        <v>200000</v>
      </c>
      <c r="J311" s="1127"/>
      <c r="K311" s="1098"/>
      <c r="L311" s="1127"/>
      <c r="M311" s="1111"/>
      <c r="N311" s="1098"/>
      <c r="O311" s="1127"/>
      <c r="P311" s="1098"/>
      <c r="Q311" s="1127"/>
      <c r="R311" s="1111"/>
      <c r="S311" s="1098">
        <v>64000</v>
      </c>
      <c r="T311" s="1127"/>
      <c r="U311" s="1098"/>
      <c r="V311" s="1134"/>
    </row>
    <row r="312" spans="1:22">
      <c r="A312" s="1099" t="s">
        <v>568</v>
      </c>
      <c r="B312" s="1092"/>
      <c r="C312" s="1092"/>
      <c r="D312" s="1121" t="e">
        <f t="shared" si="16"/>
        <v>#DIV/0!</v>
      </c>
      <c r="E312" s="1121" t="e">
        <f t="shared" si="17"/>
        <v>#DIV/0!</v>
      </c>
      <c r="F312" s="1121" t="e">
        <f t="shared" si="18"/>
        <v>#DIV/0!</v>
      </c>
      <c r="G312" s="1121" t="e">
        <f t="shared" si="19"/>
        <v>#DIV/0!</v>
      </c>
      <c r="H312" s="1116"/>
      <c r="I312" s="1098"/>
      <c r="J312" s="1127"/>
      <c r="K312" s="1098"/>
      <c r="L312" s="1127"/>
      <c r="M312" s="1111"/>
      <c r="N312" s="1098"/>
      <c r="O312" s="1127"/>
      <c r="P312" s="1098"/>
      <c r="Q312" s="1127"/>
      <c r="R312" s="1111"/>
      <c r="S312" s="1098">
        <v>902000</v>
      </c>
      <c r="T312" s="1127"/>
      <c r="U312" s="1098"/>
      <c r="V312" s="1134"/>
    </row>
    <row r="313" spans="1:22">
      <c r="A313" s="1099" t="s">
        <v>581</v>
      </c>
      <c r="B313" s="1092"/>
      <c r="C313" s="1092"/>
      <c r="D313" s="1121" t="e">
        <f t="shared" si="16"/>
        <v>#DIV/0!</v>
      </c>
      <c r="E313" s="1121" t="e">
        <f t="shared" si="17"/>
        <v>#DIV/0!</v>
      </c>
      <c r="F313" s="1121" t="e">
        <f t="shared" si="18"/>
        <v>#DIV/0!</v>
      </c>
      <c r="G313" s="1121" t="e">
        <f t="shared" si="19"/>
        <v>#DIV/0!</v>
      </c>
      <c r="H313" s="1116"/>
      <c r="I313" s="1098"/>
      <c r="J313" s="1127"/>
      <c r="K313" s="1098"/>
      <c r="L313" s="1127"/>
      <c r="M313" s="1111"/>
      <c r="N313" s="1098">
        <v>300000</v>
      </c>
      <c r="O313" s="1127"/>
      <c r="P313" s="1098"/>
      <c r="Q313" s="1127"/>
      <c r="R313" s="1111"/>
      <c r="S313" s="1098">
        <v>55000</v>
      </c>
      <c r="T313" s="1127"/>
      <c r="U313" s="1098"/>
      <c r="V313" s="1134"/>
    </row>
    <row r="314" spans="1:22">
      <c r="A314" s="1099" t="s">
        <v>661</v>
      </c>
      <c r="B314" s="1092"/>
      <c r="C314" s="1092"/>
      <c r="D314" s="1121" t="e">
        <f t="shared" si="16"/>
        <v>#DIV/0!</v>
      </c>
      <c r="E314" s="1121" t="e">
        <f t="shared" si="17"/>
        <v>#DIV/0!</v>
      </c>
      <c r="F314" s="1121" t="e">
        <f t="shared" si="18"/>
        <v>#DIV/0!</v>
      </c>
      <c r="G314" s="1121" t="e">
        <f t="shared" si="19"/>
        <v>#DIV/0!</v>
      </c>
      <c r="H314" s="1116"/>
      <c r="I314" s="1098">
        <v>6000</v>
      </c>
      <c r="J314" s="1127"/>
      <c r="K314" s="1098"/>
      <c r="L314" s="1127"/>
      <c r="M314" s="1111"/>
      <c r="N314" s="1098">
        <v>6000</v>
      </c>
      <c r="O314" s="1127"/>
      <c r="P314" s="1098"/>
      <c r="Q314" s="1127"/>
      <c r="R314" s="1111"/>
      <c r="S314" s="1098">
        <v>5000</v>
      </c>
      <c r="T314" s="1127"/>
      <c r="U314" s="1098"/>
      <c r="V314" s="1134"/>
    </row>
    <row r="315" spans="1:22">
      <c r="A315" s="1093" t="s">
        <v>165</v>
      </c>
      <c r="B315" s="1092"/>
      <c r="C315" s="1092"/>
      <c r="D315" s="1121" t="e">
        <f t="shared" si="16"/>
        <v>#DIV/0!</v>
      </c>
      <c r="E315" s="1121" t="e">
        <f t="shared" si="17"/>
        <v>#DIV/0!</v>
      </c>
      <c r="F315" s="1121" t="e">
        <f t="shared" si="18"/>
        <v>#DIV/0!</v>
      </c>
      <c r="G315" s="1121" t="e">
        <f t="shared" si="19"/>
        <v>#DIV/0!</v>
      </c>
      <c r="H315" s="1116"/>
      <c r="I315" s="1094">
        <v>4000</v>
      </c>
      <c r="J315" s="1126"/>
      <c r="K315" s="1094"/>
      <c r="L315" s="1126"/>
      <c r="M315" s="1109"/>
      <c r="N315" s="1094">
        <v>2000</v>
      </c>
      <c r="O315" s="1126"/>
      <c r="P315" s="1094"/>
      <c r="Q315" s="1126"/>
      <c r="R315" s="1109"/>
      <c r="S315" s="1094">
        <v>5000</v>
      </c>
      <c r="T315" s="1126"/>
      <c r="U315" s="1094"/>
      <c r="V315" s="1134"/>
    </row>
    <row r="316" spans="1:22">
      <c r="A316" s="1099" t="s">
        <v>654</v>
      </c>
      <c r="B316" s="1092"/>
      <c r="C316" s="1092"/>
      <c r="D316" s="1121" t="e">
        <f t="shared" si="16"/>
        <v>#DIV/0!</v>
      </c>
      <c r="E316" s="1121" t="e">
        <f t="shared" si="17"/>
        <v>#DIV/0!</v>
      </c>
      <c r="F316" s="1121" t="e">
        <f t="shared" si="18"/>
        <v>#DIV/0!</v>
      </c>
      <c r="G316" s="1121" t="e">
        <f t="shared" si="19"/>
        <v>#DIV/0!</v>
      </c>
      <c r="H316" s="1116"/>
      <c r="I316" s="1098">
        <v>1000</v>
      </c>
      <c r="J316" s="1127"/>
      <c r="K316" s="1098"/>
      <c r="L316" s="1127"/>
      <c r="M316" s="1111"/>
      <c r="N316" s="1098">
        <v>2000</v>
      </c>
      <c r="O316" s="1127"/>
      <c r="P316" s="1098"/>
      <c r="Q316" s="1127"/>
      <c r="R316" s="1111"/>
      <c r="S316" s="1098">
        <v>5000</v>
      </c>
      <c r="T316" s="1127"/>
      <c r="U316" s="1098"/>
      <c r="V316" s="1134"/>
    </row>
    <row r="317" spans="1:22">
      <c r="A317" s="1099" t="s">
        <v>734</v>
      </c>
      <c r="B317" s="1092"/>
      <c r="C317" s="1092"/>
      <c r="D317" s="1121" t="e">
        <f t="shared" si="16"/>
        <v>#DIV/0!</v>
      </c>
      <c r="E317" s="1121" t="e">
        <f t="shared" si="17"/>
        <v>#DIV/0!</v>
      </c>
      <c r="F317" s="1121" t="e">
        <f t="shared" si="18"/>
        <v>#DIV/0!</v>
      </c>
      <c r="G317" s="1121" t="e">
        <f t="shared" si="19"/>
        <v>#DIV/0!</v>
      </c>
      <c r="H317" s="1116"/>
      <c r="I317" s="1098">
        <v>3000</v>
      </c>
      <c r="J317" s="1127"/>
      <c r="K317" s="1098"/>
      <c r="L317" s="1127"/>
      <c r="M317" s="1111"/>
      <c r="N317" s="1098"/>
      <c r="O317" s="1127"/>
      <c r="P317" s="1098"/>
      <c r="Q317" s="1127"/>
      <c r="R317" s="1111"/>
      <c r="S317" s="1098"/>
      <c r="T317" s="1127"/>
      <c r="U317" s="1098"/>
      <c r="V317" s="1134"/>
    </row>
    <row r="318" spans="1:22">
      <c r="A318" s="1093" t="s">
        <v>167</v>
      </c>
      <c r="B318" s="1092"/>
      <c r="C318" s="1092"/>
      <c r="D318" s="1121" t="e">
        <f t="shared" si="16"/>
        <v>#DIV/0!</v>
      </c>
      <c r="E318" s="1121" t="e">
        <f t="shared" si="17"/>
        <v>#DIV/0!</v>
      </c>
      <c r="F318" s="1121" t="e">
        <f t="shared" si="18"/>
        <v>#DIV/0!</v>
      </c>
      <c r="G318" s="1121" t="e">
        <f t="shared" si="19"/>
        <v>#DIV/0!</v>
      </c>
      <c r="H318" s="1116"/>
      <c r="I318" s="1094">
        <v>180000</v>
      </c>
      <c r="J318" s="1126"/>
      <c r="K318" s="1094"/>
      <c r="L318" s="1126"/>
      <c r="M318" s="1109"/>
      <c r="N318" s="1094">
        <v>170000</v>
      </c>
      <c r="O318" s="1126"/>
      <c r="P318" s="1094"/>
      <c r="Q318" s="1126"/>
      <c r="R318" s="1109"/>
      <c r="S318" s="1094">
        <v>133610</v>
      </c>
      <c r="T318" s="1126"/>
      <c r="U318" s="1094"/>
      <c r="V318" s="1134"/>
    </row>
    <row r="319" spans="1:22">
      <c r="A319" s="1099" t="s">
        <v>735</v>
      </c>
      <c r="B319" s="1092"/>
      <c r="C319" s="1092"/>
      <c r="D319" s="1121" t="e">
        <f t="shared" si="16"/>
        <v>#DIV/0!</v>
      </c>
      <c r="E319" s="1121" t="e">
        <f t="shared" si="17"/>
        <v>#DIV/0!</v>
      </c>
      <c r="F319" s="1121" t="e">
        <f t="shared" si="18"/>
        <v>#DIV/0!</v>
      </c>
      <c r="G319" s="1121" t="e">
        <f t="shared" si="19"/>
        <v>#DIV/0!</v>
      </c>
      <c r="H319" s="1116"/>
      <c r="I319" s="1098">
        <v>30000</v>
      </c>
      <c r="J319" s="1127"/>
      <c r="K319" s="1098"/>
      <c r="L319" s="1127"/>
      <c r="M319" s="1111"/>
      <c r="N319" s="1098">
        <v>30000</v>
      </c>
      <c r="O319" s="1127"/>
      <c r="P319" s="1098"/>
      <c r="Q319" s="1127"/>
      <c r="R319" s="1111"/>
      <c r="S319" s="1098">
        <v>20000</v>
      </c>
      <c r="T319" s="1127"/>
      <c r="U319" s="1098"/>
      <c r="V319" s="1134"/>
    </row>
    <row r="320" spans="1:22">
      <c r="A320" s="1099" t="s">
        <v>736</v>
      </c>
      <c r="B320" s="1092"/>
      <c r="C320" s="1092"/>
      <c r="D320" s="1121" t="e">
        <f t="shared" si="16"/>
        <v>#DIV/0!</v>
      </c>
      <c r="E320" s="1121" t="e">
        <f t="shared" si="17"/>
        <v>#DIV/0!</v>
      </c>
      <c r="F320" s="1121" t="e">
        <f t="shared" si="18"/>
        <v>#DIV/0!</v>
      </c>
      <c r="G320" s="1121" t="e">
        <f t="shared" si="19"/>
        <v>#DIV/0!</v>
      </c>
      <c r="H320" s="1116"/>
      <c r="I320" s="1098">
        <v>30000</v>
      </c>
      <c r="J320" s="1127"/>
      <c r="K320" s="1098"/>
      <c r="L320" s="1127"/>
      <c r="M320" s="1111"/>
      <c r="N320" s="1098">
        <v>30000</v>
      </c>
      <c r="O320" s="1127"/>
      <c r="P320" s="1098"/>
      <c r="Q320" s="1127"/>
      <c r="R320" s="1111"/>
      <c r="S320" s="1098">
        <v>30000</v>
      </c>
      <c r="T320" s="1127"/>
      <c r="U320" s="1098"/>
      <c r="V320" s="1134"/>
    </row>
    <row r="321" spans="1:22">
      <c r="A321" s="1099" t="s">
        <v>737</v>
      </c>
      <c r="B321" s="1092"/>
      <c r="C321" s="1092"/>
      <c r="D321" s="1121" t="e">
        <f t="shared" si="16"/>
        <v>#DIV/0!</v>
      </c>
      <c r="E321" s="1121" t="e">
        <f t="shared" si="17"/>
        <v>#DIV/0!</v>
      </c>
      <c r="F321" s="1121" t="e">
        <f t="shared" si="18"/>
        <v>#DIV/0!</v>
      </c>
      <c r="G321" s="1121" t="e">
        <f t="shared" si="19"/>
        <v>#DIV/0!</v>
      </c>
      <c r="H321" s="1116"/>
      <c r="I321" s="1098">
        <v>30000</v>
      </c>
      <c r="J321" s="1127"/>
      <c r="K321" s="1098"/>
      <c r="L321" s="1127"/>
      <c r="M321" s="1111"/>
      <c r="N321" s="1098">
        <v>30000</v>
      </c>
      <c r="O321" s="1127"/>
      <c r="P321" s="1098"/>
      <c r="Q321" s="1127"/>
      <c r="R321" s="1111"/>
      <c r="S321" s="1098">
        <v>25000</v>
      </c>
      <c r="T321" s="1127"/>
      <c r="U321" s="1098"/>
      <c r="V321" s="1134"/>
    </row>
    <row r="322" spans="1:22">
      <c r="A322" s="1099" t="s">
        <v>738</v>
      </c>
      <c r="B322" s="1092"/>
      <c r="C322" s="1092"/>
      <c r="D322" s="1121" t="e">
        <f t="shared" si="16"/>
        <v>#DIV/0!</v>
      </c>
      <c r="E322" s="1121" t="e">
        <f t="shared" si="17"/>
        <v>#DIV/0!</v>
      </c>
      <c r="F322" s="1121" t="e">
        <f t="shared" si="18"/>
        <v>#DIV/0!</v>
      </c>
      <c r="G322" s="1121" t="e">
        <f t="shared" si="19"/>
        <v>#DIV/0!</v>
      </c>
      <c r="H322" s="1116"/>
      <c r="I322" s="1098">
        <v>30000</v>
      </c>
      <c r="J322" s="1127"/>
      <c r="K322" s="1098"/>
      <c r="L322" s="1127"/>
      <c r="M322" s="1111"/>
      <c r="N322" s="1098">
        <v>20000</v>
      </c>
      <c r="O322" s="1127"/>
      <c r="P322" s="1098"/>
      <c r="Q322" s="1127"/>
      <c r="R322" s="1111"/>
      <c r="S322" s="1098">
        <v>30000</v>
      </c>
      <c r="T322" s="1127"/>
      <c r="U322" s="1098"/>
      <c r="V322" s="1134"/>
    </row>
    <row r="323" spans="1:22">
      <c r="A323" s="1099" t="s">
        <v>570</v>
      </c>
      <c r="B323" s="1092"/>
      <c r="C323" s="1092"/>
      <c r="D323" s="1121" t="e">
        <f t="shared" si="16"/>
        <v>#DIV/0!</v>
      </c>
      <c r="E323" s="1121" t="e">
        <f t="shared" si="17"/>
        <v>#DIV/0!</v>
      </c>
      <c r="F323" s="1121" t="e">
        <f t="shared" si="18"/>
        <v>#DIV/0!</v>
      </c>
      <c r="G323" s="1121" t="e">
        <f t="shared" si="19"/>
        <v>#DIV/0!</v>
      </c>
      <c r="H323" s="1116"/>
      <c r="I323" s="1098">
        <v>30000</v>
      </c>
      <c r="J323" s="1127"/>
      <c r="K323" s="1098"/>
      <c r="L323" s="1127"/>
      <c r="M323" s="1111"/>
      <c r="N323" s="1098">
        <v>30000</v>
      </c>
      <c r="O323" s="1127"/>
      <c r="P323" s="1098"/>
      <c r="Q323" s="1127"/>
      <c r="R323" s="1111"/>
      <c r="S323" s="1098">
        <v>10000</v>
      </c>
      <c r="T323" s="1127"/>
      <c r="U323" s="1098"/>
      <c r="V323" s="1134"/>
    </row>
    <row r="324" spans="1:22">
      <c r="A324" s="1099" t="s">
        <v>662</v>
      </c>
      <c r="B324" s="1092"/>
      <c r="C324" s="1092"/>
      <c r="D324" s="1121" t="e">
        <f t="shared" si="16"/>
        <v>#DIV/0!</v>
      </c>
      <c r="E324" s="1121" t="e">
        <f t="shared" si="17"/>
        <v>#DIV/0!</v>
      </c>
      <c r="F324" s="1121" t="e">
        <f t="shared" si="18"/>
        <v>#DIV/0!</v>
      </c>
      <c r="G324" s="1121" t="e">
        <f t="shared" si="19"/>
        <v>#DIV/0!</v>
      </c>
      <c r="H324" s="1116"/>
      <c r="I324" s="1098">
        <v>30000</v>
      </c>
      <c r="J324" s="1127"/>
      <c r="K324" s="1098"/>
      <c r="L324" s="1127"/>
      <c r="M324" s="1111"/>
      <c r="N324" s="1098">
        <v>30000</v>
      </c>
      <c r="O324" s="1127"/>
      <c r="P324" s="1098"/>
      <c r="Q324" s="1127"/>
      <c r="R324" s="1111"/>
      <c r="S324" s="1098">
        <v>18610</v>
      </c>
      <c r="T324" s="1127"/>
      <c r="U324" s="1098"/>
      <c r="V324" s="1134"/>
    </row>
    <row r="325" spans="1:22">
      <c r="A325" s="1100" t="s">
        <v>134</v>
      </c>
      <c r="B325" s="1092"/>
      <c r="C325" s="1092"/>
      <c r="D325" s="1121" t="e">
        <f t="shared" si="16"/>
        <v>#DIV/0!</v>
      </c>
      <c r="E325" s="1121" t="e">
        <f t="shared" si="17"/>
        <v>#DIV/0!</v>
      </c>
      <c r="F325" s="1121" t="e">
        <f t="shared" si="18"/>
        <v>#DIV/0!</v>
      </c>
      <c r="G325" s="1121" t="e">
        <f t="shared" si="19"/>
        <v>#DIV/0!</v>
      </c>
      <c r="H325" s="1116"/>
      <c r="I325" s="1094">
        <v>1528700</v>
      </c>
      <c r="J325" s="1126"/>
      <c r="K325" s="1094"/>
      <c r="L325" s="1126"/>
      <c r="M325" s="1109"/>
      <c r="N325" s="1094">
        <v>1047320</v>
      </c>
      <c r="O325" s="1126"/>
      <c r="P325" s="1094"/>
      <c r="Q325" s="1126"/>
      <c r="R325" s="1109"/>
      <c r="S325" s="1094"/>
      <c r="T325" s="1126"/>
      <c r="U325" s="1094"/>
      <c r="V325" s="1134"/>
    </row>
    <row r="326" spans="1:22">
      <c r="A326" s="1101" t="s">
        <v>134</v>
      </c>
      <c r="B326" s="1092"/>
      <c r="C326" s="1092"/>
      <c r="D326" s="1121" t="e">
        <f t="shared" si="16"/>
        <v>#DIV/0!</v>
      </c>
      <c r="E326" s="1121" t="e">
        <f t="shared" si="17"/>
        <v>#DIV/0!</v>
      </c>
      <c r="F326" s="1121" t="e">
        <f t="shared" si="18"/>
        <v>#DIV/0!</v>
      </c>
      <c r="G326" s="1121" t="e">
        <f t="shared" si="19"/>
        <v>#DIV/0!</v>
      </c>
      <c r="H326" s="1116"/>
      <c r="I326" s="1098">
        <v>1528700</v>
      </c>
      <c r="J326" s="1127"/>
      <c r="K326" s="1098"/>
      <c r="L326" s="1127"/>
      <c r="M326" s="1111"/>
      <c r="N326" s="1098">
        <v>1047320</v>
      </c>
      <c r="O326" s="1127"/>
      <c r="P326" s="1098"/>
      <c r="Q326" s="1127"/>
      <c r="R326" s="1111"/>
      <c r="S326" s="1098"/>
      <c r="T326" s="1127"/>
      <c r="U326" s="1098"/>
      <c r="V326" s="1134"/>
    </row>
    <row r="327" spans="1:22">
      <c r="A327" s="1093" t="s">
        <v>134</v>
      </c>
      <c r="B327" s="1092"/>
      <c r="C327" s="1092"/>
      <c r="D327" s="1121" t="e">
        <f t="shared" si="16"/>
        <v>#DIV/0!</v>
      </c>
      <c r="E327" s="1121" t="e">
        <f t="shared" si="17"/>
        <v>#DIV/0!</v>
      </c>
      <c r="F327" s="1121" t="e">
        <f t="shared" si="18"/>
        <v>#DIV/0!</v>
      </c>
      <c r="G327" s="1121" t="e">
        <f t="shared" si="19"/>
        <v>#DIV/0!</v>
      </c>
      <c r="H327" s="1116"/>
      <c r="I327" s="1094">
        <v>1528700</v>
      </c>
      <c r="J327" s="1126"/>
      <c r="K327" s="1094"/>
      <c r="L327" s="1126"/>
      <c r="M327" s="1109"/>
      <c r="N327" s="1094">
        <v>1047320</v>
      </c>
      <c r="O327" s="1126"/>
      <c r="P327" s="1094"/>
      <c r="Q327" s="1126"/>
      <c r="R327" s="1109"/>
      <c r="S327" s="1094"/>
      <c r="T327" s="1126"/>
      <c r="U327" s="1094"/>
      <c r="V327" s="1134"/>
    </row>
    <row r="328" spans="1:22">
      <c r="A328" s="1099" t="s">
        <v>577</v>
      </c>
      <c r="B328" s="1092"/>
      <c r="C328" s="1092"/>
      <c r="D328" s="1121" t="e">
        <f t="shared" si="16"/>
        <v>#DIV/0!</v>
      </c>
      <c r="E328" s="1121" t="e">
        <f t="shared" si="17"/>
        <v>#DIV/0!</v>
      </c>
      <c r="F328" s="1121" t="e">
        <f t="shared" si="18"/>
        <v>#DIV/0!</v>
      </c>
      <c r="G328" s="1121" t="e">
        <f t="shared" si="19"/>
        <v>#DIV/0!</v>
      </c>
      <c r="H328" s="1116"/>
      <c r="I328" s="1098">
        <v>1528700</v>
      </c>
      <c r="J328" s="1127"/>
      <c r="K328" s="1098"/>
      <c r="L328" s="1127"/>
      <c r="M328" s="1111"/>
      <c r="N328" s="1098">
        <v>1047320</v>
      </c>
      <c r="O328" s="1127"/>
      <c r="P328" s="1098"/>
      <c r="Q328" s="1127"/>
      <c r="R328" s="1111"/>
      <c r="S328" s="1098"/>
      <c r="T328" s="1127"/>
      <c r="U328" s="1098"/>
      <c r="V328" s="1134"/>
    </row>
    <row r="329" spans="1:22">
      <c r="A329" s="1090" t="s">
        <v>741</v>
      </c>
      <c r="B329" s="1092"/>
      <c r="C329" s="1092"/>
      <c r="D329" s="1121" t="e">
        <f t="shared" ref="D329:D392" si="20">+AVERAGE(J329,O329)</f>
        <v>#DIV/0!</v>
      </c>
      <c r="E329" s="1121" t="e">
        <f t="shared" ref="E329:E392" si="21">+AVERAGE(L329,Q329)</f>
        <v>#DIV/0!</v>
      </c>
      <c r="F329" s="1121" t="e">
        <f t="shared" ref="F329:F392" si="22">+B329-D329</f>
        <v>#DIV/0!</v>
      </c>
      <c r="G329" s="1121" t="e">
        <f t="shared" ref="G329:G392" si="23">+C329-E329</f>
        <v>#DIV/0!</v>
      </c>
      <c r="H329" s="1116"/>
      <c r="I329" s="1091">
        <v>9354700</v>
      </c>
      <c r="J329" s="1125"/>
      <c r="K329" s="1091"/>
      <c r="L329" s="1125"/>
      <c r="M329" s="1109"/>
      <c r="N329" s="1091">
        <v>11134390</v>
      </c>
      <c r="O329" s="1125"/>
      <c r="P329" s="1091"/>
      <c r="Q329" s="1125"/>
      <c r="R329" s="1109"/>
      <c r="S329" s="1091">
        <v>9612280</v>
      </c>
      <c r="T329" s="1125"/>
      <c r="U329" s="1091"/>
      <c r="V329" s="1134"/>
    </row>
    <row r="330" spans="1:22">
      <c r="A330" s="1100" t="s">
        <v>325</v>
      </c>
      <c r="B330" s="1092"/>
      <c r="C330" s="1092"/>
      <c r="D330" s="1121" t="e">
        <f t="shared" si="20"/>
        <v>#DIV/0!</v>
      </c>
      <c r="E330" s="1121" t="e">
        <f t="shared" si="21"/>
        <v>#DIV/0!</v>
      </c>
      <c r="F330" s="1121" t="e">
        <f t="shared" si="22"/>
        <v>#DIV/0!</v>
      </c>
      <c r="G330" s="1121" t="e">
        <f t="shared" si="23"/>
        <v>#DIV/0!</v>
      </c>
      <c r="H330" s="1116"/>
      <c r="I330" s="1094">
        <v>6702650</v>
      </c>
      <c r="J330" s="1126"/>
      <c r="K330" s="1094"/>
      <c r="L330" s="1126"/>
      <c r="M330" s="1109"/>
      <c r="N330" s="1094">
        <v>7814760</v>
      </c>
      <c r="O330" s="1126"/>
      <c r="P330" s="1094"/>
      <c r="Q330" s="1126"/>
      <c r="R330" s="1109"/>
      <c r="S330" s="1094">
        <v>7609600</v>
      </c>
      <c r="T330" s="1126"/>
      <c r="U330" s="1094"/>
      <c r="V330" s="1134"/>
    </row>
    <row r="331" spans="1:22">
      <c r="A331" s="1101" t="s">
        <v>376</v>
      </c>
      <c r="B331" s="1092"/>
      <c r="C331" s="1092"/>
      <c r="D331" s="1121" t="e">
        <f t="shared" si="20"/>
        <v>#DIV/0!</v>
      </c>
      <c r="E331" s="1121" t="e">
        <f t="shared" si="21"/>
        <v>#DIV/0!</v>
      </c>
      <c r="F331" s="1121" t="e">
        <f t="shared" si="22"/>
        <v>#DIV/0!</v>
      </c>
      <c r="G331" s="1121" t="e">
        <f t="shared" si="23"/>
        <v>#DIV/0!</v>
      </c>
      <c r="H331" s="1116"/>
      <c r="I331" s="1098">
        <v>6702650</v>
      </c>
      <c r="J331" s="1127"/>
      <c r="K331" s="1098"/>
      <c r="L331" s="1127"/>
      <c r="M331" s="1111"/>
      <c r="N331" s="1098">
        <v>7814760</v>
      </c>
      <c r="O331" s="1127"/>
      <c r="P331" s="1098"/>
      <c r="Q331" s="1127"/>
      <c r="R331" s="1111"/>
      <c r="S331" s="1098">
        <v>7609600</v>
      </c>
      <c r="T331" s="1127"/>
      <c r="U331" s="1098"/>
      <c r="V331" s="1134"/>
    </row>
    <row r="332" spans="1:22">
      <c r="A332" s="1093" t="s">
        <v>166</v>
      </c>
      <c r="B332" s="1092"/>
      <c r="C332" s="1092"/>
      <c r="D332" s="1121" t="e">
        <f t="shared" si="20"/>
        <v>#DIV/0!</v>
      </c>
      <c r="E332" s="1121" t="e">
        <f t="shared" si="21"/>
        <v>#DIV/0!</v>
      </c>
      <c r="F332" s="1121" t="e">
        <f t="shared" si="22"/>
        <v>#DIV/0!</v>
      </c>
      <c r="G332" s="1121" t="e">
        <f t="shared" si="23"/>
        <v>#DIV/0!</v>
      </c>
      <c r="H332" s="1116"/>
      <c r="I332" s="1094">
        <v>5424400</v>
      </c>
      <c r="J332" s="1126"/>
      <c r="K332" s="1094"/>
      <c r="L332" s="1126"/>
      <c r="M332" s="1109"/>
      <c r="N332" s="1094">
        <v>5954760</v>
      </c>
      <c r="O332" s="1126"/>
      <c r="P332" s="1094"/>
      <c r="Q332" s="1126"/>
      <c r="R332" s="1109"/>
      <c r="S332" s="1094">
        <v>6617610</v>
      </c>
      <c r="T332" s="1126"/>
      <c r="U332" s="1094"/>
      <c r="V332" s="1134"/>
    </row>
    <row r="333" spans="1:22">
      <c r="A333" s="1099" t="s">
        <v>601</v>
      </c>
      <c r="B333" s="1092"/>
      <c r="C333" s="1092"/>
      <c r="D333" s="1121" t="e">
        <f t="shared" si="20"/>
        <v>#DIV/0!</v>
      </c>
      <c r="E333" s="1121" t="e">
        <f t="shared" si="21"/>
        <v>#DIV/0!</v>
      </c>
      <c r="F333" s="1121" t="e">
        <f t="shared" si="22"/>
        <v>#DIV/0!</v>
      </c>
      <c r="G333" s="1121" t="e">
        <f t="shared" si="23"/>
        <v>#DIV/0!</v>
      </c>
      <c r="H333" s="1116"/>
      <c r="I333" s="1098">
        <v>108000</v>
      </c>
      <c r="J333" s="1127"/>
      <c r="K333" s="1098"/>
      <c r="L333" s="1127"/>
      <c r="M333" s="1111"/>
      <c r="N333" s="1098">
        <v>88600</v>
      </c>
      <c r="O333" s="1127"/>
      <c r="P333" s="1098"/>
      <c r="Q333" s="1127"/>
      <c r="R333" s="1111"/>
      <c r="S333" s="1098">
        <v>83300</v>
      </c>
      <c r="T333" s="1127"/>
      <c r="U333" s="1098"/>
      <c r="V333" s="1134"/>
    </row>
    <row r="334" spans="1:22">
      <c r="A334" s="1099" t="s">
        <v>644</v>
      </c>
      <c r="B334" s="1092"/>
      <c r="C334" s="1092"/>
      <c r="D334" s="1121" t="e">
        <f t="shared" si="20"/>
        <v>#DIV/0!</v>
      </c>
      <c r="E334" s="1121" t="e">
        <f t="shared" si="21"/>
        <v>#DIV/0!</v>
      </c>
      <c r="F334" s="1121" t="e">
        <f t="shared" si="22"/>
        <v>#DIV/0!</v>
      </c>
      <c r="G334" s="1121" t="e">
        <f t="shared" si="23"/>
        <v>#DIV/0!</v>
      </c>
      <c r="H334" s="1116"/>
      <c r="I334" s="1098">
        <v>1500</v>
      </c>
      <c r="J334" s="1127"/>
      <c r="K334" s="1098"/>
      <c r="L334" s="1127"/>
      <c r="M334" s="1111"/>
      <c r="N334" s="1098">
        <v>1500</v>
      </c>
      <c r="O334" s="1127"/>
      <c r="P334" s="1098"/>
      <c r="Q334" s="1127"/>
      <c r="R334" s="1111"/>
      <c r="S334" s="1098">
        <v>1500</v>
      </c>
      <c r="T334" s="1127"/>
      <c r="U334" s="1098"/>
      <c r="V334" s="1134"/>
    </row>
    <row r="335" spans="1:22">
      <c r="A335" s="1099" t="s">
        <v>646</v>
      </c>
      <c r="B335" s="1092"/>
      <c r="C335" s="1092"/>
      <c r="D335" s="1121" t="e">
        <f t="shared" si="20"/>
        <v>#DIV/0!</v>
      </c>
      <c r="E335" s="1121" t="e">
        <f t="shared" si="21"/>
        <v>#DIV/0!</v>
      </c>
      <c r="F335" s="1121" t="e">
        <f t="shared" si="22"/>
        <v>#DIV/0!</v>
      </c>
      <c r="G335" s="1121" t="e">
        <f t="shared" si="23"/>
        <v>#DIV/0!</v>
      </c>
      <c r="H335" s="1116"/>
      <c r="I335" s="1098">
        <v>10000</v>
      </c>
      <c r="J335" s="1127"/>
      <c r="K335" s="1098"/>
      <c r="L335" s="1127"/>
      <c r="M335" s="1111"/>
      <c r="N335" s="1098">
        <v>10000</v>
      </c>
      <c r="O335" s="1127"/>
      <c r="P335" s="1098"/>
      <c r="Q335" s="1127"/>
      <c r="R335" s="1111"/>
      <c r="S335" s="1098">
        <v>10000</v>
      </c>
      <c r="T335" s="1127"/>
      <c r="U335" s="1098"/>
      <c r="V335" s="1134"/>
    </row>
    <row r="336" spans="1:22">
      <c r="A336" s="1099" t="s">
        <v>650</v>
      </c>
      <c r="B336" s="1092"/>
      <c r="C336" s="1092"/>
      <c r="D336" s="1121" t="e">
        <f t="shared" si="20"/>
        <v>#DIV/0!</v>
      </c>
      <c r="E336" s="1121" t="e">
        <f t="shared" si="21"/>
        <v>#DIV/0!</v>
      </c>
      <c r="F336" s="1121" t="e">
        <f t="shared" si="22"/>
        <v>#DIV/0!</v>
      </c>
      <c r="G336" s="1121" t="e">
        <f t="shared" si="23"/>
        <v>#DIV/0!</v>
      </c>
      <c r="H336" s="1116"/>
      <c r="I336" s="1098">
        <v>310000</v>
      </c>
      <c r="J336" s="1127"/>
      <c r="K336" s="1098"/>
      <c r="L336" s="1127"/>
      <c r="M336" s="1111"/>
      <c r="N336" s="1098">
        <v>701160</v>
      </c>
      <c r="O336" s="1127"/>
      <c r="P336" s="1098"/>
      <c r="Q336" s="1127"/>
      <c r="R336" s="1111"/>
      <c r="S336" s="1098">
        <v>1206810</v>
      </c>
      <c r="T336" s="1127"/>
      <c r="U336" s="1098"/>
      <c r="V336" s="1134"/>
    </row>
    <row r="337" spans="1:22">
      <c r="A337" s="1099" t="s">
        <v>568</v>
      </c>
      <c r="B337" s="1092"/>
      <c r="C337" s="1092"/>
      <c r="D337" s="1121" t="e">
        <f t="shared" si="20"/>
        <v>#DIV/0!</v>
      </c>
      <c r="E337" s="1121" t="e">
        <f t="shared" si="21"/>
        <v>#DIV/0!</v>
      </c>
      <c r="F337" s="1121" t="e">
        <f t="shared" si="22"/>
        <v>#DIV/0!</v>
      </c>
      <c r="G337" s="1121" t="e">
        <f t="shared" si="23"/>
        <v>#DIV/0!</v>
      </c>
      <c r="H337" s="1116"/>
      <c r="I337" s="1098">
        <v>4794900</v>
      </c>
      <c r="J337" s="1127"/>
      <c r="K337" s="1098"/>
      <c r="L337" s="1127"/>
      <c r="M337" s="1111"/>
      <c r="N337" s="1098">
        <v>4821600</v>
      </c>
      <c r="O337" s="1127"/>
      <c r="P337" s="1098"/>
      <c r="Q337" s="1127"/>
      <c r="R337" s="1111"/>
      <c r="S337" s="1098">
        <v>5166000</v>
      </c>
      <c r="T337" s="1127"/>
      <c r="U337" s="1098"/>
      <c r="V337" s="1134"/>
    </row>
    <row r="338" spans="1:22">
      <c r="A338" s="1099" t="s">
        <v>581</v>
      </c>
      <c r="B338" s="1092"/>
      <c r="C338" s="1092"/>
      <c r="D338" s="1121" t="e">
        <f t="shared" si="20"/>
        <v>#DIV/0!</v>
      </c>
      <c r="E338" s="1121" t="e">
        <f t="shared" si="21"/>
        <v>#DIV/0!</v>
      </c>
      <c r="F338" s="1121" t="e">
        <f t="shared" si="22"/>
        <v>#DIV/0!</v>
      </c>
      <c r="G338" s="1121" t="e">
        <f t="shared" si="23"/>
        <v>#DIV/0!</v>
      </c>
      <c r="H338" s="1116"/>
      <c r="I338" s="1098">
        <v>200000</v>
      </c>
      <c r="J338" s="1127"/>
      <c r="K338" s="1098"/>
      <c r="L338" s="1127"/>
      <c r="M338" s="1111"/>
      <c r="N338" s="1098">
        <v>331900</v>
      </c>
      <c r="O338" s="1127"/>
      <c r="P338" s="1098"/>
      <c r="Q338" s="1127"/>
      <c r="R338" s="1111"/>
      <c r="S338" s="1098">
        <v>150000</v>
      </c>
      <c r="T338" s="1127"/>
      <c r="U338" s="1098"/>
      <c r="V338" s="1134"/>
    </row>
    <row r="339" spans="1:22">
      <c r="A339" s="1093" t="s">
        <v>165</v>
      </c>
      <c r="B339" s="1092"/>
      <c r="C339" s="1092"/>
      <c r="D339" s="1121" t="e">
        <f t="shared" si="20"/>
        <v>#DIV/0!</v>
      </c>
      <c r="E339" s="1121" t="e">
        <f t="shared" si="21"/>
        <v>#DIV/0!</v>
      </c>
      <c r="F339" s="1121" t="e">
        <f t="shared" si="22"/>
        <v>#DIV/0!</v>
      </c>
      <c r="G339" s="1121" t="e">
        <f t="shared" si="23"/>
        <v>#DIV/0!</v>
      </c>
      <c r="H339" s="1116"/>
      <c r="I339" s="1094">
        <v>300000</v>
      </c>
      <c r="J339" s="1126"/>
      <c r="K339" s="1094"/>
      <c r="L339" s="1126"/>
      <c r="M339" s="1109"/>
      <c r="N339" s="1094">
        <v>300000</v>
      </c>
      <c r="O339" s="1126"/>
      <c r="P339" s="1094"/>
      <c r="Q339" s="1126"/>
      <c r="R339" s="1109"/>
      <c r="S339" s="1094">
        <v>124160</v>
      </c>
      <c r="T339" s="1126"/>
      <c r="U339" s="1094"/>
      <c r="V339" s="1134"/>
    </row>
    <row r="340" spans="1:22">
      <c r="A340" s="1099" t="s">
        <v>654</v>
      </c>
      <c r="B340" s="1092"/>
      <c r="C340" s="1092"/>
      <c r="D340" s="1121" t="e">
        <f t="shared" si="20"/>
        <v>#DIV/0!</v>
      </c>
      <c r="E340" s="1121" t="e">
        <f t="shared" si="21"/>
        <v>#DIV/0!</v>
      </c>
      <c r="F340" s="1121" t="e">
        <f t="shared" si="22"/>
        <v>#DIV/0!</v>
      </c>
      <c r="G340" s="1121" t="e">
        <f t="shared" si="23"/>
        <v>#DIV/0!</v>
      </c>
      <c r="H340" s="1116"/>
      <c r="I340" s="1098">
        <v>150000</v>
      </c>
      <c r="J340" s="1127"/>
      <c r="K340" s="1098"/>
      <c r="L340" s="1127"/>
      <c r="M340" s="1111"/>
      <c r="N340" s="1098">
        <v>150000</v>
      </c>
      <c r="O340" s="1127"/>
      <c r="P340" s="1098"/>
      <c r="Q340" s="1127"/>
      <c r="R340" s="1111"/>
      <c r="S340" s="1098">
        <v>50000</v>
      </c>
      <c r="T340" s="1127"/>
      <c r="U340" s="1098"/>
      <c r="V340" s="1134"/>
    </row>
    <row r="341" spans="1:22">
      <c r="A341" s="1099" t="s">
        <v>618</v>
      </c>
      <c r="B341" s="1092"/>
      <c r="C341" s="1092"/>
      <c r="D341" s="1121" t="e">
        <f t="shared" si="20"/>
        <v>#DIV/0!</v>
      </c>
      <c r="E341" s="1121" t="e">
        <f t="shared" si="21"/>
        <v>#DIV/0!</v>
      </c>
      <c r="F341" s="1121" t="e">
        <f t="shared" si="22"/>
        <v>#DIV/0!</v>
      </c>
      <c r="G341" s="1121" t="e">
        <f t="shared" si="23"/>
        <v>#DIV/0!</v>
      </c>
      <c r="H341" s="1116"/>
      <c r="I341" s="1098"/>
      <c r="J341" s="1127"/>
      <c r="K341" s="1098"/>
      <c r="L341" s="1127"/>
      <c r="M341" s="1111"/>
      <c r="N341" s="1098"/>
      <c r="O341" s="1127"/>
      <c r="P341" s="1098"/>
      <c r="Q341" s="1127"/>
      <c r="R341" s="1111"/>
      <c r="S341" s="1098">
        <v>29160</v>
      </c>
      <c r="T341" s="1127"/>
      <c r="U341" s="1098"/>
      <c r="V341" s="1134"/>
    </row>
    <row r="342" spans="1:22">
      <c r="A342" s="1099" t="s">
        <v>683</v>
      </c>
      <c r="B342" s="1092"/>
      <c r="C342" s="1092"/>
      <c r="D342" s="1121" t="e">
        <f t="shared" si="20"/>
        <v>#DIV/0!</v>
      </c>
      <c r="E342" s="1121" t="e">
        <f t="shared" si="21"/>
        <v>#DIV/0!</v>
      </c>
      <c r="F342" s="1121" t="e">
        <f t="shared" si="22"/>
        <v>#DIV/0!</v>
      </c>
      <c r="G342" s="1121" t="e">
        <f t="shared" si="23"/>
        <v>#DIV/0!</v>
      </c>
      <c r="H342" s="1116"/>
      <c r="I342" s="1098">
        <v>150000</v>
      </c>
      <c r="J342" s="1127"/>
      <c r="K342" s="1098"/>
      <c r="L342" s="1127"/>
      <c r="M342" s="1111"/>
      <c r="N342" s="1098">
        <v>150000</v>
      </c>
      <c r="O342" s="1127"/>
      <c r="P342" s="1098"/>
      <c r="Q342" s="1127"/>
      <c r="R342" s="1111"/>
      <c r="S342" s="1098">
        <v>45000</v>
      </c>
      <c r="T342" s="1127"/>
      <c r="U342" s="1098"/>
      <c r="V342" s="1134"/>
    </row>
    <row r="343" spans="1:22">
      <c r="A343" s="1093" t="s">
        <v>167</v>
      </c>
      <c r="B343" s="1092"/>
      <c r="C343" s="1092"/>
      <c r="D343" s="1121" t="e">
        <f t="shared" si="20"/>
        <v>#DIV/0!</v>
      </c>
      <c r="E343" s="1121" t="e">
        <f t="shared" si="21"/>
        <v>#DIV/0!</v>
      </c>
      <c r="F343" s="1121" t="e">
        <f t="shared" si="22"/>
        <v>#DIV/0!</v>
      </c>
      <c r="G343" s="1121" t="e">
        <f t="shared" si="23"/>
        <v>#DIV/0!</v>
      </c>
      <c r="H343" s="1116"/>
      <c r="I343" s="1094">
        <v>978250</v>
      </c>
      <c r="J343" s="1126"/>
      <c r="K343" s="1094"/>
      <c r="L343" s="1126"/>
      <c r="M343" s="1109"/>
      <c r="N343" s="1094">
        <v>1560000</v>
      </c>
      <c r="O343" s="1126"/>
      <c r="P343" s="1094"/>
      <c r="Q343" s="1126"/>
      <c r="R343" s="1109"/>
      <c r="S343" s="1094">
        <v>867830</v>
      </c>
      <c r="T343" s="1126"/>
      <c r="U343" s="1094"/>
      <c r="V343" s="1134"/>
    </row>
    <row r="344" spans="1:22">
      <c r="A344" s="1099" t="s">
        <v>758</v>
      </c>
      <c r="B344" s="1092"/>
      <c r="C344" s="1092"/>
      <c r="D344" s="1121" t="e">
        <f t="shared" si="20"/>
        <v>#DIV/0!</v>
      </c>
      <c r="E344" s="1121" t="e">
        <f t="shared" si="21"/>
        <v>#DIV/0!</v>
      </c>
      <c r="F344" s="1121" t="e">
        <f t="shared" si="22"/>
        <v>#DIV/0!</v>
      </c>
      <c r="G344" s="1121" t="e">
        <f t="shared" si="23"/>
        <v>#DIV/0!</v>
      </c>
      <c r="H344" s="1116"/>
      <c r="I344" s="1098">
        <v>50000</v>
      </c>
      <c r="J344" s="1127"/>
      <c r="K344" s="1098"/>
      <c r="L344" s="1127"/>
      <c r="M344" s="1111"/>
      <c r="N344" s="1098">
        <v>50000</v>
      </c>
      <c r="O344" s="1127"/>
      <c r="P344" s="1098"/>
      <c r="Q344" s="1127"/>
      <c r="R344" s="1111"/>
      <c r="S344" s="1098">
        <v>50000</v>
      </c>
      <c r="T344" s="1127"/>
      <c r="U344" s="1098"/>
      <c r="V344" s="1134"/>
    </row>
    <row r="345" spans="1:22">
      <c r="A345" s="1099" t="s">
        <v>735</v>
      </c>
      <c r="B345" s="1092"/>
      <c r="C345" s="1092"/>
      <c r="D345" s="1121" t="e">
        <f t="shared" si="20"/>
        <v>#DIV/0!</v>
      </c>
      <c r="E345" s="1121" t="e">
        <f t="shared" si="21"/>
        <v>#DIV/0!</v>
      </c>
      <c r="F345" s="1121" t="e">
        <f t="shared" si="22"/>
        <v>#DIV/0!</v>
      </c>
      <c r="G345" s="1121" t="e">
        <f t="shared" si="23"/>
        <v>#DIV/0!</v>
      </c>
      <c r="H345" s="1116"/>
      <c r="I345" s="1098">
        <v>50000</v>
      </c>
      <c r="J345" s="1127"/>
      <c r="K345" s="1098"/>
      <c r="L345" s="1127"/>
      <c r="M345" s="1111"/>
      <c r="N345" s="1098">
        <v>70000</v>
      </c>
      <c r="O345" s="1127"/>
      <c r="P345" s="1098"/>
      <c r="Q345" s="1127"/>
      <c r="R345" s="1111"/>
      <c r="S345" s="1098">
        <v>50000</v>
      </c>
      <c r="T345" s="1127"/>
      <c r="U345" s="1098"/>
      <c r="V345" s="1134"/>
    </row>
    <row r="346" spans="1:22">
      <c r="A346" s="1099" t="s">
        <v>736</v>
      </c>
      <c r="B346" s="1092"/>
      <c r="C346" s="1092"/>
      <c r="D346" s="1121" t="e">
        <f t="shared" si="20"/>
        <v>#DIV/0!</v>
      </c>
      <c r="E346" s="1121" t="e">
        <f t="shared" si="21"/>
        <v>#DIV/0!</v>
      </c>
      <c r="F346" s="1121" t="e">
        <f t="shared" si="22"/>
        <v>#DIV/0!</v>
      </c>
      <c r="G346" s="1121" t="e">
        <f t="shared" si="23"/>
        <v>#DIV/0!</v>
      </c>
      <c r="H346" s="1116"/>
      <c r="I346" s="1098">
        <v>150000</v>
      </c>
      <c r="J346" s="1127"/>
      <c r="K346" s="1098"/>
      <c r="L346" s="1127"/>
      <c r="M346" s="1111"/>
      <c r="N346" s="1098">
        <v>200000</v>
      </c>
      <c r="O346" s="1127"/>
      <c r="P346" s="1098"/>
      <c r="Q346" s="1127"/>
      <c r="R346" s="1111"/>
      <c r="S346" s="1098">
        <v>100000</v>
      </c>
      <c r="T346" s="1127"/>
      <c r="U346" s="1098"/>
      <c r="V346" s="1134"/>
    </row>
    <row r="347" spans="1:22">
      <c r="A347" s="1099" t="s">
        <v>737</v>
      </c>
      <c r="B347" s="1092"/>
      <c r="C347" s="1092"/>
      <c r="D347" s="1121" t="e">
        <f t="shared" si="20"/>
        <v>#DIV/0!</v>
      </c>
      <c r="E347" s="1121" t="e">
        <f t="shared" si="21"/>
        <v>#DIV/0!</v>
      </c>
      <c r="F347" s="1121" t="e">
        <f t="shared" si="22"/>
        <v>#DIV/0!</v>
      </c>
      <c r="G347" s="1121" t="e">
        <f t="shared" si="23"/>
        <v>#DIV/0!</v>
      </c>
      <c r="H347" s="1116"/>
      <c r="I347" s="1098">
        <v>150000</v>
      </c>
      <c r="J347" s="1127"/>
      <c r="K347" s="1098"/>
      <c r="L347" s="1127"/>
      <c r="M347" s="1111"/>
      <c r="N347" s="1098">
        <v>200000</v>
      </c>
      <c r="O347" s="1127"/>
      <c r="P347" s="1098"/>
      <c r="Q347" s="1127"/>
      <c r="R347" s="1111"/>
      <c r="S347" s="1098">
        <v>50000</v>
      </c>
      <c r="T347" s="1127"/>
      <c r="U347" s="1098"/>
      <c r="V347" s="1134"/>
    </row>
    <row r="348" spans="1:22">
      <c r="A348" s="1099" t="s">
        <v>759</v>
      </c>
      <c r="B348" s="1092"/>
      <c r="C348" s="1092"/>
      <c r="D348" s="1121" t="e">
        <f t="shared" si="20"/>
        <v>#DIV/0!</v>
      </c>
      <c r="E348" s="1121" t="e">
        <f t="shared" si="21"/>
        <v>#DIV/0!</v>
      </c>
      <c r="F348" s="1121" t="e">
        <f t="shared" si="22"/>
        <v>#DIV/0!</v>
      </c>
      <c r="G348" s="1121" t="e">
        <f t="shared" si="23"/>
        <v>#DIV/0!</v>
      </c>
      <c r="H348" s="1116"/>
      <c r="I348" s="1098">
        <v>25000</v>
      </c>
      <c r="J348" s="1127"/>
      <c r="K348" s="1098"/>
      <c r="L348" s="1127"/>
      <c r="M348" s="1111"/>
      <c r="N348" s="1098">
        <v>70000</v>
      </c>
      <c r="O348" s="1127"/>
      <c r="P348" s="1098"/>
      <c r="Q348" s="1127"/>
      <c r="R348" s="1111"/>
      <c r="S348" s="1098">
        <v>50000</v>
      </c>
      <c r="T348" s="1127"/>
      <c r="U348" s="1098"/>
      <c r="V348" s="1134"/>
    </row>
    <row r="349" spans="1:22">
      <c r="A349" s="1099" t="s">
        <v>760</v>
      </c>
      <c r="B349" s="1092"/>
      <c r="C349" s="1092"/>
      <c r="D349" s="1121" t="e">
        <f t="shared" si="20"/>
        <v>#DIV/0!</v>
      </c>
      <c r="E349" s="1121" t="e">
        <f t="shared" si="21"/>
        <v>#DIV/0!</v>
      </c>
      <c r="F349" s="1121" t="e">
        <f t="shared" si="22"/>
        <v>#DIV/0!</v>
      </c>
      <c r="G349" s="1121" t="e">
        <f t="shared" si="23"/>
        <v>#DIV/0!</v>
      </c>
      <c r="H349" s="1116"/>
      <c r="I349" s="1098">
        <v>100000</v>
      </c>
      <c r="J349" s="1127"/>
      <c r="K349" s="1098"/>
      <c r="L349" s="1127"/>
      <c r="M349" s="1111"/>
      <c r="N349" s="1098">
        <v>100000</v>
      </c>
      <c r="O349" s="1127"/>
      <c r="P349" s="1098"/>
      <c r="Q349" s="1127"/>
      <c r="R349" s="1111"/>
      <c r="S349" s="1098">
        <v>50000</v>
      </c>
      <c r="T349" s="1127"/>
      <c r="U349" s="1098"/>
      <c r="V349" s="1134"/>
    </row>
    <row r="350" spans="1:22">
      <c r="A350" s="1099" t="s">
        <v>738</v>
      </c>
      <c r="B350" s="1092"/>
      <c r="C350" s="1092"/>
      <c r="D350" s="1121" t="e">
        <f t="shared" si="20"/>
        <v>#DIV/0!</v>
      </c>
      <c r="E350" s="1121" t="e">
        <f t="shared" si="21"/>
        <v>#DIV/0!</v>
      </c>
      <c r="F350" s="1121" t="e">
        <f t="shared" si="22"/>
        <v>#DIV/0!</v>
      </c>
      <c r="G350" s="1121" t="e">
        <f t="shared" si="23"/>
        <v>#DIV/0!</v>
      </c>
      <c r="H350" s="1116"/>
      <c r="I350" s="1098">
        <v>100000</v>
      </c>
      <c r="J350" s="1127"/>
      <c r="K350" s="1098"/>
      <c r="L350" s="1127"/>
      <c r="M350" s="1111"/>
      <c r="N350" s="1098">
        <v>200000</v>
      </c>
      <c r="O350" s="1127"/>
      <c r="P350" s="1098"/>
      <c r="Q350" s="1127"/>
      <c r="R350" s="1111"/>
      <c r="S350" s="1098">
        <v>50000</v>
      </c>
      <c r="T350" s="1127"/>
      <c r="U350" s="1098"/>
      <c r="V350" s="1134"/>
    </row>
    <row r="351" spans="1:22">
      <c r="A351" s="1099" t="s">
        <v>761</v>
      </c>
      <c r="B351" s="1092"/>
      <c r="C351" s="1092"/>
      <c r="D351" s="1121" t="e">
        <f t="shared" si="20"/>
        <v>#DIV/0!</v>
      </c>
      <c r="E351" s="1121" t="e">
        <f t="shared" si="21"/>
        <v>#DIV/0!</v>
      </c>
      <c r="F351" s="1121" t="e">
        <f t="shared" si="22"/>
        <v>#DIV/0!</v>
      </c>
      <c r="G351" s="1121" t="e">
        <f t="shared" si="23"/>
        <v>#DIV/0!</v>
      </c>
      <c r="H351" s="1116"/>
      <c r="I351" s="1098">
        <v>15000</v>
      </c>
      <c r="J351" s="1127"/>
      <c r="K351" s="1098"/>
      <c r="L351" s="1127"/>
      <c r="M351" s="1111"/>
      <c r="N351" s="1098">
        <v>20000</v>
      </c>
      <c r="O351" s="1127"/>
      <c r="P351" s="1098"/>
      <c r="Q351" s="1127"/>
      <c r="R351" s="1111"/>
      <c r="S351" s="1098">
        <v>20000</v>
      </c>
      <c r="T351" s="1127"/>
      <c r="U351" s="1098"/>
      <c r="V351" s="1134"/>
    </row>
    <row r="352" spans="1:22">
      <c r="A352" s="1099" t="s">
        <v>570</v>
      </c>
      <c r="B352" s="1092"/>
      <c r="C352" s="1092"/>
      <c r="D352" s="1121" t="e">
        <f t="shared" si="20"/>
        <v>#DIV/0!</v>
      </c>
      <c r="E352" s="1121" t="e">
        <f t="shared" si="21"/>
        <v>#DIV/0!</v>
      </c>
      <c r="F352" s="1121" t="e">
        <f t="shared" si="22"/>
        <v>#DIV/0!</v>
      </c>
      <c r="G352" s="1121" t="e">
        <f t="shared" si="23"/>
        <v>#DIV/0!</v>
      </c>
      <c r="H352" s="1116"/>
      <c r="I352" s="1098">
        <v>238250</v>
      </c>
      <c r="J352" s="1127"/>
      <c r="K352" s="1098"/>
      <c r="L352" s="1127"/>
      <c r="M352" s="1111"/>
      <c r="N352" s="1098">
        <v>500000</v>
      </c>
      <c r="O352" s="1127"/>
      <c r="P352" s="1098"/>
      <c r="Q352" s="1127"/>
      <c r="R352" s="1111"/>
      <c r="S352" s="1098">
        <v>203230</v>
      </c>
      <c r="T352" s="1127"/>
      <c r="U352" s="1098"/>
      <c r="V352" s="1134"/>
    </row>
    <row r="353" spans="1:22">
      <c r="A353" s="1099" t="s">
        <v>662</v>
      </c>
      <c r="B353" s="1092"/>
      <c r="C353" s="1092"/>
      <c r="D353" s="1121" t="e">
        <f t="shared" si="20"/>
        <v>#DIV/0!</v>
      </c>
      <c r="E353" s="1121" t="e">
        <f t="shared" si="21"/>
        <v>#DIV/0!</v>
      </c>
      <c r="F353" s="1121" t="e">
        <f t="shared" si="22"/>
        <v>#DIV/0!</v>
      </c>
      <c r="G353" s="1121" t="e">
        <f t="shared" si="23"/>
        <v>#DIV/0!</v>
      </c>
      <c r="H353" s="1116"/>
      <c r="I353" s="1098">
        <v>100000</v>
      </c>
      <c r="J353" s="1127"/>
      <c r="K353" s="1098"/>
      <c r="L353" s="1127"/>
      <c r="M353" s="1111"/>
      <c r="N353" s="1098">
        <v>150000</v>
      </c>
      <c r="O353" s="1127"/>
      <c r="P353" s="1098"/>
      <c r="Q353" s="1127"/>
      <c r="R353" s="1111"/>
      <c r="S353" s="1098">
        <v>244600</v>
      </c>
      <c r="T353" s="1127"/>
      <c r="U353" s="1098"/>
      <c r="V353" s="1134"/>
    </row>
    <row r="354" spans="1:22">
      <c r="A354" s="1100" t="s">
        <v>610</v>
      </c>
      <c r="B354" s="1092"/>
      <c r="C354" s="1092"/>
      <c r="D354" s="1121" t="e">
        <f t="shared" si="20"/>
        <v>#DIV/0!</v>
      </c>
      <c r="E354" s="1121" t="e">
        <f t="shared" si="21"/>
        <v>#DIV/0!</v>
      </c>
      <c r="F354" s="1121" t="e">
        <f t="shared" si="22"/>
        <v>#DIV/0!</v>
      </c>
      <c r="G354" s="1121" t="e">
        <f t="shared" si="23"/>
        <v>#DIV/0!</v>
      </c>
      <c r="H354" s="1116"/>
      <c r="I354" s="1094">
        <v>2611500</v>
      </c>
      <c r="J354" s="1126"/>
      <c r="K354" s="1094"/>
      <c r="L354" s="1126"/>
      <c r="M354" s="1109"/>
      <c r="N354" s="1094">
        <v>1974040</v>
      </c>
      <c r="O354" s="1126"/>
      <c r="P354" s="1094"/>
      <c r="Q354" s="1126"/>
      <c r="R354" s="1109"/>
      <c r="S354" s="1094">
        <v>1734000</v>
      </c>
      <c r="T354" s="1126"/>
      <c r="U354" s="1094"/>
      <c r="V354" s="1134"/>
    </row>
    <row r="355" spans="1:22">
      <c r="A355" s="1101" t="s">
        <v>610</v>
      </c>
      <c r="B355" s="1092"/>
      <c r="C355" s="1092"/>
      <c r="D355" s="1121" t="e">
        <f t="shared" si="20"/>
        <v>#DIV/0!</v>
      </c>
      <c r="E355" s="1121" t="e">
        <f t="shared" si="21"/>
        <v>#DIV/0!</v>
      </c>
      <c r="F355" s="1121" t="e">
        <f t="shared" si="22"/>
        <v>#DIV/0!</v>
      </c>
      <c r="G355" s="1121" t="e">
        <f t="shared" si="23"/>
        <v>#DIV/0!</v>
      </c>
      <c r="H355" s="1116"/>
      <c r="I355" s="1098">
        <v>2611500</v>
      </c>
      <c r="J355" s="1127"/>
      <c r="K355" s="1098"/>
      <c r="L355" s="1127"/>
      <c r="M355" s="1111"/>
      <c r="N355" s="1098">
        <v>1974040</v>
      </c>
      <c r="O355" s="1127"/>
      <c r="P355" s="1098"/>
      <c r="Q355" s="1127"/>
      <c r="R355" s="1111"/>
      <c r="S355" s="1098">
        <v>1734000</v>
      </c>
      <c r="T355" s="1127"/>
      <c r="U355" s="1098"/>
      <c r="V355" s="1134"/>
    </row>
    <row r="356" spans="1:22">
      <c r="A356" s="1093" t="s">
        <v>670</v>
      </c>
      <c r="B356" s="1092"/>
      <c r="C356" s="1092"/>
      <c r="D356" s="1121" t="e">
        <f t="shared" si="20"/>
        <v>#DIV/0!</v>
      </c>
      <c r="E356" s="1121" t="e">
        <f t="shared" si="21"/>
        <v>#DIV/0!</v>
      </c>
      <c r="F356" s="1121" t="e">
        <f t="shared" si="22"/>
        <v>#DIV/0!</v>
      </c>
      <c r="G356" s="1121" t="e">
        <f t="shared" si="23"/>
        <v>#DIV/0!</v>
      </c>
      <c r="H356" s="1116"/>
      <c r="I356" s="1094">
        <v>235800</v>
      </c>
      <c r="J356" s="1126"/>
      <c r="K356" s="1094"/>
      <c r="L356" s="1126"/>
      <c r="M356" s="1109"/>
      <c r="N356" s="1094"/>
      <c r="O356" s="1126"/>
      <c r="P356" s="1094"/>
      <c r="Q356" s="1126"/>
      <c r="R356" s="1109"/>
      <c r="S356" s="1094"/>
      <c r="T356" s="1126"/>
      <c r="U356" s="1094"/>
      <c r="V356" s="1134"/>
    </row>
    <row r="357" spans="1:22">
      <c r="A357" s="1099" t="s">
        <v>670</v>
      </c>
      <c r="B357" s="1092"/>
      <c r="C357" s="1092"/>
      <c r="D357" s="1121" t="e">
        <f t="shared" si="20"/>
        <v>#DIV/0!</v>
      </c>
      <c r="E357" s="1121" t="e">
        <f t="shared" si="21"/>
        <v>#DIV/0!</v>
      </c>
      <c r="F357" s="1121" t="e">
        <f t="shared" si="22"/>
        <v>#DIV/0!</v>
      </c>
      <c r="G357" s="1121" t="e">
        <f t="shared" si="23"/>
        <v>#DIV/0!</v>
      </c>
      <c r="H357" s="1116"/>
      <c r="I357" s="1098">
        <v>235800</v>
      </c>
      <c r="J357" s="1127"/>
      <c r="K357" s="1098"/>
      <c r="L357" s="1127"/>
      <c r="M357" s="1111"/>
      <c r="N357" s="1098"/>
      <c r="O357" s="1127"/>
      <c r="P357" s="1098"/>
      <c r="Q357" s="1127"/>
      <c r="R357" s="1111"/>
      <c r="S357" s="1098"/>
      <c r="T357" s="1127"/>
      <c r="U357" s="1098"/>
      <c r="V357" s="1134"/>
    </row>
    <row r="358" spans="1:22">
      <c r="A358" s="1093" t="s">
        <v>620</v>
      </c>
      <c r="B358" s="1092"/>
      <c r="C358" s="1092"/>
      <c r="D358" s="1121" t="e">
        <f t="shared" si="20"/>
        <v>#DIV/0!</v>
      </c>
      <c r="E358" s="1121" t="e">
        <f t="shared" si="21"/>
        <v>#DIV/0!</v>
      </c>
      <c r="F358" s="1121" t="e">
        <f t="shared" si="22"/>
        <v>#DIV/0!</v>
      </c>
      <c r="G358" s="1121" t="e">
        <f t="shared" si="23"/>
        <v>#DIV/0!</v>
      </c>
      <c r="H358" s="1116"/>
      <c r="I358" s="1094"/>
      <c r="J358" s="1126"/>
      <c r="K358" s="1094"/>
      <c r="L358" s="1126"/>
      <c r="M358" s="1109"/>
      <c r="N358" s="1094">
        <v>204400</v>
      </c>
      <c r="O358" s="1126"/>
      <c r="P358" s="1094"/>
      <c r="Q358" s="1126"/>
      <c r="R358" s="1109"/>
      <c r="S358" s="1094">
        <v>172920</v>
      </c>
      <c r="T358" s="1126"/>
      <c r="U358" s="1094"/>
      <c r="V358" s="1134"/>
    </row>
    <row r="359" spans="1:22">
      <c r="A359" s="1099" t="s">
        <v>620</v>
      </c>
      <c r="B359" s="1092"/>
      <c r="C359" s="1092"/>
      <c r="D359" s="1121" t="e">
        <f t="shared" si="20"/>
        <v>#DIV/0!</v>
      </c>
      <c r="E359" s="1121" t="e">
        <f t="shared" si="21"/>
        <v>#DIV/0!</v>
      </c>
      <c r="F359" s="1121" t="e">
        <f t="shared" si="22"/>
        <v>#DIV/0!</v>
      </c>
      <c r="G359" s="1121" t="e">
        <f t="shared" si="23"/>
        <v>#DIV/0!</v>
      </c>
      <c r="H359" s="1116"/>
      <c r="I359" s="1098"/>
      <c r="J359" s="1127"/>
      <c r="K359" s="1098"/>
      <c r="L359" s="1127"/>
      <c r="M359" s="1111"/>
      <c r="N359" s="1098">
        <v>204400</v>
      </c>
      <c r="O359" s="1127"/>
      <c r="P359" s="1098"/>
      <c r="Q359" s="1127"/>
      <c r="R359" s="1111"/>
      <c r="S359" s="1098">
        <v>172920</v>
      </c>
      <c r="T359" s="1127"/>
      <c r="U359" s="1098"/>
      <c r="V359" s="1134"/>
    </row>
    <row r="360" spans="1:22">
      <c r="A360" s="1093" t="s">
        <v>742</v>
      </c>
      <c r="B360" s="1092"/>
      <c r="C360" s="1092"/>
      <c r="D360" s="1121" t="e">
        <f t="shared" si="20"/>
        <v>#DIV/0!</v>
      </c>
      <c r="E360" s="1121" t="e">
        <f t="shared" si="21"/>
        <v>#DIV/0!</v>
      </c>
      <c r="F360" s="1121" t="e">
        <f t="shared" si="22"/>
        <v>#DIV/0!</v>
      </c>
      <c r="G360" s="1121" t="e">
        <f t="shared" si="23"/>
        <v>#DIV/0!</v>
      </c>
      <c r="H360" s="1116"/>
      <c r="I360" s="1094">
        <v>22500</v>
      </c>
      <c r="J360" s="1126"/>
      <c r="K360" s="1094"/>
      <c r="L360" s="1126"/>
      <c r="M360" s="1109"/>
      <c r="N360" s="1094"/>
      <c r="O360" s="1126"/>
      <c r="P360" s="1094"/>
      <c r="Q360" s="1126"/>
      <c r="R360" s="1109"/>
      <c r="S360" s="1094"/>
      <c r="T360" s="1126"/>
      <c r="U360" s="1094"/>
      <c r="V360" s="1134"/>
    </row>
    <row r="361" spans="1:22">
      <c r="A361" s="1099" t="s">
        <v>742</v>
      </c>
      <c r="B361" s="1092"/>
      <c r="C361" s="1092"/>
      <c r="D361" s="1121" t="e">
        <f t="shared" si="20"/>
        <v>#DIV/0!</v>
      </c>
      <c r="E361" s="1121" t="e">
        <f t="shared" si="21"/>
        <v>#DIV/0!</v>
      </c>
      <c r="F361" s="1121" t="e">
        <f t="shared" si="22"/>
        <v>#DIV/0!</v>
      </c>
      <c r="G361" s="1121" t="e">
        <f t="shared" si="23"/>
        <v>#DIV/0!</v>
      </c>
      <c r="H361" s="1116"/>
      <c r="I361" s="1098">
        <v>22500</v>
      </c>
      <c r="J361" s="1127"/>
      <c r="K361" s="1098"/>
      <c r="L361" s="1127"/>
      <c r="M361" s="1111"/>
      <c r="N361" s="1098"/>
      <c r="O361" s="1127"/>
      <c r="P361" s="1098"/>
      <c r="Q361" s="1127"/>
      <c r="R361" s="1111"/>
      <c r="S361" s="1098"/>
      <c r="T361" s="1127"/>
      <c r="U361" s="1098"/>
      <c r="V361" s="1134"/>
    </row>
    <row r="362" spans="1:22">
      <c r="A362" s="1093" t="s">
        <v>132</v>
      </c>
      <c r="B362" s="1092"/>
      <c r="C362" s="1092"/>
      <c r="D362" s="1121" t="e">
        <f t="shared" si="20"/>
        <v>#DIV/0!</v>
      </c>
      <c r="E362" s="1121" t="e">
        <f t="shared" si="21"/>
        <v>#DIV/0!</v>
      </c>
      <c r="F362" s="1121" t="e">
        <f t="shared" si="22"/>
        <v>#DIV/0!</v>
      </c>
      <c r="G362" s="1121" t="e">
        <f t="shared" si="23"/>
        <v>#DIV/0!</v>
      </c>
      <c r="H362" s="1116"/>
      <c r="I362" s="1094">
        <v>1978200</v>
      </c>
      <c r="J362" s="1126"/>
      <c r="K362" s="1094"/>
      <c r="L362" s="1126"/>
      <c r="M362" s="1109"/>
      <c r="N362" s="1094"/>
      <c r="O362" s="1126"/>
      <c r="P362" s="1094"/>
      <c r="Q362" s="1126"/>
      <c r="R362" s="1109"/>
      <c r="S362" s="1094"/>
      <c r="T362" s="1126"/>
      <c r="U362" s="1094"/>
      <c r="V362" s="1134"/>
    </row>
    <row r="363" spans="1:22">
      <c r="A363" s="1099" t="s">
        <v>743</v>
      </c>
      <c r="B363" s="1092"/>
      <c r="C363" s="1092"/>
      <c r="D363" s="1121" t="e">
        <f t="shared" si="20"/>
        <v>#DIV/0!</v>
      </c>
      <c r="E363" s="1121" t="e">
        <f t="shared" si="21"/>
        <v>#DIV/0!</v>
      </c>
      <c r="F363" s="1121" t="e">
        <f t="shared" si="22"/>
        <v>#DIV/0!</v>
      </c>
      <c r="G363" s="1121" t="e">
        <f t="shared" si="23"/>
        <v>#DIV/0!</v>
      </c>
      <c r="H363" s="1116"/>
      <c r="I363" s="1098">
        <v>276000</v>
      </c>
      <c r="J363" s="1127"/>
      <c r="K363" s="1098"/>
      <c r="L363" s="1127"/>
      <c r="M363" s="1111"/>
      <c r="N363" s="1098"/>
      <c r="O363" s="1127"/>
      <c r="P363" s="1098"/>
      <c r="Q363" s="1127"/>
      <c r="R363" s="1111"/>
      <c r="S363" s="1098"/>
      <c r="T363" s="1127"/>
      <c r="U363" s="1098"/>
      <c r="V363" s="1134"/>
    </row>
    <row r="364" spans="1:22">
      <c r="A364" s="1102" t="s">
        <v>632</v>
      </c>
      <c r="B364" s="1092"/>
      <c r="C364" s="1092"/>
      <c r="D364" s="1121" t="e">
        <f t="shared" si="20"/>
        <v>#DIV/0!</v>
      </c>
      <c r="E364" s="1121" t="e">
        <f t="shared" si="21"/>
        <v>#DIV/0!</v>
      </c>
      <c r="F364" s="1121" t="e">
        <f t="shared" si="22"/>
        <v>#DIV/0!</v>
      </c>
      <c r="G364" s="1121" t="e">
        <f t="shared" si="23"/>
        <v>#DIV/0!</v>
      </c>
      <c r="H364" s="1116"/>
      <c r="I364" s="1098">
        <v>276000</v>
      </c>
      <c r="J364" s="1127"/>
      <c r="K364" s="1098"/>
      <c r="L364" s="1127"/>
      <c r="M364" s="1111"/>
      <c r="N364" s="1098"/>
      <c r="O364" s="1127"/>
      <c r="P364" s="1098"/>
      <c r="Q364" s="1127"/>
      <c r="R364" s="1111"/>
      <c r="S364" s="1098"/>
      <c r="T364" s="1127"/>
      <c r="U364" s="1098"/>
      <c r="V364" s="1134"/>
    </row>
    <row r="365" spans="1:22">
      <c r="A365" s="1099" t="s">
        <v>744</v>
      </c>
      <c r="B365" s="1092"/>
      <c r="C365" s="1092"/>
      <c r="D365" s="1121" t="e">
        <f t="shared" si="20"/>
        <v>#DIV/0!</v>
      </c>
      <c r="E365" s="1121" t="e">
        <f t="shared" si="21"/>
        <v>#DIV/0!</v>
      </c>
      <c r="F365" s="1121" t="e">
        <f t="shared" si="22"/>
        <v>#DIV/0!</v>
      </c>
      <c r="G365" s="1121" t="e">
        <f t="shared" si="23"/>
        <v>#DIV/0!</v>
      </c>
      <c r="H365" s="1116"/>
      <c r="I365" s="1098">
        <v>138000</v>
      </c>
      <c r="J365" s="1127"/>
      <c r="K365" s="1098"/>
      <c r="L365" s="1127"/>
      <c r="M365" s="1111"/>
      <c r="N365" s="1098"/>
      <c r="O365" s="1127"/>
      <c r="P365" s="1098"/>
      <c r="Q365" s="1127"/>
      <c r="R365" s="1111"/>
      <c r="S365" s="1098"/>
      <c r="T365" s="1127"/>
      <c r="U365" s="1098"/>
      <c r="V365" s="1134"/>
    </row>
    <row r="366" spans="1:22">
      <c r="A366" s="1102" t="s">
        <v>630</v>
      </c>
      <c r="B366" s="1092"/>
      <c r="C366" s="1092"/>
      <c r="D366" s="1121" t="e">
        <f t="shared" si="20"/>
        <v>#DIV/0!</v>
      </c>
      <c r="E366" s="1121" t="e">
        <f t="shared" si="21"/>
        <v>#DIV/0!</v>
      </c>
      <c r="F366" s="1121" t="e">
        <f t="shared" si="22"/>
        <v>#DIV/0!</v>
      </c>
      <c r="G366" s="1121" t="e">
        <f t="shared" si="23"/>
        <v>#DIV/0!</v>
      </c>
      <c r="H366" s="1116"/>
      <c r="I366" s="1098">
        <v>138000</v>
      </c>
      <c r="J366" s="1127"/>
      <c r="K366" s="1098"/>
      <c r="L366" s="1127"/>
      <c r="M366" s="1111"/>
      <c r="N366" s="1098"/>
      <c r="O366" s="1127"/>
      <c r="P366" s="1098"/>
      <c r="Q366" s="1127"/>
      <c r="R366" s="1111"/>
      <c r="S366" s="1098"/>
      <c r="T366" s="1127"/>
      <c r="U366" s="1098"/>
      <c r="V366" s="1134"/>
    </row>
    <row r="367" spans="1:22">
      <c r="A367" s="1099" t="s">
        <v>745</v>
      </c>
      <c r="B367" s="1092"/>
      <c r="C367" s="1092"/>
      <c r="D367" s="1121" t="e">
        <f t="shared" si="20"/>
        <v>#DIV/0!</v>
      </c>
      <c r="E367" s="1121" t="e">
        <f t="shared" si="21"/>
        <v>#DIV/0!</v>
      </c>
      <c r="F367" s="1121" t="e">
        <f t="shared" si="22"/>
        <v>#DIV/0!</v>
      </c>
      <c r="G367" s="1121" t="e">
        <f t="shared" si="23"/>
        <v>#DIV/0!</v>
      </c>
      <c r="H367" s="1116"/>
      <c r="I367" s="1098">
        <v>104280</v>
      </c>
      <c r="J367" s="1127"/>
      <c r="K367" s="1098"/>
      <c r="L367" s="1127"/>
      <c r="M367" s="1111"/>
      <c r="N367" s="1098"/>
      <c r="O367" s="1127"/>
      <c r="P367" s="1098"/>
      <c r="Q367" s="1127"/>
      <c r="R367" s="1111"/>
      <c r="S367" s="1098"/>
      <c r="T367" s="1127"/>
      <c r="U367" s="1098"/>
      <c r="V367" s="1134"/>
    </row>
    <row r="368" spans="1:22">
      <c r="A368" s="1102" t="s">
        <v>623</v>
      </c>
      <c r="B368" s="1092"/>
      <c r="C368" s="1092"/>
      <c r="D368" s="1121" t="e">
        <f t="shared" si="20"/>
        <v>#DIV/0!</v>
      </c>
      <c r="E368" s="1121" t="e">
        <f t="shared" si="21"/>
        <v>#DIV/0!</v>
      </c>
      <c r="F368" s="1121" t="e">
        <f t="shared" si="22"/>
        <v>#DIV/0!</v>
      </c>
      <c r="G368" s="1121" t="e">
        <f t="shared" si="23"/>
        <v>#DIV/0!</v>
      </c>
      <c r="H368" s="1116"/>
      <c r="I368" s="1098">
        <v>104280</v>
      </c>
      <c r="J368" s="1127"/>
      <c r="K368" s="1098"/>
      <c r="L368" s="1127"/>
      <c r="M368" s="1111"/>
      <c r="N368" s="1098"/>
      <c r="O368" s="1127"/>
      <c r="P368" s="1098"/>
      <c r="Q368" s="1127"/>
      <c r="R368" s="1111"/>
      <c r="S368" s="1098"/>
      <c r="T368" s="1127"/>
      <c r="U368" s="1098"/>
      <c r="V368" s="1134"/>
    </row>
    <row r="369" spans="1:22">
      <c r="A369" s="1099" t="s">
        <v>746</v>
      </c>
      <c r="B369" s="1092"/>
      <c r="C369" s="1092"/>
      <c r="D369" s="1121" t="e">
        <f t="shared" si="20"/>
        <v>#DIV/0!</v>
      </c>
      <c r="E369" s="1121" t="e">
        <f t="shared" si="21"/>
        <v>#DIV/0!</v>
      </c>
      <c r="F369" s="1121" t="e">
        <f t="shared" si="22"/>
        <v>#DIV/0!</v>
      </c>
      <c r="G369" s="1121" t="e">
        <f t="shared" si="23"/>
        <v>#DIV/0!</v>
      </c>
      <c r="H369" s="1116"/>
      <c r="I369" s="1098">
        <v>1355640</v>
      </c>
      <c r="J369" s="1127"/>
      <c r="K369" s="1098"/>
      <c r="L369" s="1127"/>
      <c r="M369" s="1111"/>
      <c r="N369" s="1098"/>
      <c r="O369" s="1127"/>
      <c r="P369" s="1098"/>
      <c r="Q369" s="1127"/>
      <c r="R369" s="1111"/>
      <c r="S369" s="1098"/>
      <c r="T369" s="1127"/>
      <c r="U369" s="1098"/>
      <c r="V369" s="1134"/>
    </row>
    <row r="370" spans="1:22">
      <c r="A370" s="1102" t="s">
        <v>747</v>
      </c>
      <c r="B370" s="1092"/>
      <c r="C370" s="1092"/>
      <c r="D370" s="1121" t="e">
        <f t="shared" si="20"/>
        <v>#DIV/0!</v>
      </c>
      <c r="E370" s="1121" t="e">
        <f t="shared" si="21"/>
        <v>#DIV/0!</v>
      </c>
      <c r="F370" s="1121" t="e">
        <f t="shared" si="22"/>
        <v>#DIV/0!</v>
      </c>
      <c r="G370" s="1121" t="e">
        <f t="shared" si="23"/>
        <v>#DIV/0!</v>
      </c>
      <c r="H370" s="1116"/>
      <c r="I370" s="1098">
        <v>1355640</v>
      </c>
      <c r="J370" s="1127"/>
      <c r="K370" s="1098"/>
      <c r="L370" s="1127"/>
      <c r="M370" s="1111"/>
      <c r="N370" s="1098"/>
      <c r="O370" s="1127"/>
      <c r="P370" s="1098"/>
      <c r="Q370" s="1127"/>
      <c r="R370" s="1111"/>
      <c r="S370" s="1098"/>
      <c r="T370" s="1127"/>
      <c r="U370" s="1098"/>
      <c r="V370" s="1134"/>
    </row>
    <row r="371" spans="1:22">
      <c r="A371" s="1099" t="s">
        <v>748</v>
      </c>
      <c r="B371" s="1092"/>
      <c r="C371" s="1092"/>
      <c r="D371" s="1121" t="e">
        <f t="shared" si="20"/>
        <v>#DIV/0!</v>
      </c>
      <c r="E371" s="1121" t="e">
        <f t="shared" si="21"/>
        <v>#DIV/0!</v>
      </c>
      <c r="F371" s="1121" t="e">
        <f t="shared" si="22"/>
        <v>#DIV/0!</v>
      </c>
      <c r="G371" s="1121" t="e">
        <f t="shared" si="23"/>
        <v>#DIV/0!</v>
      </c>
      <c r="H371" s="1116"/>
      <c r="I371" s="1098">
        <v>104280</v>
      </c>
      <c r="J371" s="1127"/>
      <c r="K371" s="1098"/>
      <c r="L371" s="1127"/>
      <c r="M371" s="1111"/>
      <c r="N371" s="1098"/>
      <c r="O371" s="1127"/>
      <c r="P371" s="1098"/>
      <c r="Q371" s="1127"/>
      <c r="R371" s="1111"/>
      <c r="S371" s="1098"/>
      <c r="T371" s="1127"/>
      <c r="U371" s="1098"/>
      <c r="V371" s="1134"/>
    </row>
    <row r="372" spans="1:22">
      <c r="A372" s="1102" t="s">
        <v>623</v>
      </c>
      <c r="B372" s="1092"/>
      <c r="C372" s="1092"/>
      <c r="D372" s="1121" t="e">
        <f t="shared" si="20"/>
        <v>#DIV/0!</v>
      </c>
      <c r="E372" s="1121" t="e">
        <f t="shared" si="21"/>
        <v>#DIV/0!</v>
      </c>
      <c r="F372" s="1121" t="e">
        <f t="shared" si="22"/>
        <v>#DIV/0!</v>
      </c>
      <c r="G372" s="1121" t="e">
        <f t="shared" si="23"/>
        <v>#DIV/0!</v>
      </c>
      <c r="H372" s="1116"/>
      <c r="I372" s="1098">
        <v>104280</v>
      </c>
      <c r="J372" s="1127"/>
      <c r="K372" s="1098"/>
      <c r="L372" s="1127"/>
      <c r="M372" s="1111"/>
      <c r="N372" s="1098"/>
      <c r="O372" s="1127"/>
      <c r="P372" s="1098"/>
      <c r="Q372" s="1127"/>
      <c r="R372" s="1111"/>
      <c r="S372" s="1098"/>
      <c r="T372" s="1127"/>
      <c r="U372" s="1098"/>
      <c r="V372" s="1134"/>
    </row>
    <row r="373" spans="1:22">
      <c r="A373" s="1093" t="s">
        <v>239</v>
      </c>
      <c r="B373" s="1092"/>
      <c r="C373" s="1092"/>
      <c r="D373" s="1121" t="e">
        <f t="shared" si="20"/>
        <v>#DIV/0!</v>
      </c>
      <c r="E373" s="1121" t="e">
        <f t="shared" si="21"/>
        <v>#DIV/0!</v>
      </c>
      <c r="F373" s="1121" t="e">
        <f t="shared" si="22"/>
        <v>#DIV/0!</v>
      </c>
      <c r="G373" s="1121" t="e">
        <f t="shared" si="23"/>
        <v>#DIV/0!</v>
      </c>
      <c r="H373" s="1116"/>
      <c r="I373" s="1094">
        <v>375000</v>
      </c>
      <c r="J373" s="1126"/>
      <c r="K373" s="1094"/>
      <c r="L373" s="1126"/>
      <c r="M373" s="1109"/>
      <c r="N373" s="1094"/>
      <c r="O373" s="1126"/>
      <c r="P373" s="1094"/>
      <c r="Q373" s="1126"/>
      <c r="R373" s="1109"/>
      <c r="S373" s="1094"/>
      <c r="T373" s="1126"/>
      <c r="U373" s="1094"/>
      <c r="V373" s="1134"/>
    </row>
    <row r="374" spans="1:22">
      <c r="A374" s="1099" t="s">
        <v>749</v>
      </c>
      <c r="B374" s="1092"/>
      <c r="C374" s="1092"/>
      <c r="D374" s="1121" t="e">
        <f t="shared" si="20"/>
        <v>#DIV/0!</v>
      </c>
      <c r="E374" s="1121" t="e">
        <f t="shared" si="21"/>
        <v>#DIV/0!</v>
      </c>
      <c r="F374" s="1121" t="e">
        <f t="shared" si="22"/>
        <v>#DIV/0!</v>
      </c>
      <c r="G374" s="1121" t="e">
        <f t="shared" si="23"/>
        <v>#DIV/0!</v>
      </c>
      <c r="H374" s="1116"/>
      <c r="I374" s="1098">
        <v>375000</v>
      </c>
      <c r="J374" s="1127"/>
      <c r="K374" s="1098"/>
      <c r="L374" s="1127"/>
      <c r="M374" s="1111"/>
      <c r="N374" s="1098"/>
      <c r="O374" s="1127"/>
      <c r="P374" s="1098"/>
      <c r="Q374" s="1127"/>
      <c r="R374" s="1111"/>
      <c r="S374" s="1098"/>
      <c r="T374" s="1127"/>
      <c r="U374" s="1098"/>
      <c r="V374" s="1134"/>
    </row>
    <row r="375" spans="1:22">
      <c r="A375" s="1102" t="s">
        <v>750</v>
      </c>
      <c r="B375" s="1092"/>
      <c r="C375" s="1092"/>
      <c r="D375" s="1121" t="e">
        <f t="shared" si="20"/>
        <v>#DIV/0!</v>
      </c>
      <c r="E375" s="1121" t="e">
        <f t="shared" si="21"/>
        <v>#DIV/0!</v>
      </c>
      <c r="F375" s="1121" t="e">
        <f t="shared" si="22"/>
        <v>#DIV/0!</v>
      </c>
      <c r="G375" s="1121" t="e">
        <f t="shared" si="23"/>
        <v>#DIV/0!</v>
      </c>
      <c r="H375" s="1116"/>
      <c r="I375" s="1098">
        <v>375000</v>
      </c>
      <c r="J375" s="1127"/>
      <c r="K375" s="1098"/>
      <c r="L375" s="1127"/>
      <c r="M375" s="1111"/>
      <c r="N375" s="1098"/>
      <c r="O375" s="1127"/>
      <c r="P375" s="1098"/>
      <c r="Q375" s="1127"/>
      <c r="R375" s="1111"/>
      <c r="S375" s="1098"/>
      <c r="T375" s="1127"/>
      <c r="U375" s="1098"/>
      <c r="V375" s="1134"/>
    </row>
    <row r="376" spans="1:22">
      <c r="A376" s="1093" t="s">
        <v>621</v>
      </c>
      <c r="B376" s="1092"/>
      <c r="C376" s="1092"/>
      <c r="D376" s="1121" t="e">
        <f t="shared" si="20"/>
        <v>#DIV/0!</v>
      </c>
      <c r="E376" s="1121" t="e">
        <f t="shared" si="21"/>
        <v>#DIV/0!</v>
      </c>
      <c r="F376" s="1121" t="e">
        <f t="shared" si="22"/>
        <v>#DIV/0!</v>
      </c>
      <c r="G376" s="1121" t="e">
        <f t="shared" si="23"/>
        <v>#DIV/0!</v>
      </c>
      <c r="H376" s="1116"/>
      <c r="I376" s="1094"/>
      <c r="J376" s="1126"/>
      <c r="K376" s="1094"/>
      <c r="L376" s="1126"/>
      <c r="M376" s="1109"/>
      <c r="N376" s="1094">
        <v>1769640</v>
      </c>
      <c r="O376" s="1126"/>
      <c r="P376" s="1094"/>
      <c r="Q376" s="1126"/>
      <c r="R376" s="1109"/>
      <c r="S376" s="1094">
        <v>1561080</v>
      </c>
      <c r="T376" s="1126"/>
      <c r="U376" s="1094"/>
      <c r="V376" s="1134"/>
    </row>
    <row r="377" spans="1:22">
      <c r="A377" s="1099" t="s">
        <v>743</v>
      </c>
      <c r="B377" s="1092"/>
      <c r="C377" s="1092"/>
      <c r="D377" s="1121" t="e">
        <f t="shared" si="20"/>
        <v>#DIV/0!</v>
      </c>
      <c r="E377" s="1121" t="e">
        <f t="shared" si="21"/>
        <v>#DIV/0!</v>
      </c>
      <c r="F377" s="1121" t="e">
        <f t="shared" si="22"/>
        <v>#DIV/0!</v>
      </c>
      <c r="G377" s="1121" t="e">
        <f t="shared" si="23"/>
        <v>#DIV/0!</v>
      </c>
      <c r="H377" s="1116"/>
      <c r="I377" s="1098"/>
      <c r="J377" s="1127"/>
      <c r="K377" s="1098"/>
      <c r="L377" s="1127"/>
      <c r="M377" s="1111"/>
      <c r="N377" s="1098">
        <v>276000</v>
      </c>
      <c r="O377" s="1127"/>
      <c r="P377" s="1098"/>
      <c r="Q377" s="1127"/>
      <c r="R377" s="1111"/>
      <c r="S377" s="1098">
        <v>276000</v>
      </c>
      <c r="T377" s="1127"/>
      <c r="U377" s="1098"/>
      <c r="V377" s="1134"/>
    </row>
    <row r="378" spans="1:22">
      <c r="A378" s="1102" t="s">
        <v>632</v>
      </c>
      <c r="B378" s="1092"/>
      <c r="C378" s="1092"/>
      <c r="D378" s="1121" t="e">
        <f t="shared" si="20"/>
        <v>#DIV/0!</v>
      </c>
      <c r="E378" s="1121" t="e">
        <f t="shared" si="21"/>
        <v>#DIV/0!</v>
      </c>
      <c r="F378" s="1121" t="e">
        <f t="shared" si="22"/>
        <v>#DIV/0!</v>
      </c>
      <c r="G378" s="1121" t="e">
        <f t="shared" si="23"/>
        <v>#DIV/0!</v>
      </c>
      <c r="H378" s="1116"/>
      <c r="I378" s="1098"/>
      <c r="J378" s="1127"/>
      <c r="K378" s="1098"/>
      <c r="L378" s="1127"/>
      <c r="M378" s="1111"/>
      <c r="N378" s="1098">
        <v>276000</v>
      </c>
      <c r="O378" s="1127"/>
      <c r="P378" s="1098"/>
      <c r="Q378" s="1127"/>
      <c r="R378" s="1111"/>
      <c r="S378" s="1098">
        <v>276000</v>
      </c>
      <c r="T378" s="1127"/>
      <c r="U378" s="1098"/>
      <c r="V378" s="1134"/>
    </row>
    <row r="379" spans="1:22">
      <c r="A379" s="1099" t="s">
        <v>744</v>
      </c>
      <c r="B379" s="1092"/>
      <c r="C379" s="1092"/>
      <c r="D379" s="1121" t="e">
        <f t="shared" si="20"/>
        <v>#DIV/0!</v>
      </c>
      <c r="E379" s="1121" t="e">
        <f t="shared" si="21"/>
        <v>#DIV/0!</v>
      </c>
      <c r="F379" s="1121" t="e">
        <f t="shared" si="22"/>
        <v>#DIV/0!</v>
      </c>
      <c r="G379" s="1121" t="e">
        <f t="shared" si="23"/>
        <v>#DIV/0!</v>
      </c>
      <c r="H379" s="1116"/>
      <c r="I379" s="1098"/>
      <c r="J379" s="1127"/>
      <c r="K379" s="1098"/>
      <c r="L379" s="1127"/>
      <c r="M379" s="1111"/>
      <c r="N379" s="1098">
        <v>138000</v>
      </c>
      <c r="O379" s="1127"/>
      <c r="P379" s="1098"/>
      <c r="Q379" s="1127"/>
      <c r="R379" s="1111"/>
      <c r="S379" s="1098">
        <v>138000</v>
      </c>
      <c r="T379" s="1127"/>
      <c r="U379" s="1098"/>
      <c r="V379" s="1134"/>
    </row>
    <row r="380" spans="1:22">
      <c r="A380" s="1102" t="s">
        <v>630</v>
      </c>
      <c r="B380" s="1092"/>
      <c r="C380" s="1092"/>
      <c r="D380" s="1121" t="e">
        <f t="shared" si="20"/>
        <v>#DIV/0!</v>
      </c>
      <c r="E380" s="1121" t="e">
        <f t="shared" si="21"/>
        <v>#DIV/0!</v>
      </c>
      <c r="F380" s="1121" t="e">
        <f t="shared" si="22"/>
        <v>#DIV/0!</v>
      </c>
      <c r="G380" s="1121" t="e">
        <f t="shared" si="23"/>
        <v>#DIV/0!</v>
      </c>
      <c r="H380" s="1116"/>
      <c r="I380" s="1098"/>
      <c r="J380" s="1127"/>
      <c r="K380" s="1098"/>
      <c r="L380" s="1127"/>
      <c r="M380" s="1111"/>
      <c r="N380" s="1098">
        <v>138000</v>
      </c>
      <c r="O380" s="1127"/>
      <c r="P380" s="1098"/>
      <c r="Q380" s="1127"/>
      <c r="R380" s="1111"/>
      <c r="S380" s="1098">
        <v>138000</v>
      </c>
      <c r="T380" s="1127"/>
      <c r="U380" s="1098"/>
      <c r="V380" s="1134"/>
    </row>
    <row r="381" spans="1:22">
      <c r="A381" s="1099" t="s">
        <v>745</v>
      </c>
      <c r="B381" s="1092"/>
      <c r="C381" s="1092"/>
      <c r="D381" s="1121" t="e">
        <f t="shared" si="20"/>
        <v>#DIV/0!</v>
      </c>
      <c r="E381" s="1121" t="e">
        <f t="shared" si="21"/>
        <v>#DIV/0!</v>
      </c>
      <c r="F381" s="1121" t="e">
        <f t="shared" si="22"/>
        <v>#DIV/0!</v>
      </c>
      <c r="G381" s="1121" t="e">
        <f t="shared" si="23"/>
        <v>#DIV/0!</v>
      </c>
      <c r="H381" s="1116"/>
      <c r="I381" s="1098"/>
      <c r="J381" s="1127"/>
      <c r="K381" s="1098"/>
      <c r="L381" s="1127"/>
      <c r="M381" s="1111"/>
      <c r="N381" s="1098">
        <v>104280</v>
      </c>
      <c r="O381" s="1127"/>
      <c r="P381" s="1098"/>
      <c r="Q381" s="1127"/>
      <c r="R381" s="1111"/>
      <c r="S381" s="1098"/>
      <c r="T381" s="1127"/>
      <c r="U381" s="1098"/>
      <c r="V381" s="1134"/>
    </row>
    <row r="382" spans="1:22">
      <c r="A382" s="1102" t="s">
        <v>623</v>
      </c>
      <c r="B382" s="1092"/>
      <c r="C382" s="1092"/>
      <c r="D382" s="1121" t="e">
        <f t="shared" si="20"/>
        <v>#DIV/0!</v>
      </c>
      <c r="E382" s="1121" t="e">
        <f t="shared" si="21"/>
        <v>#DIV/0!</v>
      </c>
      <c r="F382" s="1121" t="e">
        <f t="shared" si="22"/>
        <v>#DIV/0!</v>
      </c>
      <c r="G382" s="1121" t="e">
        <f t="shared" si="23"/>
        <v>#DIV/0!</v>
      </c>
      <c r="H382" s="1116"/>
      <c r="I382" s="1098"/>
      <c r="J382" s="1127"/>
      <c r="K382" s="1098"/>
      <c r="L382" s="1127"/>
      <c r="M382" s="1111"/>
      <c r="N382" s="1098">
        <v>104280</v>
      </c>
      <c r="O382" s="1127"/>
      <c r="P382" s="1098"/>
      <c r="Q382" s="1127"/>
      <c r="R382" s="1111"/>
      <c r="S382" s="1098"/>
      <c r="T382" s="1127"/>
      <c r="U382" s="1098"/>
      <c r="V382" s="1134"/>
    </row>
    <row r="383" spans="1:22">
      <c r="A383" s="1099" t="s">
        <v>751</v>
      </c>
      <c r="B383" s="1092"/>
      <c r="C383" s="1092"/>
      <c r="D383" s="1121" t="e">
        <f t="shared" si="20"/>
        <v>#DIV/0!</v>
      </c>
      <c r="E383" s="1121" t="e">
        <f t="shared" si="21"/>
        <v>#DIV/0!</v>
      </c>
      <c r="F383" s="1121" t="e">
        <f t="shared" si="22"/>
        <v>#DIV/0!</v>
      </c>
      <c r="G383" s="1121" t="e">
        <f t="shared" si="23"/>
        <v>#DIV/0!</v>
      </c>
      <c r="H383" s="1116"/>
      <c r="I383" s="1098"/>
      <c r="J383" s="1127"/>
      <c r="K383" s="1098"/>
      <c r="L383" s="1127"/>
      <c r="M383" s="1111"/>
      <c r="N383" s="1098"/>
      <c r="O383" s="1127"/>
      <c r="P383" s="1098"/>
      <c r="Q383" s="1127"/>
      <c r="R383" s="1111"/>
      <c r="S383" s="1098">
        <v>52140</v>
      </c>
      <c r="T383" s="1127"/>
      <c r="U383" s="1098"/>
      <c r="V383" s="1134"/>
    </row>
    <row r="384" spans="1:22">
      <c r="A384" s="1102" t="s">
        <v>710</v>
      </c>
      <c r="B384" s="1092"/>
      <c r="C384" s="1092"/>
      <c r="D384" s="1121" t="e">
        <f t="shared" si="20"/>
        <v>#DIV/0!</v>
      </c>
      <c r="E384" s="1121" t="e">
        <f t="shared" si="21"/>
        <v>#DIV/0!</v>
      </c>
      <c r="F384" s="1121" t="e">
        <f t="shared" si="22"/>
        <v>#DIV/0!</v>
      </c>
      <c r="G384" s="1121" t="e">
        <f t="shared" si="23"/>
        <v>#DIV/0!</v>
      </c>
      <c r="H384" s="1116"/>
      <c r="I384" s="1098"/>
      <c r="J384" s="1127"/>
      <c r="K384" s="1098"/>
      <c r="L384" s="1127"/>
      <c r="M384" s="1111"/>
      <c r="N384" s="1098"/>
      <c r="O384" s="1127"/>
      <c r="P384" s="1098"/>
      <c r="Q384" s="1127"/>
      <c r="R384" s="1111"/>
      <c r="S384" s="1098">
        <v>52140</v>
      </c>
      <c r="T384" s="1127"/>
      <c r="U384" s="1098"/>
      <c r="V384" s="1134"/>
    </row>
    <row r="385" spans="1:22">
      <c r="A385" s="1099" t="s">
        <v>752</v>
      </c>
      <c r="B385" s="1092"/>
      <c r="C385" s="1092"/>
      <c r="D385" s="1121" t="e">
        <f t="shared" si="20"/>
        <v>#DIV/0!</v>
      </c>
      <c r="E385" s="1121" t="e">
        <f t="shared" si="21"/>
        <v>#DIV/0!</v>
      </c>
      <c r="F385" s="1121" t="e">
        <f t="shared" si="22"/>
        <v>#DIV/0!</v>
      </c>
      <c r="G385" s="1121" t="e">
        <f t="shared" si="23"/>
        <v>#DIV/0!</v>
      </c>
      <c r="H385" s="1116"/>
      <c r="I385" s="1098"/>
      <c r="J385" s="1127"/>
      <c r="K385" s="1098"/>
      <c r="L385" s="1127"/>
      <c r="M385" s="1111"/>
      <c r="N385" s="1098"/>
      <c r="O385" s="1127"/>
      <c r="P385" s="1098"/>
      <c r="Q385" s="1127"/>
      <c r="R385" s="1111"/>
      <c r="S385" s="1098">
        <v>104280</v>
      </c>
      <c r="T385" s="1127"/>
      <c r="U385" s="1098"/>
      <c r="V385" s="1134"/>
    </row>
    <row r="386" spans="1:22">
      <c r="A386" s="1102" t="s">
        <v>623</v>
      </c>
      <c r="B386" s="1092"/>
      <c r="C386" s="1092"/>
      <c r="D386" s="1121" t="e">
        <f t="shared" si="20"/>
        <v>#DIV/0!</v>
      </c>
      <c r="E386" s="1121" t="e">
        <f t="shared" si="21"/>
        <v>#DIV/0!</v>
      </c>
      <c r="F386" s="1121" t="e">
        <f t="shared" si="22"/>
        <v>#DIV/0!</v>
      </c>
      <c r="G386" s="1121" t="e">
        <f t="shared" si="23"/>
        <v>#DIV/0!</v>
      </c>
      <c r="H386" s="1116"/>
      <c r="I386" s="1098"/>
      <c r="J386" s="1127"/>
      <c r="K386" s="1098"/>
      <c r="L386" s="1127"/>
      <c r="M386" s="1111"/>
      <c r="N386" s="1098"/>
      <c r="O386" s="1127"/>
      <c r="P386" s="1098"/>
      <c r="Q386" s="1127"/>
      <c r="R386" s="1111"/>
      <c r="S386" s="1098">
        <v>104280</v>
      </c>
      <c r="T386" s="1127"/>
      <c r="U386" s="1098"/>
      <c r="V386" s="1134"/>
    </row>
    <row r="387" spans="1:22">
      <c r="A387" s="1099" t="s">
        <v>753</v>
      </c>
      <c r="B387" s="1092"/>
      <c r="C387" s="1092"/>
      <c r="D387" s="1121" t="e">
        <f t="shared" si="20"/>
        <v>#DIV/0!</v>
      </c>
      <c r="E387" s="1121" t="e">
        <f t="shared" si="21"/>
        <v>#DIV/0!</v>
      </c>
      <c r="F387" s="1121" t="e">
        <f t="shared" si="22"/>
        <v>#DIV/0!</v>
      </c>
      <c r="G387" s="1121" t="e">
        <f t="shared" si="23"/>
        <v>#DIV/0!</v>
      </c>
      <c r="H387" s="1116"/>
      <c r="I387" s="1098"/>
      <c r="J387" s="1127"/>
      <c r="K387" s="1098"/>
      <c r="L387" s="1127"/>
      <c r="M387" s="1111"/>
      <c r="N387" s="1098"/>
      <c r="O387" s="1127"/>
      <c r="P387" s="1098"/>
      <c r="Q387" s="1127"/>
      <c r="R387" s="1111"/>
      <c r="S387" s="1098">
        <v>52140</v>
      </c>
      <c r="T387" s="1127"/>
      <c r="U387" s="1098"/>
      <c r="V387" s="1134"/>
    </row>
    <row r="388" spans="1:22">
      <c r="A388" s="1102" t="s">
        <v>710</v>
      </c>
      <c r="B388" s="1092"/>
      <c r="C388" s="1092"/>
      <c r="D388" s="1121" t="e">
        <f t="shared" si="20"/>
        <v>#DIV/0!</v>
      </c>
      <c r="E388" s="1121" t="e">
        <f t="shared" si="21"/>
        <v>#DIV/0!</v>
      </c>
      <c r="F388" s="1121" t="e">
        <f t="shared" si="22"/>
        <v>#DIV/0!</v>
      </c>
      <c r="G388" s="1121" t="e">
        <f t="shared" si="23"/>
        <v>#DIV/0!</v>
      </c>
      <c r="H388" s="1116"/>
      <c r="I388" s="1098"/>
      <c r="J388" s="1127"/>
      <c r="K388" s="1098"/>
      <c r="L388" s="1127"/>
      <c r="M388" s="1111"/>
      <c r="N388" s="1098"/>
      <c r="O388" s="1127"/>
      <c r="P388" s="1098"/>
      <c r="Q388" s="1127"/>
      <c r="R388" s="1111"/>
      <c r="S388" s="1098">
        <v>52140</v>
      </c>
      <c r="T388" s="1127"/>
      <c r="U388" s="1098"/>
      <c r="V388" s="1134"/>
    </row>
    <row r="389" spans="1:22">
      <c r="A389" s="1099" t="s">
        <v>754</v>
      </c>
      <c r="B389" s="1092"/>
      <c r="C389" s="1092"/>
      <c r="D389" s="1121" t="e">
        <f t="shared" si="20"/>
        <v>#DIV/0!</v>
      </c>
      <c r="E389" s="1121" t="e">
        <f t="shared" si="21"/>
        <v>#DIV/0!</v>
      </c>
      <c r="F389" s="1121" t="e">
        <f t="shared" si="22"/>
        <v>#DIV/0!</v>
      </c>
      <c r="G389" s="1121" t="e">
        <f t="shared" si="23"/>
        <v>#DIV/0!</v>
      </c>
      <c r="H389" s="1116"/>
      <c r="I389" s="1098"/>
      <c r="J389" s="1127"/>
      <c r="K389" s="1098"/>
      <c r="L389" s="1127"/>
      <c r="M389" s="1111"/>
      <c r="N389" s="1098">
        <v>1147080</v>
      </c>
      <c r="O389" s="1127"/>
      <c r="P389" s="1098"/>
      <c r="Q389" s="1127"/>
      <c r="R389" s="1111"/>
      <c r="S389" s="1098"/>
      <c r="T389" s="1127"/>
      <c r="U389" s="1098"/>
      <c r="V389" s="1134"/>
    </row>
    <row r="390" spans="1:22">
      <c r="A390" s="1102" t="s">
        <v>755</v>
      </c>
      <c r="B390" s="1092"/>
      <c r="C390" s="1092"/>
      <c r="D390" s="1121" t="e">
        <f t="shared" si="20"/>
        <v>#DIV/0!</v>
      </c>
      <c r="E390" s="1121" t="e">
        <f t="shared" si="21"/>
        <v>#DIV/0!</v>
      </c>
      <c r="F390" s="1121" t="e">
        <f t="shared" si="22"/>
        <v>#DIV/0!</v>
      </c>
      <c r="G390" s="1121" t="e">
        <f t="shared" si="23"/>
        <v>#DIV/0!</v>
      </c>
      <c r="H390" s="1116"/>
      <c r="I390" s="1098"/>
      <c r="J390" s="1127"/>
      <c r="K390" s="1098"/>
      <c r="L390" s="1127"/>
      <c r="M390" s="1111"/>
      <c r="N390" s="1098">
        <v>1147080</v>
      </c>
      <c r="O390" s="1127"/>
      <c r="P390" s="1098"/>
      <c r="Q390" s="1127"/>
      <c r="R390" s="1111"/>
      <c r="S390" s="1098"/>
      <c r="T390" s="1127"/>
      <c r="U390" s="1098"/>
      <c r="V390" s="1134"/>
    </row>
    <row r="391" spans="1:22">
      <c r="A391" s="1099" t="s">
        <v>756</v>
      </c>
      <c r="B391" s="1092"/>
      <c r="C391" s="1092"/>
      <c r="D391" s="1121" t="e">
        <f t="shared" si="20"/>
        <v>#DIV/0!</v>
      </c>
      <c r="E391" s="1121" t="e">
        <f t="shared" si="21"/>
        <v>#DIV/0!</v>
      </c>
      <c r="F391" s="1121" t="e">
        <f t="shared" si="22"/>
        <v>#DIV/0!</v>
      </c>
      <c r="G391" s="1121" t="e">
        <f t="shared" si="23"/>
        <v>#DIV/0!</v>
      </c>
      <c r="H391" s="1116"/>
      <c r="I391" s="1098"/>
      <c r="J391" s="1127"/>
      <c r="K391" s="1098"/>
      <c r="L391" s="1127"/>
      <c r="M391" s="1111"/>
      <c r="N391" s="1098"/>
      <c r="O391" s="1127"/>
      <c r="P391" s="1098"/>
      <c r="Q391" s="1127"/>
      <c r="R391" s="1111"/>
      <c r="S391" s="1098">
        <v>938520</v>
      </c>
      <c r="T391" s="1127"/>
      <c r="U391" s="1098"/>
      <c r="V391" s="1134"/>
    </row>
    <row r="392" spans="1:22">
      <c r="A392" s="1102" t="s">
        <v>757</v>
      </c>
      <c r="B392" s="1092"/>
      <c r="C392" s="1092"/>
      <c r="D392" s="1121" t="e">
        <f t="shared" si="20"/>
        <v>#DIV/0!</v>
      </c>
      <c r="E392" s="1121" t="e">
        <f t="shared" si="21"/>
        <v>#DIV/0!</v>
      </c>
      <c r="F392" s="1121" t="e">
        <f t="shared" si="22"/>
        <v>#DIV/0!</v>
      </c>
      <c r="G392" s="1121" t="e">
        <f t="shared" si="23"/>
        <v>#DIV/0!</v>
      </c>
      <c r="H392" s="1116"/>
      <c r="I392" s="1098"/>
      <c r="J392" s="1127"/>
      <c r="K392" s="1098"/>
      <c r="L392" s="1127"/>
      <c r="M392" s="1111"/>
      <c r="N392" s="1098"/>
      <c r="O392" s="1127"/>
      <c r="P392" s="1098"/>
      <c r="Q392" s="1127"/>
      <c r="R392" s="1111"/>
      <c r="S392" s="1098">
        <v>938520</v>
      </c>
      <c r="T392" s="1127"/>
      <c r="U392" s="1098"/>
      <c r="V392" s="1134"/>
    </row>
    <row r="393" spans="1:22">
      <c r="A393" s="1099" t="s">
        <v>748</v>
      </c>
      <c r="B393" s="1092"/>
      <c r="C393" s="1092"/>
      <c r="D393" s="1121" t="e">
        <f t="shared" ref="D393:D456" si="24">+AVERAGE(J393,O393)</f>
        <v>#DIV/0!</v>
      </c>
      <c r="E393" s="1121" t="e">
        <f t="shared" ref="E393:E456" si="25">+AVERAGE(L393,Q393)</f>
        <v>#DIV/0!</v>
      </c>
      <c r="F393" s="1121" t="e">
        <f t="shared" ref="F393:F456" si="26">+B393-D393</f>
        <v>#DIV/0!</v>
      </c>
      <c r="G393" s="1121" t="e">
        <f t="shared" ref="G393:G456" si="27">+C393-E393</f>
        <v>#DIV/0!</v>
      </c>
      <c r="H393" s="1116"/>
      <c r="I393" s="1098"/>
      <c r="J393" s="1127"/>
      <c r="K393" s="1098"/>
      <c r="L393" s="1127"/>
      <c r="M393" s="1111"/>
      <c r="N393" s="1098">
        <v>104280</v>
      </c>
      <c r="O393" s="1127"/>
      <c r="P393" s="1098"/>
      <c r="Q393" s="1127"/>
      <c r="R393" s="1111"/>
      <c r="S393" s="1098"/>
      <c r="T393" s="1127"/>
      <c r="U393" s="1098"/>
      <c r="V393" s="1134"/>
    </row>
    <row r="394" spans="1:22">
      <c r="A394" s="1102" t="s">
        <v>623</v>
      </c>
      <c r="B394" s="1092"/>
      <c r="C394" s="1092"/>
      <c r="D394" s="1121" t="e">
        <f t="shared" si="24"/>
        <v>#DIV/0!</v>
      </c>
      <c r="E394" s="1121" t="e">
        <f t="shared" si="25"/>
        <v>#DIV/0!</v>
      </c>
      <c r="F394" s="1121" t="e">
        <f t="shared" si="26"/>
        <v>#DIV/0!</v>
      </c>
      <c r="G394" s="1121" t="e">
        <f t="shared" si="27"/>
        <v>#DIV/0!</v>
      </c>
      <c r="H394" s="1116"/>
      <c r="I394" s="1098"/>
      <c r="J394" s="1127"/>
      <c r="K394" s="1098"/>
      <c r="L394" s="1127"/>
      <c r="M394" s="1111"/>
      <c r="N394" s="1098">
        <v>104280</v>
      </c>
      <c r="O394" s="1127"/>
      <c r="P394" s="1098"/>
      <c r="Q394" s="1127"/>
      <c r="R394" s="1111"/>
      <c r="S394" s="1098"/>
      <c r="T394" s="1127"/>
      <c r="U394" s="1098"/>
      <c r="V394" s="1134"/>
    </row>
    <row r="395" spans="1:22">
      <c r="A395" s="1100" t="s">
        <v>326</v>
      </c>
      <c r="B395" s="1092"/>
      <c r="C395" s="1092"/>
      <c r="D395" s="1121" t="e">
        <f t="shared" si="24"/>
        <v>#DIV/0!</v>
      </c>
      <c r="E395" s="1121" t="e">
        <f t="shared" si="25"/>
        <v>#DIV/0!</v>
      </c>
      <c r="F395" s="1121" t="e">
        <f t="shared" si="26"/>
        <v>#DIV/0!</v>
      </c>
      <c r="G395" s="1121" t="e">
        <f t="shared" si="27"/>
        <v>#DIV/0!</v>
      </c>
      <c r="H395" s="1116"/>
      <c r="I395" s="1094"/>
      <c r="J395" s="1126"/>
      <c r="K395" s="1094"/>
      <c r="L395" s="1126"/>
      <c r="M395" s="1109"/>
      <c r="N395" s="1094">
        <v>967700</v>
      </c>
      <c r="O395" s="1126"/>
      <c r="P395" s="1094"/>
      <c r="Q395" s="1126"/>
      <c r="R395" s="1109"/>
      <c r="S395" s="1094">
        <v>268680</v>
      </c>
      <c r="T395" s="1126"/>
      <c r="U395" s="1094"/>
      <c r="V395" s="1134"/>
    </row>
    <row r="396" spans="1:22">
      <c r="A396" s="1101" t="s">
        <v>582</v>
      </c>
      <c r="B396" s="1092"/>
      <c r="C396" s="1092"/>
      <c r="D396" s="1121" t="e">
        <f t="shared" si="24"/>
        <v>#DIV/0!</v>
      </c>
      <c r="E396" s="1121" t="e">
        <f t="shared" si="25"/>
        <v>#DIV/0!</v>
      </c>
      <c r="F396" s="1121" t="e">
        <f t="shared" si="26"/>
        <v>#DIV/0!</v>
      </c>
      <c r="G396" s="1121" t="e">
        <f t="shared" si="27"/>
        <v>#DIV/0!</v>
      </c>
      <c r="H396" s="1116"/>
      <c r="I396" s="1098"/>
      <c r="J396" s="1127"/>
      <c r="K396" s="1098"/>
      <c r="L396" s="1127"/>
      <c r="M396" s="1111"/>
      <c r="N396" s="1098">
        <v>967700</v>
      </c>
      <c r="O396" s="1127"/>
      <c r="P396" s="1098"/>
      <c r="Q396" s="1127"/>
      <c r="R396" s="1111"/>
      <c r="S396" s="1098">
        <v>268680</v>
      </c>
      <c r="T396" s="1127"/>
      <c r="U396" s="1098"/>
      <c r="V396" s="1134"/>
    </row>
    <row r="397" spans="1:22">
      <c r="A397" s="1093" t="s">
        <v>663</v>
      </c>
      <c r="B397" s="1092"/>
      <c r="C397" s="1092"/>
      <c r="D397" s="1121" t="e">
        <f t="shared" si="24"/>
        <v>#DIV/0!</v>
      </c>
      <c r="E397" s="1121" t="e">
        <f t="shared" si="25"/>
        <v>#DIV/0!</v>
      </c>
      <c r="F397" s="1121" t="e">
        <f t="shared" si="26"/>
        <v>#DIV/0!</v>
      </c>
      <c r="G397" s="1121" t="e">
        <f t="shared" si="27"/>
        <v>#DIV/0!</v>
      </c>
      <c r="H397" s="1116"/>
      <c r="I397" s="1094"/>
      <c r="J397" s="1126"/>
      <c r="K397" s="1094"/>
      <c r="L397" s="1126"/>
      <c r="M397" s="1109"/>
      <c r="N397" s="1094">
        <v>967700</v>
      </c>
      <c r="O397" s="1126"/>
      <c r="P397" s="1094"/>
      <c r="Q397" s="1126"/>
      <c r="R397" s="1109"/>
      <c r="S397" s="1094">
        <v>268680</v>
      </c>
      <c r="T397" s="1126"/>
      <c r="U397" s="1094"/>
      <c r="V397" s="1134"/>
    </row>
    <row r="398" spans="1:22">
      <c r="A398" s="1099" t="s">
        <v>762</v>
      </c>
      <c r="B398" s="1092"/>
      <c r="C398" s="1092"/>
      <c r="D398" s="1121" t="e">
        <f t="shared" si="24"/>
        <v>#DIV/0!</v>
      </c>
      <c r="E398" s="1121" t="e">
        <f t="shared" si="25"/>
        <v>#DIV/0!</v>
      </c>
      <c r="F398" s="1121" t="e">
        <f t="shared" si="26"/>
        <v>#DIV/0!</v>
      </c>
      <c r="G398" s="1121" t="e">
        <f t="shared" si="27"/>
        <v>#DIV/0!</v>
      </c>
      <c r="H398" s="1116"/>
      <c r="I398" s="1098"/>
      <c r="J398" s="1127"/>
      <c r="K398" s="1098"/>
      <c r="L398" s="1127"/>
      <c r="M398" s="1111"/>
      <c r="N398" s="1098">
        <v>78000</v>
      </c>
      <c r="O398" s="1127"/>
      <c r="P398" s="1098"/>
      <c r="Q398" s="1127"/>
      <c r="R398" s="1111"/>
      <c r="S398" s="1098"/>
      <c r="T398" s="1127"/>
      <c r="U398" s="1098"/>
      <c r="V398" s="1134"/>
    </row>
    <row r="399" spans="1:22">
      <c r="A399" s="1099" t="s">
        <v>763</v>
      </c>
      <c r="B399" s="1092"/>
      <c r="C399" s="1092"/>
      <c r="D399" s="1121" t="e">
        <f t="shared" si="24"/>
        <v>#DIV/0!</v>
      </c>
      <c r="E399" s="1121" t="e">
        <f t="shared" si="25"/>
        <v>#DIV/0!</v>
      </c>
      <c r="F399" s="1121" t="e">
        <f t="shared" si="26"/>
        <v>#DIV/0!</v>
      </c>
      <c r="G399" s="1121" t="e">
        <f t="shared" si="27"/>
        <v>#DIV/0!</v>
      </c>
      <c r="H399" s="1116"/>
      <c r="I399" s="1098"/>
      <c r="J399" s="1127"/>
      <c r="K399" s="1098"/>
      <c r="L399" s="1127"/>
      <c r="M399" s="1111"/>
      <c r="N399" s="1098">
        <v>184000</v>
      </c>
      <c r="O399" s="1127"/>
      <c r="P399" s="1098"/>
      <c r="Q399" s="1127"/>
      <c r="R399" s="1111"/>
      <c r="S399" s="1098"/>
      <c r="T399" s="1127"/>
      <c r="U399" s="1098"/>
      <c r="V399" s="1134"/>
    </row>
    <row r="400" spans="1:22">
      <c r="A400" s="1099" t="s">
        <v>764</v>
      </c>
      <c r="B400" s="1092"/>
      <c r="C400" s="1092"/>
      <c r="D400" s="1121" t="e">
        <f t="shared" si="24"/>
        <v>#DIV/0!</v>
      </c>
      <c r="E400" s="1121" t="e">
        <f t="shared" si="25"/>
        <v>#DIV/0!</v>
      </c>
      <c r="F400" s="1121" t="e">
        <f t="shared" si="26"/>
        <v>#DIV/0!</v>
      </c>
      <c r="G400" s="1121" t="e">
        <f t="shared" si="27"/>
        <v>#DIV/0!</v>
      </c>
      <c r="H400" s="1116"/>
      <c r="I400" s="1098"/>
      <c r="J400" s="1127"/>
      <c r="K400" s="1098"/>
      <c r="L400" s="1127"/>
      <c r="M400" s="1111"/>
      <c r="N400" s="1098">
        <v>129600</v>
      </c>
      <c r="O400" s="1127"/>
      <c r="P400" s="1098"/>
      <c r="Q400" s="1127"/>
      <c r="R400" s="1111"/>
      <c r="S400" s="1098"/>
      <c r="T400" s="1127"/>
      <c r="U400" s="1098"/>
      <c r="V400" s="1134"/>
    </row>
    <row r="401" spans="1:22">
      <c r="A401" s="1099" t="s">
        <v>765</v>
      </c>
      <c r="B401" s="1092"/>
      <c r="C401" s="1092"/>
      <c r="D401" s="1121" t="e">
        <f t="shared" si="24"/>
        <v>#DIV/0!</v>
      </c>
      <c r="E401" s="1121" t="e">
        <f t="shared" si="25"/>
        <v>#DIV/0!</v>
      </c>
      <c r="F401" s="1121" t="e">
        <f t="shared" si="26"/>
        <v>#DIV/0!</v>
      </c>
      <c r="G401" s="1121" t="e">
        <f t="shared" si="27"/>
        <v>#DIV/0!</v>
      </c>
      <c r="H401" s="1116"/>
      <c r="I401" s="1098"/>
      <c r="J401" s="1127"/>
      <c r="K401" s="1098"/>
      <c r="L401" s="1127"/>
      <c r="M401" s="1111"/>
      <c r="N401" s="1098">
        <v>175200</v>
      </c>
      <c r="O401" s="1127"/>
      <c r="P401" s="1098"/>
      <c r="Q401" s="1127"/>
      <c r="R401" s="1111"/>
      <c r="S401" s="1098"/>
      <c r="T401" s="1127"/>
      <c r="U401" s="1098"/>
      <c r="V401" s="1134"/>
    </row>
    <row r="402" spans="1:22">
      <c r="A402" s="1099" t="s">
        <v>766</v>
      </c>
      <c r="B402" s="1092"/>
      <c r="C402" s="1092"/>
      <c r="D402" s="1121" t="e">
        <f t="shared" si="24"/>
        <v>#DIV/0!</v>
      </c>
      <c r="E402" s="1121" t="e">
        <f t="shared" si="25"/>
        <v>#DIV/0!</v>
      </c>
      <c r="F402" s="1121" t="e">
        <f t="shared" si="26"/>
        <v>#DIV/0!</v>
      </c>
      <c r="G402" s="1121" t="e">
        <f t="shared" si="27"/>
        <v>#DIV/0!</v>
      </c>
      <c r="H402" s="1116"/>
      <c r="I402" s="1098"/>
      <c r="J402" s="1127"/>
      <c r="K402" s="1098"/>
      <c r="L402" s="1127"/>
      <c r="M402" s="1111"/>
      <c r="N402" s="1098">
        <v>5500</v>
      </c>
      <c r="O402" s="1127"/>
      <c r="P402" s="1098"/>
      <c r="Q402" s="1127"/>
      <c r="R402" s="1111"/>
      <c r="S402" s="1098"/>
      <c r="T402" s="1127"/>
      <c r="U402" s="1098"/>
      <c r="V402" s="1134"/>
    </row>
    <row r="403" spans="1:22">
      <c r="A403" s="1099" t="s">
        <v>767</v>
      </c>
      <c r="B403" s="1092"/>
      <c r="C403" s="1092"/>
      <c r="D403" s="1121" t="e">
        <f t="shared" si="24"/>
        <v>#DIV/0!</v>
      </c>
      <c r="E403" s="1121" t="e">
        <f t="shared" si="25"/>
        <v>#DIV/0!</v>
      </c>
      <c r="F403" s="1121" t="e">
        <f t="shared" si="26"/>
        <v>#DIV/0!</v>
      </c>
      <c r="G403" s="1121" t="e">
        <f t="shared" si="27"/>
        <v>#DIV/0!</v>
      </c>
      <c r="H403" s="1116"/>
      <c r="I403" s="1098"/>
      <c r="J403" s="1127"/>
      <c r="K403" s="1098"/>
      <c r="L403" s="1127"/>
      <c r="M403" s="1111"/>
      <c r="N403" s="1098"/>
      <c r="O403" s="1127"/>
      <c r="P403" s="1098"/>
      <c r="Q403" s="1127"/>
      <c r="R403" s="1111"/>
      <c r="S403" s="1098">
        <v>36600</v>
      </c>
      <c r="T403" s="1127"/>
      <c r="U403" s="1098"/>
      <c r="V403" s="1134"/>
    </row>
    <row r="404" spans="1:22">
      <c r="A404" s="1099" t="s">
        <v>768</v>
      </c>
      <c r="B404" s="1092"/>
      <c r="C404" s="1092"/>
      <c r="D404" s="1121" t="e">
        <f t="shared" si="24"/>
        <v>#DIV/0!</v>
      </c>
      <c r="E404" s="1121" t="e">
        <f t="shared" si="25"/>
        <v>#DIV/0!</v>
      </c>
      <c r="F404" s="1121" t="e">
        <f t="shared" si="26"/>
        <v>#DIV/0!</v>
      </c>
      <c r="G404" s="1121" t="e">
        <f t="shared" si="27"/>
        <v>#DIV/0!</v>
      </c>
      <c r="H404" s="1116"/>
      <c r="I404" s="1098"/>
      <c r="J404" s="1127"/>
      <c r="K404" s="1098"/>
      <c r="L404" s="1127"/>
      <c r="M404" s="1111"/>
      <c r="N404" s="1098">
        <v>6250</v>
      </c>
      <c r="O404" s="1127"/>
      <c r="P404" s="1098"/>
      <c r="Q404" s="1127"/>
      <c r="R404" s="1111"/>
      <c r="S404" s="1098"/>
      <c r="T404" s="1127"/>
      <c r="U404" s="1098"/>
      <c r="V404" s="1134"/>
    </row>
    <row r="405" spans="1:22">
      <c r="A405" s="1099" t="s">
        <v>769</v>
      </c>
      <c r="B405" s="1092"/>
      <c r="C405" s="1092"/>
      <c r="D405" s="1121" t="e">
        <f t="shared" si="24"/>
        <v>#DIV/0!</v>
      </c>
      <c r="E405" s="1121" t="e">
        <f t="shared" si="25"/>
        <v>#DIV/0!</v>
      </c>
      <c r="F405" s="1121" t="e">
        <f t="shared" si="26"/>
        <v>#DIV/0!</v>
      </c>
      <c r="G405" s="1121" t="e">
        <f t="shared" si="27"/>
        <v>#DIV/0!</v>
      </c>
      <c r="H405" s="1116"/>
      <c r="I405" s="1098"/>
      <c r="J405" s="1127"/>
      <c r="K405" s="1098"/>
      <c r="L405" s="1127"/>
      <c r="M405" s="1111"/>
      <c r="N405" s="1098"/>
      <c r="O405" s="1127"/>
      <c r="P405" s="1098"/>
      <c r="Q405" s="1127"/>
      <c r="R405" s="1111"/>
      <c r="S405" s="1098">
        <v>47880</v>
      </c>
      <c r="T405" s="1127"/>
      <c r="U405" s="1098"/>
      <c r="V405" s="1134"/>
    </row>
    <row r="406" spans="1:22">
      <c r="A406" s="1099" t="s">
        <v>770</v>
      </c>
      <c r="B406" s="1092"/>
      <c r="C406" s="1092"/>
      <c r="D406" s="1121" t="e">
        <f t="shared" si="24"/>
        <v>#DIV/0!</v>
      </c>
      <c r="E406" s="1121" t="e">
        <f t="shared" si="25"/>
        <v>#DIV/0!</v>
      </c>
      <c r="F406" s="1121" t="e">
        <f t="shared" si="26"/>
        <v>#DIV/0!</v>
      </c>
      <c r="G406" s="1121" t="e">
        <f t="shared" si="27"/>
        <v>#DIV/0!</v>
      </c>
      <c r="H406" s="1116"/>
      <c r="I406" s="1098"/>
      <c r="J406" s="1127"/>
      <c r="K406" s="1098"/>
      <c r="L406" s="1127"/>
      <c r="M406" s="1111"/>
      <c r="N406" s="1098">
        <v>28500</v>
      </c>
      <c r="O406" s="1127"/>
      <c r="P406" s="1098"/>
      <c r="Q406" s="1127"/>
      <c r="R406" s="1111"/>
      <c r="S406" s="1098"/>
      <c r="T406" s="1127"/>
      <c r="U406" s="1098"/>
      <c r="V406" s="1134"/>
    </row>
    <row r="407" spans="1:22">
      <c r="A407" s="1099" t="s">
        <v>771</v>
      </c>
      <c r="B407" s="1092"/>
      <c r="C407" s="1092"/>
      <c r="D407" s="1121" t="e">
        <f t="shared" si="24"/>
        <v>#DIV/0!</v>
      </c>
      <c r="E407" s="1121" t="e">
        <f t="shared" si="25"/>
        <v>#DIV/0!</v>
      </c>
      <c r="F407" s="1121" t="e">
        <f t="shared" si="26"/>
        <v>#DIV/0!</v>
      </c>
      <c r="G407" s="1121" t="e">
        <f t="shared" si="27"/>
        <v>#DIV/0!</v>
      </c>
      <c r="H407" s="1116"/>
      <c r="I407" s="1098"/>
      <c r="J407" s="1127"/>
      <c r="K407" s="1098"/>
      <c r="L407" s="1127"/>
      <c r="M407" s="1111"/>
      <c r="N407" s="1098">
        <v>1950</v>
      </c>
      <c r="O407" s="1127"/>
      <c r="P407" s="1098"/>
      <c r="Q407" s="1127"/>
      <c r="R407" s="1111"/>
      <c r="S407" s="1098"/>
      <c r="T407" s="1127"/>
      <c r="U407" s="1098"/>
      <c r="V407" s="1134"/>
    </row>
    <row r="408" spans="1:22">
      <c r="A408" s="1099" t="s">
        <v>772</v>
      </c>
      <c r="B408" s="1092"/>
      <c r="C408" s="1092"/>
      <c r="D408" s="1121" t="e">
        <f t="shared" si="24"/>
        <v>#DIV/0!</v>
      </c>
      <c r="E408" s="1121" t="e">
        <f t="shared" si="25"/>
        <v>#DIV/0!</v>
      </c>
      <c r="F408" s="1121" t="e">
        <f t="shared" si="26"/>
        <v>#DIV/0!</v>
      </c>
      <c r="G408" s="1121" t="e">
        <f t="shared" si="27"/>
        <v>#DIV/0!</v>
      </c>
      <c r="H408" s="1116"/>
      <c r="I408" s="1098"/>
      <c r="J408" s="1127"/>
      <c r="K408" s="1098"/>
      <c r="L408" s="1127"/>
      <c r="M408" s="1111"/>
      <c r="N408" s="1098">
        <v>8500</v>
      </c>
      <c r="O408" s="1127"/>
      <c r="P408" s="1098"/>
      <c r="Q408" s="1127"/>
      <c r="R408" s="1111"/>
      <c r="S408" s="1098"/>
      <c r="T408" s="1127"/>
      <c r="U408" s="1098"/>
      <c r="V408" s="1134"/>
    </row>
    <row r="409" spans="1:22">
      <c r="A409" s="1099" t="s">
        <v>773</v>
      </c>
      <c r="B409" s="1092"/>
      <c r="C409" s="1092"/>
      <c r="D409" s="1121" t="e">
        <f t="shared" si="24"/>
        <v>#DIV/0!</v>
      </c>
      <c r="E409" s="1121" t="e">
        <f t="shared" si="25"/>
        <v>#DIV/0!</v>
      </c>
      <c r="F409" s="1121" t="e">
        <f t="shared" si="26"/>
        <v>#DIV/0!</v>
      </c>
      <c r="G409" s="1121" t="e">
        <f t="shared" si="27"/>
        <v>#DIV/0!</v>
      </c>
      <c r="H409" s="1116"/>
      <c r="I409" s="1098"/>
      <c r="J409" s="1127"/>
      <c r="K409" s="1098"/>
      <c r="L409" s="1127"/>
      <c r="M409" s="1111"/>
      <c r="N409" s="1098"/>
      <c r="O409" s="1127"/>
      <c r="P409" s="1098"/>
      <c r="Q409" s="1127"/>
      <c r="R409" s="1111"/>
      <c r="S409" s="1098">
        <v>20000</v>
      </c>
      <c r="T409" s="1127"/>
      <c r="U409" s="1098"/>
      <c r="V409" s="1134"/>
    </row>
    <row r="410" spans="1:22">
      <c r="A410" s="1099" t="s">
        <v>774</v>
      </c>
      <c r="B410" s="1092"/>
      <c r="C410" s="1092"/>
      <c r="D410" s="1121" t="e">
        <f t="shared" si="24"/>
        <v>#DIV/0!</v>
      </c>
      <c r="E410" s="1121" t="e">
        <f t="shared" si="25"/>
        <v>#DIV/0!</v>
      </c>
      <c r="F410" s="1121" t="e">
        <f t="shared" si="26"/>
        <v>#DIV/0!</v>
      </c>
      <c r="G410" s="1121" t="e">
        <f t="shared" si="27"/>
        <v>#DIV/0!</v>
      </c>
      <c r="H410" s="1116"/>
      <c r="I410" s="1098"/>
      <c r="J410" s="1127"/>
      <c r="K410" s="1098"/>
      <c r="L410" s="1127"/>
      <c r="M410" s="1111"/>
      <c r="N410" s="1098">
        <v>30900</v>
      </c>
      <c r="O410" s="1127"/>
      <c r="P410" s="1098"/>
      <c r="Q410" s="1127"/>
      <c r="R410" s="1111"/>
      <c r="S410" s="1098"/>
      <c r="T410" s="1127"/>
      <c r="U410" s="1098"/>
      <c r="V410" s="1134"/>
    </row>
    <row r="411" spans="1:22">
      <c r="A411" s="1099" t="s">
        <v>775</v>
      </c>
      <c r="B411" s="1092"/>
      <c r="C411" s="1092"/>
      <c r="D411" s="1121" t="e">
        <f t="shared" si="24"/>
        <v>#DIV/0!</v>
      </c>
      <c r="E411" s="1121" t="e">
        <f t="shared" si="25"/>
        <v>#DIV/0!</v>
      </c>
      <c r="F411" s="1121" t="e">
        <f t="shared" si="26"/>
        <v>#DIV/0!</v>
      </c>
      <c r="G411" s="1121" t="e">
        <f t="shared" si="27"/>
        <v>#DIV/0!</v>
      </c>
      <c r="H411" s="1116"/>
      <c r="I411" s="1098"/>
      <c r="J411" s="1127"/>
      <c r="K411" s="1098"/>
      <c r="L411" s="1127"/>
      <c r="M411" s="1111"/>
      <c r="N411" s="1098"/>
      <c r="O411" s="1127"/>
      <c r="P411" s="1098"/>
      <c r="Q411" s="1127"/>
      <c r="R411" s="1111"/>
      <c r="S411" s="1098">
        <v>20000</v>
      </c>
      <c r="T411" s="1127"/>
      <c r="U411" s="1098"/>
      <c r="V411" s="1134"/>
    </row>
    <row r="412" spans="1:22">
      <c r="A412" s="1099" t="s">
        <v>776</v>
      </c>
      <c r="B412" s="1092"/>
      <c r="C412" s="1092"/>
      <c r="D412" s="1121" t="e">
        <f t="shared" si="24"/>
        <v>#DIV/0!</v>
      </c>
      <c r="E412" s="1121" t="e">
        <f t="shared" si="25"/>
        <v>#DIV/0!</v>
      </c>
      <c r="F412" s="1121" t="e">
        <f t="shared" si="26"/>
        <v>#DIV/0!</v>
      </c>
      <c r="G412" s="1121" t="e">
        <f t="shared" si="27"/>
        <v>#DIV/0!</v>
      </c>
      <c r="H412" s="1116"/>
      <c r="I412" s="1098"/>
      <c r="J412" s="1127"/>
      <c r="K412" s="1098"/>
      <c r="L412" s="1127"/>
      <c r="M412" s="1111"/>
      <c r="N412" s="1098">
        <v>30900</v>
      </c>
      <c r="O412" s="1127"/>
      <c r="P412" s="1098"/>
      <c r="Q412" s="1127"/>
      <c r="R412" s="1111"/>
      <c r="S412" s="1098"/>
      <c r="T412" s="1127"/>
      <c r="U412" s="1098"/>
      <c r="V412" s="1134"/>
    </row>
    <row r="413" spans="1:22">
      <c r="A413" s="1099" t="s">
        <v>777</v>
      </c>
      <c r="B413" s="1092"/>
      <c r="C413" s="1092"/>
      <c r="D413" s="1121" t="e">
        <f t="shared" si="24"/>
        <v>#DIV/0!</v>
      </c>
      <c r="E413" s="1121" t="e">
        <f t="shared" si="25"/>
        <v>#DIV/0!</v>
      </c>
      <c r="F413" s="1121" t="e">
        <f t="shared" si="26"/>
        <v>#DIV/0!</v>
      </c>
      <c r="G413" s="1121" t="e">
        <f t="shared" si="27"/>
        <v>#DIV/0!</v>
      </c>
      <c r="H413" s="1116"/>
      <c r="I413" s="1098"/>
      <c r="J413" s="1127"/>
      <c r="K413" s="1098"/>
      <c r="L413" s="1127"/>
      <c r="M413" s="1111"/>
      <c r="N413" s="1098"/>
      <c r="O413" s="1127"/>
      <c r="P413" s="1098"/>
      <c r="Q413" s="1127"/>
      <c r="R413" s="1111"/>
      <c r="S413" s="1098">
        <v>47000</v>
      </c>
      <c r="T413" s="1127"/>
      <c r="U413" s="1098"/>
      <c r="V413" s="1134"/>
    </row>
    <row r="414" spans="1:22">
      <c r="A414" s="1099" t="s">
        <v>778</v>
      </c>
      <c r="B414" s="1092"/>
      <c r="C414" s="1092"/>
      <c r="D414" s="1121" t="e">
        <f t="shared" si="24"/>
        <v>#DIV/0!</v>
      </c>
      <c r="E414" s="1121" t="e">
        <f t="shared" si="25"/>
        <v>#DIV/0!</v>
      </c>
      <c r="F414" s="1121" t="e">
        <f t="shared" si="26"/>
        <v>#DIV/0!</v>
      </c>
      <c r="G414" s="1121" t="e">
        <f t="shared" si="27"/>
        <v>#DIV/0!</v>
      </c>
      <c r="H414" s="1116"/>
      <c r="I414" s="1098"/>
      <c r="J414" s="1127"/>
      <c r="K414" s="1098"/>
      <c r="L414" s="1127"/>
      <c r="M414" s="1111"/>
      <c r="N414" s="1098">
        <v>94000</v>
      </c>
      <c r="O414" s="1127"/>
      <c r="P414" s="1098"/>
      <c r="Q414" s="1127"/>
      <c r="R414" s="1111"/>
      <c r="S414" s="1098"/>
      <c r="T414" s="1127"/>
      <c r="U414" s="1098"/>
      <c r="V414" s="1134"/>
    </row>
    <row r="415" spans="1:22">
      <c r="A415" s="1099" t="s">
        <v>779</v>
      </c>
      <c r="B415" s="1092"/>
      <c r="C415" s="1092"/>
      <c r="D415" s="1121" t="e">
        <f t="shared" si="24"/>
        <v>#DIV/0!</v>
      </c>
      <c r="E415" s="1121" t="e">
        <f t="shared" si="25"/>
        <v>#DIV/0!</v>
      </c>
      <c r="F415" s="1121" t="e">
        <f t="shared" si="26"/>
        <v>#DIV/0!</v>
      </c>
      <c r="G415" s="1121" t="e">
        <f t="shared" si="27"/>
        <v>#DIV/0!</v>
      </c>
      <c r="H415" s="1116"/>
      <c r="I415" s="1098"/>
      <c r="J415" s="1127"/>
      <c r="K415" s="1098"/>
      <c r="L415" s="1127"/>
      <c r="M415" s="1111"/>
      <c r="N415" s="1098"/>
      <c r="O415" s="1127"/>
      <c r="P415" s="1098"/>
      <c r="Q415" s="1127"/>
      <c r="R415" s="1111"/>
      <c r="S415" s="1098">
        <v>97200</v>
      </c>
      <c r="T415" s="1127"/>
      <c r="U415" s="1098"/>
      <c r="V415" s="1134"/>
    </row>
    <row r="416" spans="1:22">
      <c r="A416" s="1099" t="s">
        <v>780</v>
      </c>
      <c r="B416" s="1092"/>
      <c r="C416" s="1092"/>
      <c r="D416" s="1121" t="e">
        <f t="shared" si="24"/>
        <v>#DIV/0!</v>
      </c>
      <c r="E416" s="1121" t="e">
        <f t="shared" si="25"/>
        <v>#DIV/0!</v>
      </c>
      <c r="F416" s="1121" t="e">
        <f t="shared" si="26"/>
        <v>#DIV/0!</v>
      </c>
      <c r="G416" s="1121" t="e">
        <f t="shared" si="27"/>
        <v>#DIV/0!</v>
      </c>
      <c r="H416" s="1116"/>
      <c r="I416" s="1098"/>
      <c r="J416" s="1127"/>
      <c r="K416" s="1098"/>
      <c r="L416" s="1127"/>
      <c r="M416" s="1111"/>
      <c r="N416" s="1098">
        <v>194400</v>
      </c>
      <c r="O416" s="1127"/>
      <c r="P416" s="1098"/>
      <c r="Q416" s="1127"/>
      <c r="R416" s="1111"/>
      <c r="S416" s="1098"/>
      <c r="T416" s="1127"/>
      <c r="U416" s="1098"/>
      <c r="V416" s="1134"/>
    </row>
    <row r="417" spans="1:22">
      <c r="A417" s="1100" t="s">
        <v>134</v>
      </c>
      <c r="B417" s="1092"/>
      <c r="C417" s="1092"/>
      <c r="D417" s="1121" t="e">
        <f t="shared" si="24"/>
        <v>#DIV/0!</v>
      </c>
      <c r="E417" s="1121" t="e">
        <f t="shared" si="25"/>
        <v>#DIV/0!</v>
      </c>
      <c r="F417" s="1121" t="e">
        <f t="shared" si="26"/>
        <v>#DIV/0!</v>
      </c>
      <c r="G417" s="1121" t="e">
        <f t="shared" si="27"/>
        <v>#DIV/0!</v>
      </c>
      <c r="H417" s="1116"/>
      <c r="I417" s="1094">
        <v>40550</v>
      </c>
      <c r="J417" s="1126"/>
      <c r="K417" s="1094"/>
      <c r="L417" s="1126"/>
      <c r="M417" s="1109"/>
      <c r="N417" s="1094">
        <v>377890</v>
      </c>
      <c r="O417" s="1126"/>
      <c r="P417" s="1094"/>
      <c r="Q417" s="1126"/>
      <c r="R417" s="1109"/>
      <c r="S417" s="1094"/>
      <c r="T417" s="1126"/>
      <c r="U417" s="1094"/>
      <c r="V417" s="1134"/>
    </row>
    <row r="418" spans="1:22">
      <c r="A418" s="1101" t="s">
        <v>134</v>
      </c>
      <c r="B418" s="1092"/>
      <c r="C418" s="1092"/>
      <c r="D418" s="1121" t="e">
        <f t="shared" si="24"/>
        <v>#DIV/0!</v>
      </c>
      <c r="E418" s="1121" t="e">
        <f t="shared" si="25"/>
        <v>#DIV/0!</v>
      </c>
      <c r="F418" s="1121" t="e">
        <f t="shared" si="26"/>
        <v>#DIV/0!</v>
      </c>
      <c r="G418" s="1121" t="e">
        <f t="shared" si="27"/>
        <v>#DIV/0!</v>
      </c>
      <c r="H418" s="1116"/>
      <c r="I418" s="1098">
        <v>40550</v>
      </c>
      <c r="J418" s="1127"/>
      <c r="K418" s="1098"/>
      <c r="L418" s="1127"/>
      <c r="M418" s="1111"/>
      <c r="N418" s="1098">
        <v>377890</v>
      </c>
      <c r="O418" s="1127"/>
      <c r="P418" s="1098"/>
      <c r="Q418" s="1127"/>
      <c r="R418" s="1111"/>
      <c r="S418" s="1098"/>
      <c r="T418" s="1127"/>
      <c r="U418" s="1098"/>
      <c r="V418" s="1134"/>
    </row>
    <row r="419" spans="1:22">
      <c r="A419" s="1093" t="s">
        <v>134</v>
      </c>
      <c r="B419" s="1092"/>
      <c r="C419" s="1092"/>
      <c r="D419" s="1121" t="e">
        <f t="shared" si="24"/>
        <v>#DIV/0!</v>
      </c>
      <c r="E419" s="1121" t="e">
        <f t="shared" si="25"/>
        <v>#DIV/0!</v>
      </c>
      <c r="F419" s="1121" t="e">
        <f t="shared" si="26"/>
        <v>#DIV/0!</v>
      </c>
      <c r="G419" s="1121" t="e">
        <f t="shared" si="27"/>
        <v>#DIV/0!</v>
      </c>
      <c r="H419" s="1116"/>
      <c r="I419" s="1094">
        <v>40550</v>
      </c>
      <c r="J419" s="1126"/>
      <c r="K419" s="1094"/>
      <c r="L419" s="1126"/>
      <c r="M419" s="1109"/>
      <c r="N419" s="1094">
        <v>377890</v>
      </c>
      <c r="O419" s="1126"/>
      <c r="P419" s="1094"/>
      <c r="Q419" s="1126"/>
      <c r="R419" s="1109"/>
      <c r="S419" s="1094"/>
      <c r="T419" s="1126"/>
      <c r="U419" s="1094"/>
      <c r="V419" s="1134"/>
    </row>
    <row r="420" spans="1:22">
      <c r="A420" s="1099" t="s">
        <v>577</v>
      </c>
      <c r="B420" s="1092"/>
      <c r="C420" s="1092"/>
      <c r="D420" s="1121" t="e">
        <f t="shared" si="24"/>
        <v>#DIV/0!</v>
      </c>
      <c r="E420" s="1121" t="e">
        <f t="shared" si="25"/>
        <v>#DIV/0!</v>
      </c>
      <c r="F420" s="1121" t="e">
        <f t="shared" si="26"/>
        <v>#DIV/0!</v>
      </c>
      <c r="G420" s="1121" t="e">
        <f t="shared" si="27"/>
        <v>#DIV/0!</v>
      </c>
      <c r="H420" s="1116"/>
      <c r="I420" s="1098">
        <v>40550</v>
      </c>
      <c r="J420" s="1127"/>
      <c r="K420" s="1098"/>
      <c r="L420" s="1127"/>
      <c r="M420" s="1111"/>
      <c r="N420" s="1098">
        <v>377890</v>
      </c>
      <c r="O420" s="1127"/>
      <c r="P420" s="1098"/>
      <c r="Q420" s="1127"/>
      <c r="R420" s="1111"/>
      <c r="S420" s="1098"/>
      <c r="T420" s="1127"/>
      <c r="U420" s="1098"/>
      <c r="V420" s="1134"/>
    </row>
    <row r="421" spans="1:22">
      <c r="A421" s="1090" t="s">
        <v>781</v>
      </c>
      <c r="B421" s="1092"/>
      <c r="C421" s="1092"/>
      <c r="D421" s="1121" t="e">
        <f t="shared" si="24"/>
        <v>#DIV/0!</v>
      </c>
      <c r="E421" s="1121" t="e">
        <f t="shared" si="25"/>
        <v>#DIV/0!</v>
      </c>
      <c r="F421" s="1121" t="e">
        <f t="shared" si="26"/>
        <v>#DIV/0!</v>
      </c>
      <c r="G421" s="1121" t="e">
        <f t="shared" si="27"/>
        <v>#DIV/0!</v>
      </c>
      <c r="H421" s="1116"/>
      <c r="I421" s="1091">
        <v>673920</v>
      </c>
      <c r="J421" s="1125"/>
      <c r="K421" s="1091"/>
      <c r="L421" s="1125"/>
      <c r="M421" s="1109"/>
      <c r="N421" s="1091">
        <v>592800</v>
      </c>
      <c r="O421" s="1125"/>
      <c r="P421" s="1091"/>
      <c r="Q421" s="1125"/>
      <c r="R421" s="1109"/>
      <c r="S421" s="1091">
        <v>444820</v>
      </c>
      <c r="T421" s="1125"/>
      <c r="U421" s="1091"/>
      <c r="V421" s="1134"/>
    </row>
    <row r="422" spans="1:22">
      <c r="A422" s="1100" t="s">
        <v>571</v>
      </c>
      <c r="B422" s="1092"/>
      <c r="C422" s="1092"/>
      <c r="D422" s="1121" t="e">
        <f t="shared" si="24"/>
        <v>#DIV/0!</v>
      </c>
      <c r="E422" s="1121" t="e">
        <f t="shared" si="25"/>
        <v>#DIV/0!</v>
      </c>
      <c r="F422" s="1121" t="e">
        <f t="shared" si="26"/>
        <v>#DIV/0!</v>
      </c>
      <c r="G422" s="1121" t="e">
        <f t="shared" si="27"/>
        <v>#DIV/0!</v>
      </c>
      <c r="H422" s="1116"/>
      <c r="I422" s="1094">
        <v>150820</v>
      </c>
      <c r="J422" s="1126"/>
      <c r="K422" s="1094"/>
      <c r="L422" s="1126"/>
      <c r="M422" s="1109"/>
      <c r="N422" s="1094">
        <v>180000</v>
      </c>
      <c r="O422" s="1126"/>
      <c r="P422" s="1094"/>
      <c r="Q422" s="1126"/>
      <c r="R422" s="1109"/>
      <c r="S422" s="1094">
        <v>200000</v>
      </c>
      <c r="T422" s="1126"/>
      <c r="U422" s="1094"/>
      <c r="V422" s="1134"/>
    </row>
    <row r="423" spans="1:22">
      <c r="A423" s="1101" t="s">
        <v>571</v>
      </c>
      <c r="B423" s="1092"/>
      <c r="C423" s="1092"/>
      <c r="D423" s="1121" t="e">
        <f t="shared" si="24"/>
        <v>#DIV/0!</v>
      </c>
      <c r="E423" s="1121" t="e">
        <f t="shared" si="25"/>
        <v>#DIV/0!</v>
      </c>
      <c r="F423" s="1121" t="e">
        <f t="shared" si="26"/>
        <v>#DIV/0!</v>
      </c>
      <c r="G423" s="1121" t="e">
        <f t="shared" si="27"/>
        <v>#DIV/0!</v>
      </c>
      <c r="H423" s="1116"/>
      <c r="I423" s="1098">
        <v>150820</v>
      </c>
      <c r="J423" s="1127"/>
      <c r="K423" s="1098"/>
      <c r="L423" s="1127"/>
      <c r="M423" s="1111"/>
      <c r="N423" s="1098">
        <v>180000</v>
      </c>
      <c r="O423" s="1127"/>
      <c r="P423" s="1098"/>
      <c r="Q423" s="1127"/>
      <c r="R423" s="1111"/>
      <c r="S423" s="1098">
        <v>200000</v>
      </c>
      <c r="T423" s="1127"/>
      <c r="U423" s="1098"/>
      <c r="V423" s="1134"/>
    </row>
    <row r="424" spans="1:22">
      <c r="A424" s="1093" t="s">
        <v>571</v>
      </c>
      <c r="B424" s="1092"/>
      <c r="C424" s="1092"/>
      <c r="D424" s="1121" t="e">
        <f t="shared" si="24"/>
        <v>#DIV/0!</v>
      </c>
      <c r="E424" s="1121" t="e">
        <f t="shared" si="25"/>
        <v>#DIV/0!</v>
      </c>
      <c r="F424" s="1121" t="e">
        <f t="shared" si="26"/>
        <v>#DIV/0!</v>
      </c>
      <c r="G424" s="1121" t="e">
        <f t="shared" si="27"/>
        <v>#DIV/0!</v>
      </c>
      <c r="H424" s="1116"/>
      <c r="I424" s="1094">
        <v>150820</v>
      </c>
      <c r="J424" s="1126"/>
      <c r="K424" s="1094"/>
      <c r="L424" s="1126"/>
      <c r="M424" s="1109"/>
      <c r="N424" s="1094">
        <v>180000</v>
      </c>
      <c r="O424" s="1126"/>
      <c r="P424" s="1094"/>
      <c r="Q424" s="1126"/>
      <c r="R424" s="1109"/>
      <c r="S424" s="1094">
        <v>200000</v>
      </c>
      <c r="T424" s="1126"/>
      <c r="U424" s="1094"/>
      <c r="V424" s="1134"/>
    </row>
    <row r="425" spans="1:22">
      <c r="A425" s="1099" t="s">
        <v>782</v>
      </c>
      <c r="B425" s="1092"/>
      <c r="C425" s="1092"/>
      <c r="D425" s="1121" t="e">
        <f t="shared" si="24"/>
        <v>#DIV/0!</v>
      </c>
      <c r="E425" s="1121" t="e">
        <f t="shared" si="25"/>
        <v>#DIV/0!</v>
      </c>
      <c r="F425" s="1121" t="e">
        <f t="shared" si="26"/>
        <v>#DIV/0!</v>
      </c>
      <c r="G425" s="1121" t="e">
        <f t="shared" si="27"/>
        <v>#DIV/0!</v>
      </c>
      <c r="H425" s="1116"/>
      <c r="I425" s="1098">
        <v>150820</v>
      </c>
      <c r="J425" s="1127"/>
      <c r="K425" s="1098"/>
      <c r="L425" s="1127"/>
      <c r="M425" s="1111"/>
      <c r="N425" s="1098">
        <v>180000</v>
      </c>
      <c r="O425" s="1127"/>
      <c r="P425" s="1098"/>
      <c r="Q425" s="1127"/>
      <c r="R425" s="1111"/>
      <c r="S425" s="1098">
        <v>200000</v>
      </c>
      <c r="T425" s="1127"/>
      <c r="U425" s="1098"/>
      <c r="V425" s="1134"/>
    </row>
    <row r="426" spans="1:22">
      <c r="A426" s="1100" t="s">
        <v>325</v>
      </c>
      <c r="B426" s="1092"/>
      <c r="C426" s="1092"/>
      <c r="D426" s="1121" t="e">
        <f t="shared" si="24"/>
        <v>#DIV/0!</v>
      </c>
      <c r="E426" s="1121" t="e">
        <f t="shared" si="25"/>
        <v>#DIV/0!</v>
      </c>
      <c r="F426" s="1121" t="e">
        <f t="shared" si="26"/>
        <v>#DIV/0!</v>
      </c>
      <c r="G426" s="1121" t="e">
        <f t="shared" si="27"/>
        <v>#DIV/0!</v>
      </c>
      <c r="H426" s="1116"/>
      <c r="I426" s="1094">
        <v>453000</v>
      </c>
      <c r="J426" s="1126"/>
      <c r="K426" s="1094"/>
      <c r="L426" s="1126"/>
      <c r="M426" s="1109"/>
      <c r="N426" s="1094">
        <v>402700</v>
      </c>
      <c r="O426" s="1126"/>
      <c r="P426" s="1094"/>
      <c r="Q426" s="1126"/>
      <c r="R426" s="1109"/>
      <c r="S426" s="1094">
        <v>224820</v>
      </c>
      <c r="T426" s="1126"/>
      <c r="U426" s="1094"/>
      <c r="V426" s="1134"/>
    </row>
    <row r="427" spans="1:22">
      <c r="A427" s="1101" t="s">
        <v>376</v>
      </c>
      <c r="B427" s="1092"/>
      <c r="C427" s="1092"/>
      <c r="D427" s="1121" t="e">
        <f t="shared" si="24"/>
        <v>#DIV/0!</v>
      </c>
      <c r="E427" s="1121" t="e">
        <f t="shared" si="25"/>
        <v>#DIV/0!</v>
      </c>
      <c r="F427" s="1121" t="e">
        <f t="shared" si="26"/>
        <v>#DIV/0!</v>
      </c>
      <c r="G427" s="1121" t="e">
        <f t="shared" si="27"/>
        <v>#DIV/0!</v>
      </c>
      <c r="H427" s="1116"/>
      <c r="I427" s="1098">
        <v>453000</v>
      </c>
      <c r="J427" s="1127"/>
      <c r="K427" s="1098"/>
      <c r="L427" s="1127"/>
      <c r="M427" s="1111"/>
      <c r="N427" s="1098">
        <v>402700</v>
      </c>
      <c r="O427" s="1127"/>
      <c r="P427" s="1098"/>
      <c r="Q427" s="1127"/>
      <c r="R427" s="1111"/>
      <c r="S427" s="1098">
        <v>224820</v>
      </c>
      <c r="T427" s="1127"/>
      <c r="U427" s="1098"/>
      <c r="V427" s="1134"/>
    </row>
    <row r="428" spans="1:22">
      <c r="A428" s="1093" t="s">
        <v>166</v>
      </c>
      <c r="B428" s="1092"/>
      <c r="C428" s="1092"/>
      <c r="D428" s="1121" t="e">
        <f t="shared" si="24"/>
        <v>#DIV/0!</v>
      </c>
      <c r="E428" s="1121" t="e">
        <f t="shared" si="25"/>
        <v>#DIV/0!</v>
      </c>
      <c r="F428" s="1121" t="e">
        <f t="shared" si="26"/>
        <v>#DIV/0!</v>
      </c>
      <c r="G428" s="1121" t="e">
        <f t="shared" si="27"/>
        <v>#DIV/0!</v>
      </c>
      <c r="H428" s="1116"/>
      <c r="I428" s="1094">
        <v>128000</v>
      </c>
      <c r="J428" s="1126"/>
      <c r="K428" s="1094"/>
      <c r="L428" s="1126"/>
      <c r="M428" s="1109"/>
      <c r="N428" s="1094">
        <v>128000</v>
      </c>
      <c r="O428" s="1126"/>
      <c r="P428" s="1094"/>
      <c r="Q428" s="1126"/>
      <c r="R428" s="1109"/>
      <c r="S428" s="1094">
        <v>19000</v>
      </c>
      <c r="T428" s="1126"/>
      <c r="U428" s="1094"/>
      <c r="V428" s="1134"/>
    </row>
    <row r="429" spans="1:22">
      <c r="A429" s="1099" t="s">
        <v>650</v>
      </c>
      <c r="B429" s="1092"/>
      <c r="C429" s="1092"/>
      <c r="D429" s="1121" t="e">
        <f t="shared" si="24"/>
        <v>#DIV/0!</v>
      </c>
      <c r="E429" s="1121" t="e">
        <f t="shared" si="25"/>
        <v>#DIV/0!</v>
      </c>
      <c r="F429" s="1121" t="e">
        <f t="shared" si="26"/>
        <v>#DIV/0!</v>
      </c>
      <c r="G429" s="1121" t="e">
        <f t="shared" si="27"/>
        <v>#DIV/0!</v>
      </c>
      <c r="H429" s="1116"/>
      <c r="I429" s="1098"/>
      <c r="J429" s="1127"/>
      <c r="K429" s="1098"/>
      <c r="L429" s="1127"/>
      <c r="M429" s="1111"/>
      <c r="N429" s="1098"/>
      <c r="O429" s="1127"/>
      <c r="P429" s="1098"/>
      <c r="Q429" s="1127"/>
      <c r="R429" s="1111"/>
      <c r="S429" s="1098">
        <v>10000</v>
      </c>
      <c r="T429" s="1127"/>
      <c r="U429" s="1098"/>
      <c r="V429" s="1134"/>
    </row>
    <row r="430" spans="1:22">
      <c r="A430" s="1099" t="s">
        <v>783</v>
      </c>
      <c r="B430" s="1092"/>
      <c r="C430" s="1092"/>
      <c r="D430" s="1121" t="e">
        <f t="shared" si="24"/>
        <v>#DIV/0!</v>
      </c>
      <c r="E430" s="1121" t="e">
        <f t="shared" si="25"/>
        <v>#DIV/0!</v>
      </c>
      <c r="F430" s="1121" t="e">
        <f t="shared" si="26"/>
        <v>#DIV/0!</v>
      </c>
      <c r="G430" s="1121" t="e">
        <f t="shared" si="27"/>
        <v>#DIV/0!</v>
      </c>
      <c r="H430" s="1116"/>
      <c r="I430" s="1098">
        <v>120000</v>
      </c>
      <c r="J430" s="1127"/>
      <c r="K430" s="1098"/>
      <c r="L430" s="1127"/>
      <c r="M430" s="1111"/>
      <c r="N430" s="1098">
        <v>120000</v>
      </c>
      <c r="O430" s="1127"/>
      <c r="P430" s="1098"/>
      <c r="Q430" s="1127"/>
      <c r="R430" s="1111"/>
      <c r="S430" s="1098"/>
      <c r="T430" s="1127"/>
      <c r="U430" s="1098"/>
      <c r="V430" s="1134"/>
    </row>
    <row r="431" spans="1:22">
      <c r="A431" s="1102" t="s">
        <v>784</v>
      </c>
      <c r="B431" s="1092"/>
      <c r="C431" s="1092"/>
      <c r="D431" s="1121" t="e">
        <f t="shared" si="24"/>
        <v>#DIV/0!</v>
      </c>
      <c r="E431" s="1121" t="e">
        <f t="shared" si="25"/>
        <v>#DIV/0!</v>
      </c>
      <c r="F431" s="1121" t="e">
        <f t="shared" si="26"/>
        <v>#DIV/0!</v>
      </c>
      <c r="G431" s="1121" t="e">
        <f t="shared" si="27"/>
        <v>#DIV/0!</v>
      </c>
      <c r="H431" s="1116"/>
      <c r="I431" s="1098">
        <v>120000</v>
      </c>
      <c r="J431" s="1127"/>
      <c r="K431" s="1098"/>
      <c r="L431" s="1127"/>
      <c r="M431" s="1111"/>
      <c r="N431" s="1098">
        <v>120000</v>
      </c>
      <c r="O431" s="1127"/>
      <c r="P431" s="1098"/>
      <c r="Q431" s="1127"/>
      <c r="R431" s="1111"/>
      <c r="S431" s="1098"/>
      <c r="T431" s="1127"/>
      <c r="U431" s="1098"/>
      <c r="V431" s="1134"/>
    </row>
    <row r="432" spans="1:22">
      <c r="A432" s="1099" t="s">
        <v>785</v>
      </c>
      <c r="B432" s="1092"/>
      <c r="C432" s="1092"/>
      <c r="D432" s="1121" t="e">
        <f t="shared" si="24"/>
        <v>#DIV/0!</v>
      </c>
      <c r="E432" s="1121" t="e">
        <f t="shared" si="25"/>
        <v>#DIV/0!</v>
      </c>
      <c r="F432" s="1121" t="e">
        <f t="shared" si="26"/>
        <v>#DIV/0!</v>
      </c>
      <c r="G432" s="1121" t="e">
        <f t="shared" si="27"/>
        <v>#DIV/0!</v>
      </c>
      <c r="H432" s="1116"/>
      <c r="I432" s="1098">
        <v>8000</v>
      </c>
      <c r="J432" s="1127"/>
      <c r="K432" s="1098"/>
      <c r="L432" s="1127"/>
      <c r="M432" s="1111"/>
      <c r="N432" s="1098">
        <v>8000</v>
      </c>
      <c r="O432" s="1127"/>
      <c r="P432" s="1098"/>
      <c r="Q432" s="1127"/>
      <c r="R432" s="1111"/>
      <c r="S432" s="1098">
        <v>9000</v>
      </c>
      <c r="T432" s="1127"/>
      <c r="U432" s="1098"/>
      <c r="V432" s="1134"/>
    </row>
    <row r="433" spans="1:22">
      <c r="A433" s="1093" t="s">
        <v>165</v>
      </c>
      <c r="B433" s="1092"/>
      <c r="C433" s="1092"/>
      <c r="D433" s="1121" t="e">
        <f t="shared" si="24"/>
        <v>#DIV/0!</v>
      </c>
      <c r="E433" s="1121" t="e">
        <f t="shared" si="25"/>
        <v>#DIV/0!</v>
      </c>
      <c r="F433" s="1121" t="e">
        <f t="shared" si="26"/>
        <v>#DIV/0!</v>
      </c>
      <c r="G433" s="1121" t="e">
        <f t="shared" si="27"/>
        <v>#DIV/0!</v>
      </c>
      <c r="H433" s="1116"/>
      <c r="I433" s="1094">
        <v>110000</v>
      </c>
      <c r="J433" s="1126"/>
      <c r="K433" s="1094"/>
      <c r="L433" s="1126"/>
      <c r="M433" s="1109"/>
      <c r="N433" s="1094">
        <v>90000</v>
      </c>
      <c r="O433" s="1126"/>
      <c r="P433" s="1094"/>
      <c r="Q433" s="1126"/>
      <c r="R433" s="1109"/>
      <c r="S433" s="1094">
        <v>65000</v>
      </c>
      <c r="T433" s="1126"/>
      <c r="U433" s="1094"/>
      <c r="V433" s="1134"/>
    </row>
    <row r="434" spans="1:22">
      <c r="A434" s="1099" t="s">
        <v>654</v>
      </c>
      <c r="B434" s="1092"/>
      <c r="C434" s="1092"/>
      <c r="D434" s="1121" t="e">
        <f t="shared" si="24"/>
        <v>#DIV/0!</v>
      </c>
      <c r="E434" s="1121" t="e">
        <f t="shared" si="25"/>
        <v>#DIV/0!</v>
      </c>
      <c r="F434" s="1121" t="e">
        <f t="shared" si="26"/>
        <v>#DIV/0!</v>
      </c>
      <c r="G434" s="1121" t="e">
        <f t="shared" si="27"/>
        <v>#DIV/0!</v>
      </c>
      <c r="H434" s="1116"/>
      <c r="I434" s="1098">
        <v>70000</v>
      </c>
      <c r="J434" s="1127"/>
      <c r="K434" s="1098"/>
      <c r="L434" s="1127"/>
      <c r="M434" s="1111"/>
      <c r="N434" s="1098">
        <v>60000</v>
      </c>
      <c r="O434" s="1127"/>
      <c r="P434" s="1098"/>
      <c r="Q434" s="1127"/>
      <c r="R434" s="1111"/>
      <c r="S434" s="1098">
        <v>40000</v>
      </c>
      <c r="T434" s="1127"/>
      <c r="U434" s="1098"/>
      <c r="V434" s="1134"/>
    </row>
    <row r="435" spans="1:22">
      <c r="A435" s="1099" t="s">
        <v>786</v>
      </c>
      <c r="B435" s="1092"/>
      <c r="C435" s="1092"/>
      <c r="D435" s="1121" t="e">
        <f t="shared" si="24"/>
        <v>#DIV/0!</v>
      </c>
      <c r="E435" s="1121" t="e">
        <f t="shared" si="25"/>
        <v>#DIV/0!</v>
      </c>
      <c r="F435" s="1121" t="e">
        <f t="shared" si="26"/>
        <v>#DIV/0!</v>
      </c>
      <c r="G435" s="1121" t="e">
        <f t="shared" si="27"/>
        <v>#DIV/0!</v>
      </c>
      <c r="H435" s="1116"/>
      <c r="I435" s="1098">
        <v>40000</v>
      </c>
      <c r="J435" s="1127"/>
      <c r="K435" s="1098"/>
      <c r="L435" s="1127"/>
      <c r="M435" s="1111"/>
      <c r="N435" s="1098">
        <v>30000</v>
      </c>
      <c r="O435" s="1127"/>
      <c r="P435" s="1098"/>
      <c r="Q435" s="1127"/>
      <c r="R435" s="1111"/>
      <c r="S435" s="1098">
        <v>25000</v>
      </c>
      <c r="T435" s="1127"/>
      <c r="U435" s="1098"/>
      <c r="V435" s="1134"/>
    </row>
    <row r="436" spans="1:22">
      <c r="A436" s="1093" t="s">
        <v>167</v>
      </c>
      <c r="B436" s="1092"/>
      <c r="C436" s="1092"/>
      <c r="D436" s="1121" t="e">
        <f t="shared" si="24"/>
        <v>#DIV/0!</v>
      </c>
      <c r="E436" s="1121" t="e">
        <f t="shared" si="25"/>
        <v>#DIV/0!</v>
      </c>
      <c r="F436" s="1121" t="e">
        <f t="shared" si="26"/>
        <v>#DIV/0!</v>
      </c>
      <c r="G436" s="1121" t="e">
        <f t="shared" si="27"/>
        <v>#DIV/0!</v>
      </c>
      <c r="H436" s="1116"/>
      <c r="I436" s="1094">
        <v>215000</v>
      </c>
      <c r="J436" s="1126"/>
      <c r="K436" s="1094"/>
      <c r="L436" s="1126"/>
      <c r="M436" s="1109"/>
      <c r="N436" s="1094">
        <v>184700</v>
      </c>
      <c r="O436" s="1126"/>
      <c r="P436" s="1094"/>
      <c r="Q436" s="1126"/>
      <c r="R436" s="1109"/>
      <c r="S436" s="1094">
        <v>140820</v>
      </c>
      <c r="T436" s="1126"/>
      <c r="U436" s="1094"/>
      <c r="V436" s="1134"/>
    </row>
    <row r="437" spans="1:22">
      <c r="A437" s="1099" t="s">
        <v>737</v>
      </c>
      <c r="B437" s="1092"/>
      <c r="C437" s="1092"/>
      <c r="D437" s="1121" t="e">
        <f t="shared" si="24"/>
        <v>#DIV/0!</v>
      </c>
      <c r="E437" s="1121" t="e">
        <f t="shared" si="25"/>
        <v>#DIV/0!</v>
      </c>
      <c r="F437" s="1121" t="e">
        <f t="shared" si="26"/>
        <v>#DIV/0!</v>
      </c>
      <c r="G437" s="1121" t="e">
        <f t="shared" si="27"/>
        <v>#DIV/0!</v>
      </c>
      <c r="H437" s="1116"/>
      <c r="I437" s="1098">
        <v>5000</v>
      </c>
      <c r="J437" s="1127"/>
      <c r="K437" s="1098"/>
      <c r="L437" s="1127"/>
      <c r="M437" s="1111"/>
      <c r="N437" s="1098">
        <v>5000</v>
      </c>
      <c r="O437" s="1127"/>
      <c r="P437" s="1098"/>
      <c r="Q437" s="1127"/>
      <c r="R437" s="1111"/>
      <c r="S437" s="1098">
        <v>18000</v>
      </c>
      <c r="T437" s="1127"/>
      <c r="U437" s="1098"/>
      <c r="V437" s="1134"/>
    </row>
    <row r="438" spans="1:22">
      <c r="A438" s="1099" t="s">
        <v>760</v>
      </c>
      <c r="B438" s="1092"/>
      <c r="C438" s="1092"/>
      <c r="D438" s="1121" t="e">
        <f t="shared" si="24"/>
        <v>#DIV/0!</v>
      </c>
      <c r="E438" s="1121" t="e">
        <f t="shared" si="25"/>
        <v>#DIV/0!</v>
      </c>
      <c r="F438" s="1121" t="e">
        <f t="shared" si="26"/>
        <v>#DIV/0!</v>
      </c>
      <c r="G438" s="1121" t="e">
        <f t="shared" si="27"/>
        <v>#DIV/0!</v>
      </c>
      <c r="H438" s="1116"/>
      <c r="I438" s="1098">
        <v>5000</v>
      </c>
      <c r="J438" s="1127"/>
      <c r="K438" s="1098"/>
      <c r="L438" s="1127"/>
      <c r="M438" s="1111"/>
      <c r="N438" s="1098">
        <v>5000</v>
      </c>
      <c r="O438" s="1127"/>
      <c r="P438" s="1098"/>
      <c r="Q438" s="1127"/>
      <c r="R438" s="1111"/>
      <c r="S438" s="1098">
        <v>5000</v>
      </c>
      <c r="T438" s="1127"/>
      <c r="U438" s="1098"/>
      <c r="V438" s="1134"/>
    </row>
    <row r="439" spans="1:22">
      <c r="A439" s="1099" t="s">
        <v>570</v>
      </c>
      <c r="B439" s="1092"/>
      <c r="C439" s="1092"/>
      <c r="D439" s="1121" t="e">
        <f t="shared" si="24"/>
        <v>#DIV/0!</v>
      </c>
      <c r="E439" s="1121" t="e">
        <f t="shared" si="25"/>
        <v>#DIV/0!</v>
      </c>
      <c r="F439" s="1121" t="e">
        <f t="shared" si="26"/>
        <v>#DIV/0!</v>
      </c>
      <c r="G439" s="1121" t="e">
        <f t="shared" si="27"/>
        <v>#DIV/0!</v>
      </c>
      <c r="H439" s="1116"/>
      <c r="I439" s="1098">
        <v>200000</v>
      </c>
      <c r="J439" s="1127"/>
      <c r="K439" s="1098"/>
      <c r="L439" s="1127"/>
      <c r="M439" s="1111"/>
      <c r="N439" s="1098">
        <v>169700</v>
      </c>
      <c r="O439" s="1127"/>
      <c r="P439" s="1098"/>
      <c r="Q439" s="1127"/>
      <c r="R439" s="1111"/>
      <c r="S439" s="1098">
        <v>112820</v>
      </c>
      <c r="T439" s="1127"/>
      <c r="U439" s="1098"/>
      <c r="V439" s="1134"/>
    </row>
    <row r="440" spans="1:22">
      <c r="A440" s="1099" t="s">
        <v>662</v>
      </c>
      <c r="B440" s="1092"/>
      <c r="C440" s="1092"/>
      <c r="D440" s="1121" t="e">
        <f t="shared" si="24"/>
        <v>#DIV/0!</v>
      </c>
      <c r="E440" s="1121" t="e">
        <f t="shared" si="25"/>
        <v>#DIV/0!</v>
      </c>
      <c r="F440" s="1121" t="e">
        <f t="shared" si="26"/>
        <v>#DIV/0!</v>
      </c>
      <c r="G440" s="1121" t="e">
        <f t="shared" si="27"/>
        <v>#DIV/0!</v>
      </c>
      <c r="H440" s="1116"/>
      <c r="I440" s="1098">
        <v>5000</v>
      </c>
      <c r="J440" s="1127"/>
      <c r="K440" s="1098"/>
      <c r="L440" s="1127"/>
      <c r="M440" s="1111"/>
      <c r="N440" s="1098">
        <v>5000</v>
      </c>
      <c r="O440" s="1127"/>
      <c r="P440" s="1098"/>
      <c r="Q440" s="1127"/>
      <c r="R440" s="1111"/>
      <c r="S440" s="1098">
        <v>5000</v>
      </c>
      <c r="T440" s="1127"/>
      <c r="U440" s="1098"/>
      <c r="V440" s="1134"/>
    </row>
    <row r="441" spans="1:22">
      <c r="A441" s="1100" t="s">
        <v>326</v>
      </c>
      <c r="B441" s="1092"/>
      <c r="C441" s="1092"/>
      <c r="D441" s="1121" t="e">
        <f t="shared" si="24"/>
        <v>#DIV/0!</v>
      </c>
      <c r="E441" s="1121" t="e">
        <f t="shared" si="25"/>
        <v>#DIV/0!</v>
      </c>
      <c r="F441" s="1121" t="e">
        <f t="shared" si="26"/>
        <v>#DIV/0!</v>
      </c>
      <c r="G441" s="1121" t="e">
        <f t="shared" si="27"/>
        <v>#DIV/0!</v>
      </c>
      <c r="H441" s="1116"/>
      <c r="I441" s="1094">
        <v>50000</v>
      </c>
      <c r="J441" s="1126"/>
      <c r="K441" s="1094"/>
      <c r="L441" s="1126"/>
      <c r="M441" s="1109"/>
      <c r="N441" s="1094"/>
      <c r="O441" s="1126"/>
      <c r="P441" s="1094"/>
      <c r="Q441" s="1126"/>
      <c r="R441" s="1109"/>
      <c r="S441" s="1094">
        <v>20000</v>
      </c>
      <c r="T441" s="1126"/>
      <c r="U441" s="1094"/>
      <c r="V441" s="1134"/>
    </row>
    <row r="442" spans="1:22">
      <c r="A442" s="1101" t="s">
        <v>582</v>
      </c>
      <c r="B442" s="1092"/>
      <c r="C442" s="1092"/>
      <c r="D442" s="1121" t="e">
        <f t="shared" si="24"/>
        <v>#DIV/0!</v>
      </c>
      <c r="E442" s="1121" t="e">
        <f t="shared" si="25"/>
        <v>#DIV/0!</v>
      </c>
      <c r="F442" s="1121" t="e">
        <f t="shared" si="26"/>
        <v>#DIV/0!</v>
      </c>
      <c r="G442" s="1121" t="e">
        <f t="shared" si="27"/>
        <v>#DIV/0!</v>
      </c>
      <c r="H442" s="1116"/>
      <c r="I442" s="1098">
        <v>50000</v>
      </c>
      <c r="J442" s="1127"/>
      <c r="K442" s="1098"/>
      <c r="L442" s="1127"/>
      <c r="M442" s="1111"/>
      <c r="N442" s="1098"/>
      <c r="O442" s="1127"/>
      <c r="P442" s="1098"/>
      <c r="Q442" s="1127"/>
      <c r="R442" s="1111"/>
      <c r="S442" s="1098">
        <v>20000</v>
      </c>
      <c r="T442" s="1127"/>
      <c r="U442" s="1098"/>
      <c r="V442" s="1134"/>
    </row>
    <row r="443" spans="1:22">
      <c r="A443" s="1093" t="s">
        <v>663</v>
      </c>
      <c r="B443" s="1092"/>
      <c r="C443" s="1092"/>
      <c r="D443" s="1121" t="e">
        <f t="shared" si="24"/>
        <v>#DIV/0!</v>
      </c>
      <c r="E443" s="1121" t="e">
        <f t="shared" si="25"/>
        <v>#DIV/0!</v>
      </c>
      <c r="F443" s="1121" t="e">
        <f t="shared" si="26"/>
        <v>#DIV/0!</v>
      </c>
      <c r="G443" s="1121" t="e">
        <f t="shared" si="27"/>
        <v>#DIV/0!</v>
      </c>
      <c r="H443" s="1116"/>
      <c r="I443" s="1094">
        <v>50000</v>
      </c>
      <c r="J443" s="1126"/>
      <c r="K443" s="1094"/>
      <c r="L443" s="1126"/>
      <c r="M443" s="1109"/>
      <c r="N443" s="1094"/>
      <c r="O443" s="1126"/>
      <c r="P443" s="1094"/>
      <c r="Q443" s="1126"/>
      <c r="R443" s="1109"/>
      <c r="S443" s="1094">
        <v>20000</v>
      </c>
      <c r="T443" s="1126"/>
      <c r="U443" s="1094"/>
      <c r="V443" s="1134"/>
    </row>
    <row r="444" spans="1:22">
      <c r="A444" s="1099" t="s">
        <v>788</v>
      </c>
      <c r="B444" s="1092"/>
      <c r="C444" s="1092"/>
      <c r="D444" s="1121" t="e">
        <f t="shared" si="24"/>
        <v>#DIV/0!</v>
      </c>
      <c r="E444" s="1121" t="e">
        <f t="shared" si="25"/>
        <v>#DIV/0!</v>
      </c>
      <c r="F444" s="1121" t="e">
        <f t="shared" si="26"/>
        <v>#DIV/0!</v>
      </c>
      <c r="G444" s="1121" t="e">
        <f t="shared" si="27"/>
        <v>#DIV/0!</v>
      </c>
      <c r="H444" s="1116"/>
      <c r="I444" s="1098"/>
      <c r="J444" s="1127"/>
      <c r="K444" s="1098"/>
      <c r="L444" s="1127"/>
      <c r="M444" s="1111"/>
      <c r="N444" s="1098"/>
      <c r="O444" s="1127"/>
      <c r="P444" s="1098"/>
      <c r="Q444" s="1127"/>
      <c r="R444" s="1111"/>
      <c r="S444" s="1098">
        <v>20000</v>
      </c>
      <c r="T444" s="1127"/>
      <c r="U444" s="1098"/>
      <c r="V444" s="1134"/>
    </row>
    <row r="445" spans="1:22">
      <c r="A445" s="1099" t="s">
        <v>787</v>
      </c>
      <c r="B445" s="1092"/>
      <c r="C445" s="1092"/>
      <c r="D445" s="1121" t="e">
        <f t="shared" si="24"/>
        <v>#DIV/0!</v>
      </c>
      <c r="E445" s="1121" t="e">
        <f t="shared" si="25"/>
        <v>#DIV/0!</v>
      </c>
      <c r="F445" s="1121" t="e">
        <f t="shared" si="26"/>
        <v>#DIV/0!</v>
      </c>
      <c r="G445" s="1121" t="e">
        <f t="shared" si="27"/>
        <v>#DIV/0!</v>
      </c>
      <c r="H445" s="1116"/>
      <c r="I445" s="1098">
        <v>50000</v>
      </c>
      <c r="J445" s="1127"/>
      <c r="K445" s="1098"/>
      <c r="L445" s="1127"/>
      <c r="M445" s="1111"/>
      <c r="N445" s="1098"/>
      <c r="O445" s="1127"/>
      <c r="P445" s="1098"/>
      <c r="Q445" s="1127"/>
      <c r="R445" s="1111"/>
      <c r="S445" s="1098"/>
      <c r="T445" s="1127"/>
      <c r="U445" s="1098"/>
      <c r="V445" s="1134"/>
    </row>
    <row r="446" spans="1:22">
      <c r="A446" s="1100" t="s">
        <v>134</v>
      </c>
      <c r="B446" s="1092"/>
      <c r="C446" s="1092"/>
      <c r="D446" s="1121" t="e">
        <f t="shared" si="24"/>
        <v>#DIV/0!</v>
      </c>
      <c r="E446" s="1121" t="e">
        <f t="shared" si="25"/>
        <v>#DIV/0!</v>
      </c>
      <c r="F446" s="1121" t="e">
        <f t="shared" si="26"/>
        <v>#DIV/0!</v>
      </c>
      <c r="G446" s="1121" t="e">
        <f t="shared" si="27"/>
        <v>#DIV/0!</v>
      </c>
      <c r="H446" s="1116"/>
      <c r="I446" s="1094">
        <v>20100</v>
      </c>
      <c r="J446" s="1126"/>
      <c r="K446" s="1094"/>
      <c r="L446" s="1126"/>
      <c r="M446" s="1109"/>
      <c r="N446" s="1094">
        <v>10100</v>
      </c>
      <c r="O446" s="1126"/>
      <c r="P446" s="1094"/>
      <c r="Q446" s="1126"/>
      <c r="R446" s="1109"/>
      <c r="S446" s="1094"/>
      <c r="T446" s="1126"/>
      <c r="U446" s="1094"/>
      <c r="V446" s="1134"/>
    </row>
    <row r="447" spans="1:22">
      <c r="A447" s="1101" t="s">
        <v>134</v>
      </c>
      <c r="B447" s="1092"/>
      <c r="C447" s="1092"/>
      <c r="D447" s="1121" t="e">
        <f t="shared" si="24"/>
        <v>#DIV/0!</v>
      </c>
      <c r="E447" s="1121" t="e">
        <f t="shared" si="25"/>
        <v>#DIV/0!</v>
      </c>
      <c r="F447" s="1121" t="e">
        <f t="shared" si="26"/>
        <v>#DIV/0!</v>
      </c>
      <c r="G447" s="1121" t="e">
        <f t="shared" si="27"/>
        <v>#DIV/0!</v>
      </c>
      <c r="H447" s="1116"/>
      <c r="I447" s="1098">
        <v>20100</v>
      </c>
      <c r="J447" s="1127"/>
      <c r="K447" s="1098"/>
      <c r="L447" s="1127"/>
      <c r="M447" s="1111"/>
      <c r="N447" s="1098">
        <v>10100</v>
      </c>
      <c r="O447" s="1127"/>
      <c r="P447" s="1098"/>
      <c r="Q447" s="1127"/>
      <c r="R447" s="1111"/>
      <c r="S447" s="1098"/>
      <c r="T447" s="1127"/>
      <c r="U447" s="1098"/>
      <c r="V447" s="1134"/>
    </row>
    <row r="448" spans="1:22">
      <c r="A448" s="1093" t="s">
        <v>134</v>
      </c>
      <c r="B448" s="1092"/>
      <c r="C448" s="1092"/>
      <c r="D448" s="1121" t="e">
        <f t="shared" si="24"/>
        <v>#DIV/0!</v>
      </c>
      <c r="E448" s="1121" t="e">
        <f t="shared" si="25"/>
        <v>#DIV/0!</v>
      </c>
      <c r="F448" s="1121" t="e">
        <f t="shared" si="26"/>
        <v>#DIV/0!</v>
      </c>
      <c r="G448" s="1121" t="e">
        <f t="shared" si="27"/>
        <v>#DIV/0!</v>
      </c>
      <c r="H448" s="1116"/>
      <c r="I448" s="1094">
        <v>20100</v>
      </c>
      <c r="J448" s="1126"/>
      <c r="K448" s="1094"/>
      <c r="L448" s="1126"/>
      <c r="M448" s="1109"/>
      <c r="N448" s="1094">
        <v>10100</v>
      </c>
      <c r="O448" s="1126"/>
      <c r="P448" s="1094"/>
      <c r="Q448" s="1126"/>
      <c r="R448" s="1109"/>
      <c r="S448" s="1094"/>
      <c r="T448" s="1126"/>
      <c r="U448" s="1094"/>
      <c r="V448" s="1134"/>
    </row>
    <row r="449" spans="1:22">
      <c r="A449" s="1099" t="s">
        <v>577</v>
      </c>
      <c r="B449" s="1092"/>
      <c r="C449" s="1092"/>
      <c r="D449" s="1121" t="e">
        <f t="shared" si="24"/>
        <v>#DIV/0!</v>
      </c>
      <c r="E449" s="1121" t="e">
        <f t="shared" si="25"/>
        <v>#DIV/0!</v>
      </c>
      <c r="F449" s="1121" t="e">
        <f t="shared" si="26"/>
        <v>#DIV/0!</v>
      </c>
      <c r="G449" s="1121" t="e">
        <f t="shared" si="27"/>
        <v>#DIV/0!</v>
      </c>
      <c r="H449" s="1116"/>
      <c r="I449" s="1098">
        <v>20100</v>
      </c>
      <c r="J449" s="1127"/>
      <c r="K449" s="1098"/>
      <c r="L449" s="1127"/>
      <c r="M449" s="1111"/>
      <c r="N449" s="1098">
        <v>10100</v>
      </c>
      <c r="O449" s="1127"/>
      <c r="P449" s="1098"/>
      <c r="Q449" s="1127"/>
      <c r="R449" s="1111"/>
      <c r="S449" s="1098"/>
      <c r="T449" s="1127"/>
      <c r="U449" s="1098"/>
      <c r="V449" s="1134"/>
    </row>
    <row r="450" spans="1:22">
      <c r="A450" s="1090" t="s">
        <v>789</v>
      </c>
      <c r="B450" s="1092"/>
      <c r="C450" s="1092"/>
      <c r="D450" s="1121" t="e">
        <f t="shared" si="24"/>
        <v>#DIV/0!</v>
      </c>
      <c r="E450" s="1121" t="e">
        <f t="shared" si="25"/>
        <v>#DIV/0!</v>
      </c>
      <c r="F450" s="1121" t="e">
        <f t="shared" si="26"/>
        <v>#DIV/0!</v>
      </c>
      <c r="G450" s="1121" t="e">
        <f t="shared" si="27"/>
        <v>#DIV/0!</v>
      </c>
      <c r="H450" s="1116"/>
      <c r="I450" s="1091">
        <v>2838800</v>
      </c>
      <c r="J450" s="1125"/>
      <c r="K450" s="1091">
        <v>140400</v>
      </c>
      <c r="L450" s="1125"/>
      <c r="M450" s="1109"/>
      <c r="N450" s="1091">
        <v>1473800</v>
      </c>
      <c r="O450" s="1125"/>
      <c r="P450" s="1091">
        <v>140400</v>
      </c>
      <c r="Q450" s="1125"/>
      <c r="R450" s="1109"/>
      <c r="S450" s="1091">
        <v>1283800</v>
      </c>
      <c r="T450" s="1125"/>
      <c r="U450" s="1091">
        <v>43000</v>
      </c>
      <c r="V450" s="1134"/>
    </row>
    <row r="451" spans="1:22">
      <c r="A451" s="1100" t="s">
        <v>571</v>
      </c>
      <c r="B451" s="1092"/>
      <c r="C451" s="1092"/>
      <c r="D451" s="1121" t="e">
        <f t="shared" si="24"/>
        <v>#DIV/0!</v>
      </c>
      <c r="E451" s="1121" t="e">
        <f t="shared" si="25"/>
        <v>#DIV/0!</v>
      </c>
      <c r="F451" s="1121" t="e">
        <f t="shared" si="26"/>
        <v>#DIV/0!</v>
      </c>
      <c r="G451" s="1121" t="e">
        <f t="shared" si="27"/>
        <v>#DIV/0!</v>
      </c>
      <c r="H451" s="1116"/>
      <c r="I451" s="1094">
        <v>215000</v>
      </c>
      <c r="J451" s="1126"/>
      <c r="K451" s="1094"/>
      <c r="L451" s="1126"/>
      <c r="M451" s="1109"/>
      <c r="N451" s="1094">
        <v>155000</v>
      </c>
      <c r="O451" s="1126"/>
      <c r="P451" s="1094"/>
      <c r="Q451" s="1126"/>
      <c r="R451" s="1109"/>
      <c r="S451" s="1094">
        <v>80000</v>
      </c>
      <c r="T451" s="1126"/>
      <c r="U451" s="1094"/>
      <c r="V451" s="1134"/>
    </row>
    <row r="452" spans="1:22">
      <c r="A452" s="1101" t="s">
        <v>571</v>
      </c>
      <c r="B452" s="1092"/>
      <c r="C452" s="1092"/>
      <c r="D452" s="1121" t="e">
        <f t="shared" si="24"/>
        <v>#DIV/0!</v>
      </c>
      <c r="E452" s="1121" t="e">
        <f t="shared" si="25"/>
        <v>#DIV/0!</v>
      </c>
      <c r="F452" s="1121" t="e">
        <f t="shared" si="26"/>
        <v>#DIV/0!</v>
      </c>
      <c r="G452" s="1121" t="e">
        <f t="shared" si="27"/>
        <v>#DIV/0!</v>
      </c>
      <c r="H452" s="1116"/>
      <c r="I452" s="1098">
        <v>215000</v>
      </c>
      <c r="J452" s="1127"/>
      <c r="K452" s="1098"/>
      <c r="L452" s="1127"/>
      <c r="M452" s="1111"/>
      <c r="N452" s="1098">
        <v>155000</v>
      </c>
      <c r="O452" s="1127"/>
      <c r="P452" s="1098"/>
      <c r="Q452" s="1127"/>
      <c r="R452" s="1111"/>
      <c r="S452" s="1098">
        <v>80000</v>
      </c>
      <c r="T452" s="1127"/>
      <c r="U452" s="1098"/>
      <c r="V452" s="1134"/>
    </row>
    <row r="453" spans="1:22">
      <c r="A453" s="1093" t="s">
        <v>571</v>
      </c>
      <c r="B453" s="1092"/>
      <c r="C453" s="1092"/>
      <c r="D453" s="1121" t="e">
        <f t="shared" si="24"/>
        <v>#DIV/0!</v>
      </c>
      <c r="E453" s="1121" t="e">
        <f t="shared" si="25"/>
        <v>#DIV/0!</v>
      </c>
      <c r="F453" s="1121" t="e">
        <f t="shared" si="26"/>
        <v>#DIV/0!</v>
      </c>
      <c r="G453" s="1121" t="e">
        <f t="shared" si="27"/>
        <v>#DIV/0!</v>
      </c>
      <c r="H453" s="1116"/>
      <c r="I453" s="1094">
        <v>215000</v>
      </c>
      <c r="J453" s="1126"/>
      <c r="K453" s="1094"/>
      <c r="L453" s="1126"/>
      <c r="M453" s="1109"/>
      <c r="N453" s="1094">
        <v>155000</v>
      </c>
      <c r="O453" s="1126"/>
      <c r="P453" s="1094"/>
      <c r="Q453" s="1126"/>
      <c r="R453" s="1109"/>
      <c r="S453" s="1094">
        <v>80000</v>
      </c>
      <c r="T453" s="1126"/>
      <c r="U453" s="1094"/>
      <c r="V453" s="1134"/>
    </row>
    <row r="454" spans="1:22">
      <c r="A454" s="1099" t="s">
        <v>790</v>
      </c>
      <c r="B454" s="1092"/>
      <c r="C454" s="1092"/>
      <c r="D454" s="1121" t="e">
        <f t="shared" si="24"/>
        <v>#DIV/0!</v>
      </c>
      <c r="E454" s="1121" t="e">
        <f t="shared" si="25"/>
        <v>#DIV/0!</v>
      </c>
      <c r="F454" s="1121" t="e">
        <f t="shared" si="26"/>
        <v>#DIV/0!</v>
      </c>
      <c r="G454" s="1121" t="e">
        <f t="shared" si="27"/>
        <v>#DIV/0!</v>
      </c>
      <c r="H454" s="1116"/>
      <c r="I454" s="1098">
        <v>50000</v>
      </c>
      <c r="J454" s="1127"/>
      <c r="K454" s="1098"/>
      <c r="L454" s="1127"/>
      <c r="M454" s="1111"/>
      <c r="N454" s="1098">
        <v>50000</v>
      </c>
      <c r="O454" s="1127"/>
      <c r="P454" s="1098"/>
      <c r="Q454" s="1127"/>
      <c r="R454" s="1111"/>
      <c r="S454" s="1098">
        <v>50000</v>
      </c>
      <c r="T454" s="1127"/>
      <c r="U454" s="1098"/>
      <c r="V454" s="1134"/>
    </row>
    <row r="455" spans="1:22">
      <c r="A455" s="1099" t="s">
        <v>791</v>
      </c>
      <c r="B455" s="1092"/>
      <c r="C455" s="1092"/>
      <c r="D455" s="1121" t="e">
        <f t="shared" si="24"/>
        <v>#DIV/0!</v>
      </c>
      <c r="E455" s="1121" t="e">
        <f t="shared" si="25"/>
        <v>#DIV/0!</v>
      </c>
      <c r="F455" s="1121" t="e">
        <f t="shared" si="26"/>
        <v>#DIV/0!</v>
      </c>
      <c r="G455" s="1121" t="e">
        <f t="shared" si="27"/>
        <v>#DIV/0!</v>
      </c>
      <c r="H455" s="1116"/>
      <c r="I455" s="1098">
        <v>30000</v>
      </c>
      <c r="J455" s="1127"/>
      <c r="K455" s="1098"/>
      <c r="L455" s="1127"/>
      <c r="M455" s="1111"/>
      <c r="N455" s="1098"/>
      <c r="O455" s="1127"/>
      <c r="P455" s="1098"/>
      <c r="Q455" s="1127"/>
      <c r="R455" s="1111"/>
      <c r="S455" s="1098"/>
      <c r="T455" s="1127"/>
      <c r="U455" s="1098"/>
      <c r="V455" s="1134"/>
    </row>
    <row r="456" spans="1:22">
      <c r="A456" s="1099" t="s">
        <v>792</v>
      </c>
      <c r="B456" s="1092"/>
      <c r="C456" s="1092"/>
      <c r="D456" s="1121" t="e">
        <f t="shared" si="24"/>
        <v>#DIV/0!</v>
      </c>
      <c r="E456" s="1121" t="e">
        <f t="shared" si="25"/>
        <v>#DIV/0!</v>
      </c>
      <c r="F456" s="1121" t="e">
        <f t="shared" si="26"/>
        <v>#DIV/0!</v>
      </c>
      <c r="G456" s="1121" t="e">
        <f t="shared" si="27"/>
        <v>#DIV/0!</v>
      </c>
      <c r="H456" s="1116"/>
      <c r="I456" s="1098">
        <v>30000</v>
      </c>
      <c r="J456" s="1127"/>
      <c r="K456" s="1098"/>
      <c r="L456" s="1127"/>
      <c r="M456" s="1111"/>
      <c r="N456" s="1098">
        <v>30000</v>
      </c>
      <c r="O456" s="1127"/>
      <c r="P456" s="1098"/>
      <c r="Q456" s="1127"/>
      <c r="R456" s="1111"/>
      <c r="S456" s="1098"/>
      <c r="T456" s="1127"/>
      <c r="U456" s="1098"/>
      <c r="V456" s="1134"/>
    </row>
    <row r="457" spans="1:22">
      <c r="A457" s="1099" t="s">
        <v>793</v>
      </c>
      <c r="B457" s="1092"/>
      <c r="C457" s="1092"/>
      <c r="D457" s="1121" t="e">
        <f t="shared" ref="D457:D520" si="28">+AVERAGE(J457,O457)</f>
        <v>#DIV/0!</v>
      </c>
      <c r="E457" s="1121" t="e">
        <f t="shared" ref="E457:E520" si="29">+AVERAGE(L457,Q457)</f>
        <v>#DIV/0!</v>
      </c>
      <c r="F457" s="1121" t="e">
        <f t="shared" ref="F457:F520" si="30">+B457-D457</f>
        <v>#DIV/0!</v>
      </c>
      <c r="G457" s="1121" t="e">
        <f t="shared" ref="G457:G520" si="31">+C457-E457</f>
        <v>#DIV/0!</v>
      </c>
      <c r="H457" s="1116"/>
      <c r="I457" s="1098">
        <v>45000</v>
      </c>
      <c r="J457" s="1127"/>
      <c r="K457" s="1098"/>
      <c r="L457" s="1127"/>
      <c r="M457" s="1111"/>
      <c r="N457" s="1098">
        <v>45000</v>
      </c>
      <c r="O457" s="1127"/>
      <c r="P457" s="1098"/>
      <c r="Q457" s="1127"/>
      <c r="R457" s="1111"/>
      <c r="S457" s="1098"/>
      <c r="T457" s="1127"/>
      <c r="U457" s="1098"/>
      <c r="V457" s="1134"/>
    </row>
    <row r="458" spans="1:22">
      <c r="A458" s="1099" t="s">
        <v>794</v>
      </c>
      <c r="B458" s="1092"/>
      <c r="C458" s="1092"/>
      <c r="D458" s="1121" t="e">
        <f t="shared" si="28"/>
        <v>#DIV/0!</v>
      </c>
      <c r="E458" s="1121" t="e">
        <f t="shared" si="29"/>
        <v>#DIV/0!</v>
      </c>
      <c r="F458" s="1121" t="e">
        <f t="shared" si="30"/>
        <v>#DIV/0!</v>
      </c>
      <c r="G458" s="1121" t="e">
        <f t="shared" si="31"/>
        <v>#DIV/0!</v>
      </c>
      <c r="H458" s="1116"/>
      <c r="I458" s="1098">
        <v>30000</v>
      </c>
      <c r="J458" s="1127"/>
      <c r="K458" s="1098"/>
      <c r="L458" s="1127"/>
      <c r="M458" s="1111"/>
      <c r="N458" s="1098">
        <v>30000</v>
      </c>
      <c r="O458" s="1127"/>
      <c r="P458" s="1098"/>
      <c r="Q458" s="1127"/>
      <c r="R458" s="1111"/>
      <c r="S458" s="1098">
        <v>30000</v>
      </c>
      <c r="T458" s="1127"/>
      <c r="U458" s="1098"/>
      <c r="V458" s="1134"/>
    </row>
    <row r="459" spans="1:22">
      <c r="A459" s="1099" t="s">
        <v>795</v>
      </c>
      <c r="B459" s="1092"/>
      <c r="C459" s="1092"/>
      <c r="D459" s="1121" t="e">
        <f t="shared" si="28"/>
        <v>#DIV/0!</v>
      </c>
      <c r="E459" s="1121" t="e">
        <f t="shared" si="29"/>
        <v>#DIV/0!</v>
      </c>
      <c r="F459" s="1121" t="e">
        <f t="shared" si="30"/>
        <v>#DIV/0!</v>
      </c>
      <c r="G459" s="1121" t="e">
        <f t="shared" si="31"/>
        <v>#DIV/0!</v>
      </c>
      <c r="H459" s="1116"/>
      <c r="I459" s="1098">
        <v>30000</v>
      </c>
      <c r="J459" s="1127"/>
      <c r="K459" s="1098"/>
      <c r="L459" s="1127"/>
      <c r="M459" s="1111"/>
      <c r="N459" s="1098"/>
      <c r="O459" s="1127"/>
      <c r="P459" s="1098"/>
      <c r="Q459" s="1127"/>
      <c r="R459" s="1111"/>
      <c r="S459" s="1098"/>
      <c r="T459" s="1127"/>
      <c r="U459" s="1098"/>
      <c r="V459" s="1134"/>
    </row>
    <row r="460" spans="1:22">
      <c r="A460" s="1100" t="s">
        <v>325</v>
      </c>
      <c r="B460" s="1092"/>
      <c r="C460" s="1092"/>
      <c r="D460" s="1121" t="e">
        <f t="shared" si="28"/>
        <v>#DIV/0!</v>
      </c>
      <c r="E460" s="1121" t="e">
        <f t="shared" si="29"/>
        <v>#DIV/0!</v>
      </c>
      <c r="F460" s="1121" t="e">
        <f t="shared" si="30"/>
        <v>#DIV/0!</v>
      </c>
      <c r="G460" s="1121" t="e">
        <f t="shared" si="31"/>
        <v>#DIV/0!</v>
      </c>
      <c r="H460" s="1116"/>
      <c r="I460" s="1094">
        <v>623800</v>
      </c>
      <c r="J460" s="1126"/>
      <c r="K460" s="1094">
        <v>140400</v>
      </c>
      <c r="L460" s="1126"/>
      <c r="M460" s="1109"/>
      <c r="N460" s="1094">
        <v>318800</v>
      </c>
      <c r="O460" s="1126"/>
      <c r="P460" s="1094">
        <v>140400</v>
      </c>
      <c r="Q460" s="1126"/>
      <c r="R460" s="1109"/>
      <c r="S460" s="1094">
        <v>203800</v>
      </c>
      <c r="T460" s="1126"/>
      <c r="U460" s="1094">
        <v>43000</v>
      </c>
      <c r="V460" s="1134"/>
    </row>
    <row r="461" spans="1:22">
      <c r="A461" s="1101" t="s">
        <v>376</v>
      </c>
      <c r="B461" s="1092"/>
      <c r="C461" s="1092"/>
      <c r="D461" s="1121" t="e">
        <f t="shared" si="28"/>
        <v>#DIV/0!</v>
      </c>
      <c r="E461" s="1121" t="e">
        <f t="shared" si="29"/>
        <v>#DIV/0!</v>
      </c>
      <c r="F461" s="1121" t="e">
        <f t="shared" si="30"/>
        <v>#DIV/0!</v>
      </c>
      <c r="G461" s="1121" t="e">
        <f t="shared" si="31"/>
        <v>#DIV/0!</v>
      </c>
      <c r="H461" s="1116"/>
      <c r="I461" s="1098">
        <v>623800</v>
      </c>
      <c r="J461" s="1127"/>
      <c r="K461" s="1098">
        <v>128400</v>
      </c>
      <c r="L461" s="1127"/>
      <c r="M461" s="1111"/>
      <c r="N461" s="1098">
        <v>318800</v>
      </c>
      <c r="O461" s="1127"/>
      <c r="P461" s="1098">
        <v>128400</v>
      </c>
      <c r="Q461" s="1127"/>
      <c r="R461" s="1111"/>
      <c r="S461" s="1098">
        <v>203800</v>
      </c>
      <c r="T461" s="1127"/>
      <c r="U461" s="1098">
        <v>31000</v>
      </c>
      <c r="V461" s="1134"/>
    </row>
    <row r="462" spans="1:22">
      <c r="A462" s="1093" t="s">
        <v>166</v>
      </c>
      <c r="B462" s="1092"/>
      <c r="C462" s="1092"/>
      <c r="D462" s="1121" t="e">
        <f t="shared" si="28"/>
        <v>#DIV/0!</v>
      </c>
      <c r="E462" s="1121" t="e">
        <f t="shared" si="29"/>
        <v>#DIV/0!</v>
      </c>
      <c r="F462" s="1121" t="e">
        <f t="shared" si="30"/>
        <v>#DIV/0!</v>
      </c>
      <c r="G462" s="1121" t="e">
        <f t="shared" si="31"/>
        <v>#DIV/0!</v>
      </c>
      <c r="H462" s="1116"/>
      <c r="I462" s="1094">
        <v>559800</v>
      </c>
      <c r="J462" s="1126"/>
      <c r="K462" s="1094">
        <v>36000</v>
      </c>
      <c r="L462" s="1126"/>
      <c r="M462" s="1109"/>
      <c r="N462" s="1094">
        <v>277800</v>
      </c>
      <c r="O462" s="1126"/>
      <c r="P462" s="1094">
        <v>36000</v>
      </c>
      <c r="Q462" s="1126"/>
      <c r="R462" s="1109"/>
      <c r="S462" s="1094">
        <v>162800</v>
      </c>
      <c r="T462" s="1126"/>
      <c r="U462" s="1094">
        <v>31000</v>
      </c>
      <c r="V462" s="1134"/>
    </row>
    <row r="463" spans="1:22">
      <c r="A463" s="1099" t="s">
        <v>645</v>
      </c>
      <c r="B463" s="1092"/>
      <c r="C463" s="1092"/>
      <c r="D463" s="1121" t="e">
        <f t="shared" si="28"/>
        <v>#DIV/0!</v>
      </c>
      <c r="E463" s="1121" t="e">
        <f t="shared" si="29"/>
        <v>#DIV/0!</v>
      </c>
      <c r="F463" s="1121" t="e">
        <f t="shared" si="30"/>
        <v>#DIV/0!</v>
      </c>
      <c r="G463" s="1121" t="e">
        <f t="shared" si="31"/>
        <v>#DIV/0!</v>
      </c>
      <c r="H463" s="1116"/>
      <c r="I463" s="1098">
        <v>400000</v>
      </c>
      <c r="J463" s="1127"/>
      <c r="K463" s="1098"/>
      <c r="L463" s="1127"/>
      <c r="M463" s="1111"/>
      <c r="N463" s="1098">
        <v>200000</v>
      </c>
      <c r="O463" s="1127"/>
      <c r="P463" s="1098"/>
      <c r="Q463" s="1127"/>
      <c r="R463" s="1111"/>
      <c r="S463" s="1098">
        <v>100000</v>
      </c>
      <c r="T463" s="1127"/>
      <c r="U463" s="1098"/>
      <c r="V463" s="1134"/>
    </row>
    <row r="464" spans="1:22">
      <c r="A464" s="1099" t="s">
        <v>646</v>
      </c>
      <c r="B464" s="1092"/>
      <c r="C464" s="1092"/>
      <c r="D464" s="1121" t="e">
        <f t="shared" si="28"/>
        <v>#DIV/0!</v>
      </c>
      <c r="E464" s="1121" t="e">
        <f t="shared" si="29"/>
        <v>#DIV/0!</v>
      </c>
      <c r="F464" s="1121" t="e">
        <f t="shared" si="30"/>
        <v>#DIV/0!</v>
      </c>
      <c r="G464" s="1121" t="e">
        <f t="shared" si="31"/>
        <v>#DIV/0!</v>
      </c>
      <c r="H464" s="1116"/>
      <c r="I464" s="1098"/>
      <c r="J464" s="1127"/>
      <c r="K464" s="1098">
        <v>30000</v>
      </c>
      <c r="L464" s="1127"/>
      <c r="M464" s="1111"/>
      <c r="N464" s="1098"/>
      <c r="O464" s="1127"/>
      <c r="P464" s="1098">
        <v>30000</v>
      </c>
      <c r="Q464" s="1127"/>
      <c r="R464" s="1111"/>
      <c r="S464" s="1098"/>
      <c r="T464" s="1127"/>
      <c r="U464" s="1098">
        <v>25000</v>
      </c>
      <c r="V464" s="1134"/>
    </row>
    <row r="465" spans="1:22">
      <c r="A465" s="1099" t="s">
        <v>647</v>
      </c>
      <c r="B465" s="1092"/>
      <c r="C465" s="1092"/>
      <c r="D465" s="1121" t="e">
        <f t="shared" si="28"/>
        <v>#DIV/0!</v>
      </c>
      <c r="E465" s="1121" t="e">
        <f t="shared" si="29"/>
        <v>#DIV/0!</v>
      </c>
      <c r="F465" s="1121" t="e">
        <f t="shared" si="30"/>
        <v>#DIV/0!</v>
      </c>
      <c r="G465" s="1121" t="e">
        <f t="shared" si="31"/>
        <v>#DIV/0!</v>
      </c>
      <c r="H465" s="1116"/>
      <c r="I465" s="1098">
        <v>19800</v>
      </c>
      <c r="J465" s="1127"/>
      <c r="K465" s="1098"/>
      <c r="L465" s="1127"/>
      <c r="M465" s="1111"/>
      <c r="N465" s="1098">
        <v>19800</v>
      </c>
      <c r="O465" s="1127"/>
      <c r="P465" s="1098"/>
      <c r="Q465" s="1127"/>
      <c r="R465" s="1111"/>
      <c r="S465" s="1098">
        <v>4800</v>
      </c>
      <c r="T465" s="1127"/>
      <c r="U465" s="1098"/>
      <c r="V465" s="1134"/>
    </row>
    <row r="466" spans="1:22">
      <c r="A466" s="1099" t="s">
        <v>648</v>
      </c>
      <c r="B466" s="1092"/>
      <c r="C466" s="1092"/>
      <c r="D466" s="1121" t="e">
        <f t="shared" si="28"/>
        <v>#DIV/0!</v>
      </c>
      <c r="E466" s="1121" t="e">
        <f t="shared" si="29"/>
        <v>#DIV/0!</v>
      </c>
      <c r="F466" s="1121" t="e">
        <f t="shared" si="30"/>
        <v>#DIV/0!</v>
      </c>
      <c r="G466" s="1121" t="e">
        <f t="shared" si="31"/>
        <v>#DIV/0!</v>
      </c>
      <c r="H466" s="1116"/>
      <c r="I466" s="1098">
        <v>60000</v>
      </c>
      <c r="J466" s="1127"/>
      <c r="K466" s="1098"/>
      <c r="L466" s="1127"/>
      <c r="M466" s="1111"/>
      <c r="N466" s="1098">
        <v>18000</v>
      </c>
      <c r="O466" s="1127"/>
      <c r="P466" s="1098"/>
      <c r="Q466" s="1127"/>
      <c r="R466" s="1111"/>
      <c r="S466" s="1098">
        <v>18000</v>
      </c>
      <c r="T466" s="1127"/>
      <c r="U466" s="1098"/>
      <c r="V466" s="1134"/>
    </row>
    <row r="467" spans="1:22">
      <c r="A467" s="1099" t="s">
        <v>796</v>
      </c>
      <c r="B467" s="1092"/>
      <c r="C467" s="1092"/>
      <c r="D467" s="1121" t="e">
        <f t="shared" si="28"/>
        <v>#DIV/0!</v>
      </c>
      <c r="E467" s="1121" t="e">
        <f t="shared" si="29"/>
        <v>#DIV/0!</v>
      </c>
      <c r="F467" s="1121" t="e">
        <f t="shared" si="30"/>
        <v>#DIV/0!</v>
      </c>
      <c r="G467" s="1121" t="e">
        <f t="shared" si="31"/>
        <v>#DIV/0!</v>
      </c>
      <c r="H467" s="1116"/>
      <c r="I467" s="1098">
        <v>50000</v>
      </c>
      <c r="J467" s="1127"/>
      <c r="K467" s="1098"/>
      <c r="L467" s="1127"/>
      <c r="M467" s="1111"/>
      <c r="N467" s="1098">
        <v>20000</v>
      </c>
      <c r="O467" s="1127"/>
      <c r="P467" s="1098"/>
      <c r="Q467" s="1127"/>
      <c r="R467" s="1111"/>
      <c r="S467" s="1098">
        <v>20000</v>
      </c>
      <c r="T467" s="1127"/>
      <c r="U467" s="1098"/>
      <c r="V467" s="1134"/>
    </row>
    <row r="468" spans="1:22">
      <c r="A468" s="1099" t="s">
        <v>652</v>
      </c>
      <c r="B468" s="1092"/>
      <c r="C468" s="1092"/>
      <c r="D468" s="1121" t="e">
        <f t="shared" si="28"/>
        <v>#DIV/0!</v>
      </c>
      <c r="E468" s="1121" t="e">
        <f t="shared" si="29"/>
        <v>#DIV/0!</v>
      </c>
      <c r="F468" s="1121" t="e">
        <f t="shared" si="30"/>
        <v>#DIV/0!</v>
      </c>
      <c r="G468" s="1121" t="e">
        <f t="shared" si="31"/>
        <v>#DIV/0!</v>
      </c>
      <c r="H468" s="1116"/>
      <c r="I468" s="1098"/>
      <c r="J468" s="1127"/>
      <c r="K468" s="1098">
        <v>6000</v>
      </c>
      <c r="L468" s="1127"/>
      <c r="M468" s="1111"/>
      <c r="N468" s="1098"/>
      <c r="O468" s="1127"/>
      <c r="P468" s="1098">
        <v>6000</v>
      </c>
      <c r="Q468" s="1127"/>
      <c r="R468" s="1111"/>
      <c r="S468" s="1098"/>
      <c r="T468" s="1127"/>
      <c r="U468" s="1098">
        <v>6000</v>
      </c>
      <c r="V468" s="1134"/>
    </row>
    <row r="469" spans="1:22">
      <c r="A469" s="1099" t="s">
        <v>797</v>
      </c>
      <c r="B469" s="1092"/>
      <c r="C469" s="1092"/>
      <c r="D469" s="1121" t="e">
        <f t="shared" si="28"/>
        <v>#DIV/0!</v>
      </c>
      <c r="E469" s="1121" t="e">
        <f t="shared" si="29"/>
        <v>#DIV/0!</v>
      </c>
      <c r="F469" s="1121" t="e">
        <f t="shared" si="30"/>
        <v>#DIV/0!</v>
      </c>
      <c r="G469" s="1121" t="e">
        <f t="shared" si="31"/>
        <v>#DIV/0!</v>
      </c>
      <c r="H469" s="1116"/>
      <c r="I469" s="1098">
        <v>30000</v>
      </c>
      <c r="J469" s="1127"/>
      <c r="K469" s="1098"/>
      <c r="L469" s="1127"/>
      <c r="M469" s="1111"/>
      <c r="N469" s="1098">
        <v>20000</v>
      </c>
      <c r="O469" s="1127"/>
      <c r="P469" s="1098"/>
      <c r="Q469" s="1127"/>
      <c r="R469" s="1111"/>
      <c r="S469" s="1098">
        <v>20000</v>
      </c>
      <c r="T469" s="1127"/>
      <c r="U469" s="1098"/>
      <c r="V469" s="1134"/>
    </row>
    <row r="470" spans="1:22">
      <c r="A470" s="1093" t="s">
        <v>165</v>
      </c>
      <c r="B470" s="1092"/>
      <c r="C470" s="1092"/>
      <c r="D470" s="1121" t="e">
        <f t="shared" si="28"/>
        <v>#DIV/0!</v>
      </c>
      <c r="E470" s="1121" t="e">
        <f t="shared" si="29"/>
        <v>#DIV/0!</v>
      </c>
      <c r="F470" s="1121" t="e">
        <f t="shared" si="30"/>
        <v>#DIV/0!</v>
      </c>
      <c r="G470" s="1121" t="e">
        <f t="shared" si="31"/>
        <v>#DIV/0!</v>
      </c>
      <c r="H470" s="1116"/>
      <c r="I470" s="1094">
        <v>64000</v>
      </c>
      <c r="J470" s="1126"/>
      <c r="K470" s="1094">
        <v>92400</v>
      </c>
      <c r="L470" s="1126"/>
      <c r="M470" s="1109"/>
      <c r="N470" s="1094">
        <v>41000</v>
      </c>
      <c r="O470" s="1126"/>
      <c r="P470" s="1094">
        <v>92400</v>
      </c>
      <c r="Q470" s="1126"/>
      <c r="R470" s="1109"/>
      <c r="S470" s="1094">
        <v>41000</v>
      </c>
      <c r="T470" s="1126"/>
      <c r="U470" s="1094"/>
      <c r="V470" s="1134"/>
    </row>
    <row r="471" spans="1:22">
      <c r="A471" s="1099" t="s">
        <v>690</v>
      </c>
      <c r="B471" s="1092"/>
      <c r="C471" s="1092"/>
      <c r="D471" s="1121" t="e">
        <f t="shared" si="28"/>
        <v>#DIV/0!</v>
      </c>
      <c r="E471" s="1121" t="e">
        <f t="shared" si="29"/>
        <v>#DIV/0!</v>
      </c>
      <c r="F471" s="1121" t="e">
        <f t="shared" si="30"/>
        <v>#DIV/0!</v>
      </c>
      <c r="G471" s="1121" t="e">
        <f t="shared" si="31"/>
        <v>#DIV/0!</v>
      </c>
      <c r="H471" s="1116"/>
      <c r="I471" s="1098"/>
      <c r="J471" s="1127"/>
      <c r="K471" s="1098">
        <v>67200</v>
      </c>
      <c r="L471" s="1127"/>
      <c r="M471" s="1111"/>
      <c r="N471" s="1098"/>
      <c r="O471" s="1127"/>
      <c r="P471" s="1098">
        <v>67200</v>
      </c>
      <c r="Q471" s="1127"/>
      <c r="R471" s="1111"/>
      <c r="S471" s="1098"/>
      <c r="T471" s="1127"/>
      <c r="U471" s="1098"/>
      <c r="V471" s="1134"/>
    </row>
    <row r="472" spans="1:22">
      <c r="A472" s="1102" t="s">
        <v>691</v>
      </c>
      <c r="B472" s="1092"/>
      <c r="C472" s="1092"/>
      <c r="D472" s="1121" t="e">
        <f t="shared" si="28"/>
        <v>#DIV/0!</v>
      </c>
      <c r="E472" s="1121" t="e">
        <f t="shared" si="29"/>
        <v>#DIV/0!</v>
      </c>
      <c r="F472" s="1121" t="e">
        <f t="shared" si="30"/>
        <v>#DIV/0!</v>
      </c>
      <c r="G472" s="1121" t="e">
        <f t="shared" si="31"/>
        <v>#DIV/0!</v>
      </c>
      <c r="H472" s="1116"/>
      <c r="I472" s="1098"/>
      <c r="J472" s="1127"/>
      <c r="K472" s="1098">
        <v>67200</v>
      </c>
      <c r="L472" s="1127"/>
      <c r="M472" s="1111"/>
      <c r="N472" s="1098"/>
      <c r="O472" s="1127"/>
      <c r="P472" s="1098">
        <v>67200</v>
      </c>
      <c r="Q472" s="1127"/>
      <c r="R472" s="1111"/>
      <c r="S472" s="1098"/>
      <c r="T472" s="1127"/>
      <c r="U472" s="1098"/>
      <c r="V472" s="1134"/>
    </row>
    <row r="473" spans="1:22">
      <c r="A473" s="1099" t="s">
        <v>653</v>
      </c>
      <c r="B473" s="1092"/>
      <c r="C473" s="1092"/>
      <c r="D473" s="1121" t="e">
        <f t="shared" si="28"/>
        <v>#DIV/0!</v>
      </c>
      <c r="E473" s="1121" t="e">
        <f t="shared" si="29"/>
        <v>#DIV/0!</v>
      </c>
      <c r="F473" s="1121" t="e">
        <f t="shared" si="30"/>
        <v>#DIV/0!</v>
      </c>
      <c r="G473" s="1121" t="e">
        <f t="shared" si="31"/>
        <v>#DIV/0!</v>
      </c>
      <c r="H473" s="1116"/>
      <c r="I473" s="1098">
        <v>54000</v>
      </c>
      <c r="J473" s="1127"/>
      <c r="K473" s="1098"/>
      <c r="L473" s="1127"/>
      <c r="M473" s="1111"/>
      <c r="N473" s="1098">
        <v>36000</v>
      </c>
      <c r="O473" s="1127"/>
      <c r="P473" s="1098"/>
      <c r="Q473" s="1127"/>
      <c r="R473" s="1111"/>
      <c r="S473" s="1098">
        <v>36000</v>
      </c>
      <c r="T473" s="1127"/>
      <c r="U473" s="1098"/>
      <c r="V473" s="1134"/>
    </row>
    <row r="474" spans="1:22">
      <c r="A474" s="1099" t="s">
        <v>654</v>
      </c>
      <c r="B474" s="1092"/>
      <c r="C474" s="1092"/>
      <c r="D474" s="1121" t="e">
        <f t="shared" si="28"/>
        <v>#DIV/0!</v>
      </c>
      <c r="E474" s="1121" t="e">
        <f t="shared" si="29"/>
        <v>#DIV/0!</v>
      </c>
      <c r="F474" s="1121" t="e">
        <f t="shared" si="30"/>
        <v>#DIV/0!</v>
      </c>
      <c r="G474" s="1121" t="e">
        <f t="shared" si="31"/>
        <v>#DIV/0!</v>
      </c>
      <c r="H474" s="1116"/>
      <c r="I474" s="1098">
        <v>10000</v>
      </c>
      <c r="J474" s="1127"/>
      <c r="K474" s="1098"/>
      <c r="L474" s="1127"/>
      <c r="M474" s="1111"/>
      <c r="N474" s="1098">
        <v>5000</v>
      </c>
      <c r="O474" s="1127"/>
      <c r="P474" s="1098"/>
      <c r="Q474" s="1127"/>
      <c r="R474" s="1111"/>
      <c r="S474" s="1098">
        <v>5000</v>
      </c>
      <c r="T474" s="1127"/>
      <c r="U474" s="1098"/>
      <c r="V474" s="1134"/>
    </row>
    <row r="475" spans="1:22">
      <c r="A475" s="1099" t="s">
        <v>692</v>
      </c>
      <c r="B475" s="1092"/>
      <c r="C475" s="1092"/>
      <c r="D475" s="1121" t="e">
        <f t="shared" si="28"/>
        <v>#DIV/0!</v>
      </c>
      <c r="E475" s="1121" t="e">
        <f t="shared" si="29"/>
        <v>#DIV/0!</v>
      </c>
      <c r="F475" s="1121" t="e">
        <f t="shared" si="30"/>
        <v>#DIV/0!</v>
      </c>
      <c r="G475" s="1121" t="e">
        <f t="shared" si="31"/>
        <v>#DIV/0!</v>
      </c>
      <c r="H475" s="1116"/>
      <c r="I475" s="1098"/>
      <c r="J475" s="1127"/>
      <c r="K475" s="1098">
        <v>25200</v>
      </c>
      <c r="L475" s="1127"/>
      <c r="M475" s="1111"/>
      <c r="N475" s="1098"/>
      <c r="O475" s="1127"/>
      <c r="P475" s="1098">
        <v>25200</v>
      </c>
      <c r="Q475" s="1127"/>
      <c r="R475" s="1111"/>
      <c r="S475" s="1098"/>
      <c r="T475" s="1127"/>
      <c r="U475" s="1098"/>
      <c r="V475" s="1134"/>
    </row>
    <row r="476" spans="1:22">
      <c r="A476" s="1102" t="s">
        <v>693</v>
      </c>
      <c r="B476" s="1092"/>
      <c r="C476" s="1092"/>
      <c r="D476" s="1121" t="e">
        <f t="shared" si="28"/>
        <v>#DIV/0!</v>
      </c>
      <c r="E476" s="1121" t="e">
        <f t="shared" si="29"/>
        <v>#DIV/0!</v>
      </c>
      <c r="F476" s="1121" t="e">
        <f t="shared" si="30"/>
        <v>#DIV/0!</v>
      </c>
      <c r="G476" s="1121" t="e">
        <f t="shared" si="31"/>
        <v>#DIV/0!</v>
      </c>
      <c r="H476" s="1116"/>
      <c r="I476" s="1098"/>
      <c r="J476" s="1127"/>
      <c r="K476" s="1098">
        <v>25200</v>
      </c>
      <c r="L476" s="1127"/>
      <c r="M476" s="1111"/>
      <c r="N476" s="1098"/>
      <c r="O476" s="1127"/>
      <c r="P476" s="1098">
        <v>25200</v>
      </c>
      <c r="Q476" s="1127"/>
      <c r="R476" s="1111"/>
      <c r="S476" s="1098"/>
      <c r="T476" s="1127"/>
      <c r="U476" s="1098"/>
      <c r="V476" s="1134"/>
    </row>
    <row r="477" spans="1:22">
      <c r="A477" s="1101" t="s">
        <v>133</v>
      </c>
      <c r="B477" s="1092"/>
      <c r="C477" s="1092"/>
      <c r="D477" s="1121" t="e">
        <f t="shared" si="28"/>
        <v>#DIV/0!</v>
      </c>
      <c r="E477" s="1121" t="e">
        <f t="shared" si="29"/>
        <v>#DIV/0!</v>
      </c>
      <c r="F477" s="1121" t="e">
        <f t="shared" si="30"/>
        <v>#DIV/0!</v>
      </c>
      <c r="G477" s="1121" t="e">
        <f t="shared" si="31"/>
        <v>#DIV/0!</v>
      </c>
      <c r="H477" s="1116"/>
      <c r="I477" s="1098"/>
      <c r="J477" s="1127"/>
      <c r="K477" s="1098">
        <v>12000</v>
      </c>
      <c r="L477" s="1127"/>
      <c r="M477" s="1111"/>
      <c r="N477" s="1098"/>
      <c r="O477" s="1127"/>
      <c r="P477" s="1098">
        <v>12000</v>
      </c>
      <c r="Q477" s="1127"/>
      <c r="R477" s="1111"/>
      <c r="S477" s="1098"/>
      <c r="T477" s="1127"/>
      <c r="U477" s="1098">
        <v>12000</v>
      </c>
      <c r="V477" s="1134"/>
    </row>
    <row r="478" spans="1:22">
      <c r="A478" s="1093" t="s">
        <v>133</v>
      </c>
      <c r="B478" s="1092"/>
      <c r="C478" s="1092"/>
      <c r="D478" s="1121" t="e">
        <f t="shared" si="28"/>
        <v>#DIV/0!</v>
      </c>
      <c r="E478" s="1121" t="e">
        <f t="shared" si="29"/>
        <v>#DIV/0!</v>
      </c>
      <c r="F478" s="1121" t="e">
        <f t="shared" si="30"/>
        <v>#DIV/0!</v>
      </c>
      <c r="G478" s="1121" t="e">
        <f t="shared" si="31"/>
        <v>#DIV/0!</v>
      </c>
      <c r="H478" s="1116"/>
      <c r="I478" s="1094"/>
      <c r="J478" s="1126"/>
      <c r="K478" s="1094">
        <v>12000</v>
      </c>
      <c r="L478" s="1126"/>
      <c r="M478" s="1109"/>
      <c r="N478" s="1094"/>
      <c r="O478" s="1126"/>
      <c r="P478" s="1094">
        <v>12000</v>
      </c>
      <c r="Q478" s="1126"/>
      <c r="R478" s="1109"/>
      <c r="S478" s="1094"/>
      <c r="T478" s="1126"/>
      <c r="U478" s="1094">
        <v>12000</v>
      </c>
      <c r="V478" s="1134"/>
    </row>
    <row r="479" spans="1:22">
      <c r="A479" s="1099" t="s">
        <v>656</v>
      </c>
      <c r="B479" s="1092"/>
      <c r="C479" s="1092"/>
      <c r="D479" s="1121" t="e">
        <f t="shared" si="28"/>
        <v>#DIV/0!</v>
      </c>
      <c r="E479" s="1121" t="e">
        <f t="shared" si="29"/>
        <v>#DIV/0!</v>
      </c>
      <c r="F479" s="1121" t="e">
        <f t="shared" si="30"/>
        <v>#DIV/0!</v>
      </c>
      <c r="G479" s="1121" t="e">
        <f t="shared" si="31"/>
        <v>#DIV/0!</v>
      </c>
      <c r="H479" s="1116"/>
      <c r="I479" s="1098"/>
      <c r="J479" s="1127"/>
      <c r="K479" s="1098">
        <v>12000</v>
      </c>
      <c r="L479" s="1127"/>
      <c r="M479" s="1111"/>
      <c r="N479" s="1098"/>
      <c r="O479" s="1127"/>
      <c r="P479" s="1098">
        <v>12000</v>
      </c>
      <c r="Q479" s="1127"/>
      <c r="R479" s="1111"/>
      <c r="S479" s="1098"/>
      <c r="T479" s="1127"/>
      <c r="U479" s="1098">
        <v>12000</v>
      </c>
      <c r="V479" s="1134"/>
    </row>
    <row r="480" spans="1:22">
      <c r="A480" s="1100" t="s">
        <v>134</v>
      </c>
      <c r="B480" s="1092"/>
      <c r="C480" s="1092"/>
      <c r="D480" s="1121" t="e">
        <f t="shared" si="28"/>
        <v>#DIV/0!</v>
      </c>
      <c r="E480" s="1121" t="e">
        <f t="shared" si="29"/>
        <v>#DIV/0!</v>
      </c>
      <c r="F480" s="1121" t="e">
        <f t="shared" si="30"/>
        <v>#DIV/0!</v>
      </c>
      <c r="G480" s="1121" t="e">
        <f t="shared" si="31"/>
        <v>#DIV/0!</v>
      </c>
      <c r="H480" s="1116"/>
      <c r="I480" s="1094">
        <v>2000000</v>
      </c>
      <c r="J480" s="1126"/>
      <c r="K480" s="1094"/>
      <c r="L480" s="1126"/>
      <c r="M480" s="1109"/>
      <c r="N480" s="1094">
        <v>1000000</v>
      </c>
      <c r="O480" s="1126"/>
      <c r="P480" s="1094"/>
      <c r="Q480" s="1126"/>
      <c r="R480" s="1109"/>
      <c r="S480" s="1094">
        <v>1000000</v>
      </c>
      <c r="T480" s="1126"/>
      <c r="U480" s="1094"/>
      <c r="V480" s="1134"/>
    </row>
    <row r="481" spans="1:22">
      <c r="A481" s="1101" t="s">
        <v>134</v>
      </c>
      <c r="B481" s="1092"/>
      <c r="C481" s="1092"/>
      <c r="D481" s="1121" t="e">
        <f t="shared" si="28"/>
        <v>#DIV/0!</v>
      </c>
      <c r="E481" s="1121" t="e">
        <f t="shared" si="29"/>
        <v>#DIV/0!</v>
      </c>
      <c r="F481" s="1121" t="e">
        <f t="shared" si="30"/>
        <v>#DIV/0!</v>
      </c>
      <c r="G481" s="1121" t="e">
        <f t="shared" si="31"/>
        <v>#DIV/0!</v>
      </c>
      <c r="H481" s="1116"/>
      <c r="I481" s="1098">
        <v>2000000</v>
      </c>
      <c r="J481" s="1127"/>
      <c r="K481" s="1098"/>
      <c r="L481" s="1127"/>
      <c r="M481" s="1111"/>
      <c r="N481" s="1098">
        <v>1000000</v>
      </c>
      <c r="O481" s="1127"/>
      <c r="P481" s="1098"/>
      <c r="Q481" s="1127"/>
      <c r="R481" s="1111"/>
      <c r="S481" s="1098">
        <v>1000000</v>
      </c>
      <c r="T481" s="1127"/>
      <c r="U481" s="1098"/>
      <c r="V481" s="1134"/>
    </row>
    <row r="482" spans="1:22">
      <c r="A482" s="1093" t="s">
        <v>134</v>
      </c>
      <c r="B482" s="1092"/>
      <c r="C482" s="1092"/>
      <c r="D482" s="1121" t="e">
        <f t="shared" si="28"/>
        <v>#DIV/0!</v>
      </c>
      <c r="E482" s="1121" t="e">
        <f t="shared" si="29"/>
        <v>#DIV/0!</v>
      </c>
      <c r="F482" s="1121" t="e">
        <f t="shared" si="30"/>
        <v>#DIV/0!</v>
      </c>
      <c r="G482" s="1121" t="e">
        <f t="shared" si="31"/>
        <v>#DIV/0!</v>
      </c>
      <c r="H482" s="1116"/>
      <c r="I482" s="1094">
        <v>2000000</v>
      </c>
      <c r="J482" s="1126"/>
      <c r="K482" s="1094"/>
      <c r="L482" s="1126"/>
      <c r="M482" s="1109"/>
      <c r="N482" s="1094">
        <v>1000000</v>
      </c>
      <c r="O482" s="1126"/>
      <c r="P482" s="1094"/>
      <c r="Q482" s="1126"/>
      <c r="R482" s="1109"/>
      <c r="S482" s="1094">
        <v>1000000</v>
      </c>
      <c r="T482" s="1126"/>
      <c r="U482" s="1094"/>
      <c r="V482" s="1134"/>
    </row>
    <row r="483" spans="1:22">
      <c r="A483" s="1099" t="s">
        <v>798</v>
      </c>
      <c r="B483" s="1092"/>
      <c r="C483" s="1092"/>
      <c r="D483" s="1121" t="e">
        <f t="shared" si="28"/>
        <v>#DIV/0!</v>
      </c>
      <c r="E483" s="1121" t="e">
        <f t="shared" si="29"/>
        <v>#DIV/0!</v>
      </c>
      <c r="F483" s="1121" t="e">
        <f t="shared" si="30"/>
        <v>#DIV/0!</v>
      </c>
      <c r="G483" s="1121" t="e">
        <f t="shared" si="31"/>
        <v>#DIV/0!</v>
      </c>
      <c r="H483" s="1116"/>
      <c r="I483" s="1098">
        <v>2000000</v>
      </c>
      <c r="J483" s="1127"/>
      <c r="K483" s="1098"/>
      <c r="L483" s="1127"/>
      <c r="M483" s="1111"/>
      <c r="N483" s="1098">
        <v>1000000</v>
      </c>
      <c r="O483" s="1127"/>
      <c r="P483" s="1098"/>
      <c r="Q483" s="1127"/>
      <c r="R483" s="1111"/>
      <c r="S483" s="1098">
        <v>1000000</v>
      </c>
      <c r="T483" s="1127"/>
      <c r="U483" s="1098"/>
      <c r="V483" s="1134"/>
    </row>
    <row r="484" spans="1:22">
      <c r="A484" s="1090" t="s">
        <v>799</v>
      </c>
      <c r="B484" s="1092"/>
      <c r="C484" s="1092"/>
      <c r="D484" s="1121" t="e">
        <f t="shared" si="28"/>
        <v>#DIV/0!</v>
      </c>
      <c r="E484" s="1121" t="e">
        <f t="shared" si="29"/>
        <v>#DIV/0!</v>
      </c>
      <c r="F484" s="1121" t="e">
        <f t="shared" si="30"/>
        <v>#DIV/0!</v>
      </c>
      <c r="G484" s="1121" t="e">
        <f t="shared" si="31"/>
        <v>#DIV/0!</v>
      </c>
      <c r="H484" s="1116"/>
      <c r="I484" s="1091">
        <v>626200</v>
      </c>
      <c r="J484" s="1125"/>
      <c r="K484" s="1091">
        <v>443220</v>
      </c>
      <c r="L484" s="1125"/>
      <c r="M484" s="1109"/>
      <c r="N484" s="1091">
        <v>584000</v>
      </c>
      <c r="O484" s="1125"/>
      <c r="P484" s="1091">
        <v>506580</v>
      </c>
      <c r="Q484" s="1125"/>
      <c r="R484" s="1109"/>
      <c r="S484" s="1091">
        <v>574000</v>
      </c>
      <c r="T484" s="1125"/>
      <c r="U484" s="1091">
        <v>395280</v>
      </c>
      <c r="V484" s="1134"/>
    </row>
    <row r="485" spans="1:22">
      <c r="A485" s="1100" t="s">
        <v>325</v>
      </c>
      <c r="B485" s="1092"/>
      <c r="C485" s="1092"/>
      <c r="D485" s="1121" t="e">
        <f t="shared" si="28"/>
        <v>#DIV/0!</v>
      </c>
      <c r="E485" s="1121" t="e">
        <f t="shared" si="29"/>
        <v>#DIV/0!</v>
      </c>
      <c r="F485" s="1121" t="e">
        <f t="shared" si="30"/>
        <v>#DIV/0!</v>
      </c>
      <c r="G485" s="1121" t="e">
        <f t="shared" si="31"/>
        <v>#DIV/0!</v>
      </c>
      <c r="H485" s="1116"/>
      <c r="I485" s="1094">
        <v>626200</v>
      </c>
      <c r="J485" s="1126"/>
      <c r="K485" s="1094">
        <v>323220</v>
      </c>
      <c r="L485" s="1126"/>
      <c r="M485" s="1109"/>
      <c r="N485" s="1094">
        <v>584000</v>
      </c>
      <c r="O485" s="1126"/>
      <c r="P485" s="1094">
        <v>323300</v>
      </c>
      <c r="Q485" s="1126"/>
      <c r="R485" s="1109"/>
      <c r="S485" s="1094">
        <v>574000</v>
      </c>
      <c r="T485" s="1126"/>
      <c r="U485" s="1094">
        <v>335280</v>
      </c>
      <c r="V485" s="1134"/>
    </row>
    <row r="486" spans="1:22">
      <c r="A486" s="1101" t="s">
        <v>376</v>
      </c>
      <c r="B486" s="1092"/>
      <c r="C486" s="1092"/>
      <c r="D486" s="1121" t="e">
        <f t="shared" si="28"/>
        <v>#DIV/0!</v>
      </c>
      <c r="E486" s="1121" t="e">
        <f t="shared" si="29"/>
        <v>#DIV/0!</v>
      </c>
      <c r="F486" s="1121" t="e">
        <f t="shared" si="30"/>
        <v>#DIV/0!</v>
      </c>
      <c r="G486" s="1121" t="e">
        <f t="shared" si="31"/>
        <v>#DIV/0!</v>
      </c>
      <c r="H486" s="1116"/>
      <c r="I486" s="1098">
        <v>604700</v>
      </c>
      <c r="J486" s="1127"/>
      <c r="K486" s="1098">
        <v>311220</v>
      </c>
      <c r="L486" s="1127"/>
      <c r="M486" s="1111"/>
      <c r="N486" s="1098">
        <v>564000</v>
      </c>
      <c r="O486" s="1127"/>
      <c r="P486" s="1098">
        <v>311300</v>
      </c>
      <c r="Q486" s="1127"/>
      <c r="R486" s="1111"/>
      <c r="S486" s="1098">
        <v>554000</v>
      </c>
      <c r="T486" s="1127"/>
      <c r="U486" s="1098">
        <v>323280</v>
      </c>
      <c r="V486" s="1134"/>
    </row>
    <row r="487" spans="1:22">
      <c r="A487" s="1093" t="s">
        <v>166</v>
      </c>
      <c r="B487" s="1092"/>
      <c r="C487" s="1092"/>
      <c r="D487" s="1121" t="e">
        <f t="shared" si="28"/>
        <v>#DIV/0!</v>
      </c>
      <c r="E487" s="1121" t="e">
        <f t="shared" si="29"/>
        <v>#DIV/0!</v>
      </c>
      <c r="F487" s="1121" t="e">
        <f t="shared" si="30"/>
        <v>#DIV/0!</v>
      </c>
      <c r="G487" s="1121" t="e">
        <f t="shared" si="31"/>
        <v>#DIV/0!</v>
      </c>
      <c r="H487" s="1116"/>
      <c r="I487" s="1094">
        <v>514700</v>
      </c>
      <c r="J487" s="1126"/>
      <c r="K487" s="1094">
        <v>311220</v>
      </c>
      <c r="L487" s="1126"/>
      <c r="M487" s="1109"/>
      <c r="N487" s="1094">
        <v>504000</v>
      </c>
      <c r="O487" s="1126"/>
      <c r="P487" s="1094">
        <v>311300</v>
      </c>
      <c r="Q487" s="1126"/>
      <c r="R487" s="1109"/>
      <c r="S487" s="1094">
        <v>494000</v>
      </c>
      <c r="T487" s="1126"/>
      <c r="U487" s="1094">
        <v>308700</v>
      </c>
      <c r="V487" s="1134"/>
    </row>
    <row r="488" spans="1:22">
      <c r="A488" s="1099" t="s">
        <v>601</v>
      </c>
      <c r="B488" s="1092"/>
      <c r="C488" s="1092"/>
      <c r="D488" s="1121" t="e">
        <f t="shared" si="28"/>
        <v>#DIV/0!</v>
      </c>
      <c r="E488" s="1121" t="e">
        <f t="shared" si="29"/>
        <v>#DIV/0!</v>
      </c>
      <c r="F488" s="1121" t="e">
        <f t="shared" si="30"/>
        <v>#DIV/0!</v>
      </c>
      <c r="G488" s="1121" t="e">
        <f t="shared" si="31"/>
        <v>#DIV/0!</v>
      </c>
      <c r="H488" s="1116"/>
      <c r="I488" s="1098"/>
      <c r="J488" s="1127"/>
      <c r="K488" s="1098">
        <v>5220</v>
      </c>
      <c r="L488" s="1127"/>
      <c r="M488" s="1111"/>
      <c r="N488" s="1098"/>
      <c r="O488" s="1127"/>
      <c r="P488" s="1098">
        <v>5300</v>
      </c>
      <c r="Q488" s="1127"/>
      <c r="R488" s="1111"/>
      <c r="S488" s="1098"/>
      <c r="T488" s="1127"/>
      <c r="U488" s="1098">
        <v>2700</v>
      </c>
      <c r="V488" s="1134"/>
    </row>
    <row r="489" spans="1:22">
      <c r="A489" s="1099" t="s">
        <v>645</v>
      </c>
      <c r="B489" s="1092"/>
      <c r="C489" s="1092"/>
      <c r="D489" s="1121" t="e">
        <f t="shared" si="28"/>
        <v>#DIV/0!</v>
      </c>
      <c r="E489" s="1121" t="e">
        <f t="shared" si="29"/>
        <v>#DIV/0!</v>
      </c>
      <c r="F489" s="1121" t="e">
        <f t="shared" si="30"/>
        <v>#DIV/0!</v>
      </c>
      <c r="G489" s="1121" t="e">
        <f t="shared" si="31"/>
        <v>#DIV/0!</v>
      </c>
      <c r="H489" s="1116"/>
      <c r="I489" s="1098">
        <v>20000</v>
      </c>
      <c r="J489" s="1127"/>
      <c r="K489" s="1098"/>
      <c r="L489" s="1127"/>
      <c r="M489" s="1111"/>
      <c r="N489" s="1098">
        <v>10000</v>
      </c>
      <c r="O489" s="1127"/>
      <c r="P489" s="1098"/>
      <c r="Q489" s="1127"/>
      <c r="R489" s="1111"/>
      <c r="S489" s="1098">
        <v>15000</v>
      </c>
      <c r="T489" s="1127"/>
      <c r="U489" s="1098"/>
      <c r="V489" s="1134"/>
    </row>
    <row r="490" spans="1:22">
      <c r="A490" s="1099" t="s">
        <v>646</v>
      </c>
      <c r="B490" s="1092"/>
      <c r="C490" s="1092"/>
      <c r="D490" s="1121" t="e">
        <f t="shared" si="28"/>
        <v>#DIV/0!</v>
      </c>
      <c r="E490" s="1121" t="e">
        <f t="shared" si="29"/>
        <v>#DIV/0!</v>
      </c>
      <c r="F490" s="1121" t="e">
        <f t="shared" si="30"/>
        <v>#DIV/0!</v>
      </c>
      <c r="G490" s="1121" t="e">
        <f t="shared" si="31"/>
        <v>#DIV/0!</v>
      </c>
      <c r="H490" s="1116"/>
      <c r="I490" s="1098">
        <v>120000</v>
      </c>
      <c r="J490" s="1127"/>
      <c r="K490" s="1098">
        <v>300000</v>
      </c>
      <c r="L490" s="1127"/>
      <c r="M490" s="1111"/>
      <c r="N490" s="1098">
        <v>200000</v>
      </c>
      <c r="O490" s="1127"/>
      <c r="P490" s="1098">
        <v>300000</v>
      </c>
      <c r="Q490" s="1127"/>
      <c r="R490" s="1111"/>
      <c r="S490" s="1098">
        <v>300000</v>
      </c>
      <c r="T490" s="1127"/>
      <c r="U490" s="1098">
        <v>300000</v>
      </c>
      <c r="V490" s="1134"/>
    </row>
    <row r="491" spans="1:22">
      <c r="A491" s="1099" t="s">
        <v>647</v>
      </c>
      <c r="B491" s="1092"/>
      <c r="C491" s="1092"/>
      <c r="D491" s="1121" t="e">
        <f t="shared" si="28"/>
        <v>#DIV/0!</v>
      </c>
      <c r="E491" s="1121" t="e">
        <f t="shared" si="29"/>
        <v>#DIV/0!</v>
      </c>
      <c r="F491" s="1121" t="e">
        <f t="shared" si="30"/>
        <v>#DIV/0!</v>
      </c>
      <c r="G491" s="1121" t="e">
        <f t="shared" si="31"/>
        <v>#DIV/0!</v>
      </c>
      <c r="H491" s="1116"/>
      <c r="I491" s="1098">
        <v>25000</v>
      </c>
      <c r="J491" s="1127"/>
      <c r="K491" s="1098"/>
      <c r="L491" s="1127"/>
      <c r="M491" s="1111"/>
      <c r="N491" s="1098">
        <v>25000</v>
      </c>
      <c r="O491" s="1127"/>
      <c r="P491" s="1098"/>
      <c r="Q491" s="1127"/>
      <c r="R491" s="1111"/>
      <c r="S491" s="1098">
        <v>25000</v>
      </c>
      <c r="T491" s="1127"/>
      <c r="U491" s="1098"/>
      <c r="V491" s="1134"/>
    </row>
    <row r="492" spans="1:22">
      <c r="A492" s="1099" t="s">
        <v>648</v>
      </c>
      <c r="B492" s="1092"/>
      <c r="C492" s="1092"/>
      <c r="D492" s="1121" t="e">
        <f t="shared" si="28"/>
        <v>#DIV/0!</v>
      </c>
      <c r="E492" s="1121" t="e">
        <f t="shared" si="29"/>
        <v>#DIV/0!</v>
      </c>
      <c r="F492" s="1121" t="e">
        <f t="shared" si="30"/>
        <v>#DIV/0!</v>
      </c>
      <c r="G492" s="1121" t="e">
        <f t="shared" si="31"/>
        <v>#DIV/0!</v>
      </c>
      <c r="H492" s="1116"/>
      <c r="I492" s="1098">
        <v>105000</v>
      </c>
      <c r="J492" s="1127"/>
      <c r="K492" s="1098"/>
      <c r="L492" s="1127"/>
      <c r="M492" s="1111"/>
      <c r="N492" s="1098">
        <v>54000</v>
      </c>
      <c r="O492" s="1127"/>
      <c r="P492" s="1098"/>
      <c r="Q492" s="1127"/>
      <c r="R492" s="1111"/>
      <c r="S492" s="1098">
        <v>54000</v>
      </c>
      <c r="T492" s="1127"/>
      <c r="U492" s="1098"/>
      <c r="V492" s="1134"/>
    </row>
    <row r="493" spans="1:22">
      <c r="A493" s="1099" t="s">
        <v>650</v>
      </c>
      <c r="B493" s="1092"/>
      <c r="C493" s="1092"/>
      <c r="D493" s="1121" t="e">
        <f t="shared" si="28"/>
        <v>#DIV/0!</v>
      </c>
      <c r="E493" s="1121" t="e">
        <f t="shared" si="29"/>
        <v>#DIV/0!</v>
      </c>
      <c r="F493" s="1121" t="e">
        <f t="shared" si="30"/>
        <v>#DIV/0!</v>
      </c>
      <c r="G493" s="1121" t="e">
        <f t="shared" si="31"/>
        <v>#DIV/0!</v>
      </c>
      <c r="H493" s="1116"/>
      <c r="I493" s="1098">
        <v>241700</v>
      </c>
      <c r="J493" s="1127"/>
      <c r="K493" s="1098"/>
      <c r="L493" s="1127"/>
      <c r="M493" s="1111"/>
      <c r="N493" s="1098">
        <v>215000</v>
      </c>
      <c r="O493" s="1127"/>
      <c r="P493" s="1098"/>
      <c r="Q493" s="1127"/>
      <c r="R493" s="1111"/>
      <c r="S493" s="1098">
        <v>100000</v>
      </c>
      <c r="T493" s="1127"/>
      <c r="U493" s="1098"/>
      <c r="V493" s="1134"/>
    </row>
    <row r="494" spans="1:22">
      <c r="A494" s="1099" t="s">
        <v>651</v>
      </c>
      <c r="B494" s="1092"/>
      <c r="C494" s="1092"/>
      <c r="D494" s="1121" t="e">
        <f t="shared" si="28"/>
        <v>#DIV/0!</v>
      </c>
      <c r="E494" s="1121" t="e">
        <f t="shared" si="29"/>
        <v>#DIV/0!</v>
      </c>
      <c r="F494" s="1121" t="e">
        <f t="shared" si="30"/>
        <v>#DIV/0!</v>
      </c>
      <c r="G494" s="1121" t="e">
        <f t="shared" si="31"/>
        <v>#DIV/0!</v>
      </c>
      <c r="H494" s="1116"/>
      <c r="I494" s="1098">
        <v>3000</v>
      </c>
      <c r="J494" s="1127"/>
      <c r="K494" s="1098"/>
      <c r="L494" s="1127"/>
      <c r="M494" s="1111"/>
      <c r="N494" s="1098"/>
      <c r="O494" s="1127"/>
      <c r="P494" s="1098"/>
      <c r="Q494" s="1127"/>
      <c r="R494" s="1111"/>
      <c r="S494" s="1098"/>
      <c r="T494" s="1127"/>
      <c r="U494" s="1098"/>
      <c r="V494" s="1134"/>
    </row>
    <row r="495" spans="1:22">
      <c r="A495" s="1099" t="s">
        <v>652</v>
      </c>
      <c r="B495" s="1092"/>
      <c r="C495" s="1092"/>
      <c r="D495" s="1121" t="e">
        <f t="shared" si="28"/>
        <v>#DIV/0!</v>
      </c>
      <c r="E495" s="1121" t="e">
        <f t="shared" si="29"/>
        <v>#DIV/0!</v>
      </c>
      <c r="F495" s="1121" t="e">
        <f t="shared" si="30"/>
        <v>#DIV/0!</v>
      </c>
      <c r="G495" s="1121" t="e">
        <f t="shared" si="31"/>
        <v>#DIV/0!</v>
      </c>
      <c r="H495" s="1116"/>
      <c r="I495" s="1098"/>
      <c r="J495" s="1127"/>
      <c r="K495" s="1098">
        <v>6000</v>
      </c>
      <c r="L495" s="1127"/>
      <c r="M495" s="1111"/>
      <c r="N495" s="1098"/>
      <c r="O495" s="1127"/>
      <c r="P495" s="1098">
        <v>6000</v>
      </c>
      <c r="Q495" s="1127"/>
      <c r="R495" s="1111"/>
      <c r="S495" s="1098"/>
      <c r="T495" s="1127"/>
      <c r="U495" s="1098">
        <v>6000</v>
      </c>
      <c r="V495" s="1134"/>
    </row>
    <row r="496" spans="1:22">
      <c r="A496" s="1093" t="s">
        <v>165</v>
      </c>
      <c r="B496" s="1092"/>
      <c r="C496" s="1092"/>
      <c r="D496" s="1121" t="e">
        <f t="shared" si="28"/>
        <v>#DIV/0!</v>
      </c>
      <c r="E496" s="1121" t="e">
        <f t="shared" si="29"/>
        <v>#DIV/0!</v>
      </c>
      <c r="F496" s="1121" t="e">
        <f t="shared" si="30"/>
        <v>#DIV/0!</v>
      </c>
      <c r="G496" s="1121" t="e">
        <f t="shared" si="31"/>
        <v>#DIV/0!</v>
      </c>
      <c r="H496" s="1116"/>
      <c r="I496" s="1094">
        <v>90000</v>
      </c>
      <c r="J496" s="1126"/>
      <c r="K496" s="1094"/>
      <c r="L496" s="1126"/>
      <c r="M496" s="1109"/>
      <c r="N496" s="1094">
        <v>60000</v>
      </c>
      <c r="O496" s="1126"/>
      <c r="P496" s="1094"/>
      <c r="Q496" s="1126"/>
      <c r="R496" s="1109"/>
      <c r="S496" s="1094">
        <v>60000</v>
      </c>
      <c r="T496" s="1126"/>
      <c r="U496" s="1094">
        <v>14580</v>
      </c>
      <c r="V496" s="1134"/>
    </row>
    <row r="497" spans="1:22">
      <c r="A497" s="1099" t="s">
        <v>653</v>
      </c>
      <c r="B497" s="1092"/>
      <c r="C497" s="1092"/>
      <c r="D497" s="1121" t="e">
        <f t="shared" si="28"/>
        <v>#DIV/0!</v>
      </c>
      <c r="E497" s="1121" t="e">
        <f t="shared" si="29"/>
        <v>#DIV/0!</v>
      </c>
      <c r="F497" s="1121" t="e">
        <f t="shared" si="30"/>
        <v>#DIV/0!</v>
      </c>
      <c r="G497" s="1121" t="e">
        <f t="shared" si="31"/>
        <v>#DIV/0!</v>
      </c>
      <c r="H497" s="1116"/>
      <c r="I497" s="1098">
        <v>50000</v>
      </c>
      <c r="J497" s="1127"/>
      <c r="K497" s="1098"/>
      <c r="L497" s="1127"/>
      <c r="M497" s="1111"/>
      <c r="N497" s="1098">
        <v>50000</v>
      </c>
      <c r="O497" s="1127"/>
      <c r="P497" s="1098"/>
      <c r="Q497" s="1127"/>
      <c r="R497" s="1111"/>
      <c r="S497" s="1098">
        <v>50000</v>
      </c>
      <c r="T497" s="1127"/>
      <c r="U497" s="1098"/>
      <c r="V497" s="1134"/>
    </row>
    <row r="498" spans="1:22">
      <c r="A498" s="1099" t="s">
        <v>654</v>
      </c>
      <c r="B498" s="1092"/>
      <c r="C498" s="1092"/>
      <c r="D498" s="1121" t="e">
        <f t="shared" si="28"/>
        <v>#DIV/0!</v>
      </c>
      <c r="E498" s="1121" t="e">
        <f t="shared" si="29"/>
        <v>#DIV/0!</v>
      </c>
      <c r="F498" s="1121" t="e">
        <f t="shared" si="30"/>
        <v>#DIV/0!</v>
      </c>
      <c r="G498" s="1121" t="e">
        <f t="shared" si="31"/>
        <v>#DIV/0!</v>
      </c>
      <c r="H498" s="1116"/>
      <c r="I498" s="1098">
        <v>40000</v>
      </c>
      <c r="J498" s="1127"/>
      <c r="K498" s="1098"/>
      <c r="L498" s="1127"/>
      <c r="M498" s="1111"/>
      <c r="N498" s="1098">
        <v>10000</v>
      </c>
      <c r="O498" s="1127"/>
      <c r="P498" s="1098"/>
      <c r="Q498" s="1127"/>
      <c r="R498" s="1111"/>
      <c r="S498" s="1098">
        <v>10000</v>
      </c>
      <c r="T498" s="1127"/>
      <c r="U498" s="1098"/>
      <c r="V498" s="1134"/>
    </row>
    <row r="499" spans="1:22">
      <c r="A499" s="1099" t="s">
        <v>618</v>
      </c>
      <c r="B499" s="1092"/>
      <c r="C499" s="1092"/>
      <c r="D499" s="1121" t="e">
        <f t="shared" si="28"/>
        <v>#DIV/0!</v>
      </c>
      <c r="E499" s="1121" t="e">
        <f t="shared" si="29"/>
        <v>#DIV/0!</v>
      </c>
      <c r="F499" s="1121" t="e">
        <f t="shared" si="30"/>
        <v>#DIV/0!</v>
      </c>
      <c r="G499" s="1121" t="e">
        <f t="shared" si="31"/>
        <v>#DIV/0!</v>
      </c>
      <c r="H499" s="1116"/>
      <c r="I499" s="1098"/>
      <c r="J499" s="1127"/>
      <c r="K499" s="1098"/>
      <c r="L499" s="1127"/>
      <c r="M499" s="1111"/>
      <c r="N499" s="1098"/>
      <c r="O499" s="1127"/>
      <c r="P499" s="1098"/>
      <c r="Q499" s="1127"/>
      <c r="R499" s="1111"/>
      <c r="S499" s="1098"/>
      <c r="T499" s="1127"/>
      <c r="U499" s="1098">
        <v>14580</v>
      </c>
      <c r="V499" s="1134"/>
    </row>
    <row r="500" spans="1:22">
      <c r="A500" s="1101" t="s">
        <v>133</v>
      </c>
      <c r="B500" s="1092"/>
      <c r="C500" s="1092"/>
      <c r="D500" s="1121" t="e">
        <f t="shared" si="28"/>
        <v>#DIV/0!</v>
      </c>
      <c r="E500" s="1121" t="e">
        <f t="shared" si="29"/>
        <v>#DIV/0!</v>
      </c>
      <c r="F500" s="1121" t="e">
        <f t="shared" si="30"/>
        <v>#DIV/0!</v>
      </c>
      <c r="G500" s="1121" t="e">
        <f t="shared" si="31"/>
        <v>#DIV/0!</v>
      </c>
      <c r="H500" s="1116"/>
      <c r="I500" s="1098">
        <v>21500</v>
      </c>
      <c r="J500" s="1127"/>
      <c r="K500" s="1098">
        <v>12000</v>
      </c>
      <c r="L500" s="1127"/>
      <c r="M500" s="1111"/>
      <c r="N500" s="1098">
        <v>20000</v>
      </c>
      <c r="O500" s="1127"/>
      <c r="P500" s="1098">
        <v>12000</v>
      </c>
      <c r="Q500" s="1127"/>
      <c r="R500" s="1111"/>
      <c r="S500" s="1098">
        <v>20000</v>
      </c>
      <c r="T500" s="1127"/>
      <c r="U500" s="1098">
        <v>12000</v>
      </c>
      <c r="V500" s="1134"/>
    </row>
    <row r="501" spans="1:22">
      <c r="A501" s="1093" t="s">
        <v>133</v>
      </c>
      <c r="B501" s="1092"/>
      <c r="C501" s="1092"/>
      <c r="D501" s="1121" t="e">
        <f t="shared" si="28"/>
        <v>#DIV/0!</v>
      </c>
      <c r="E501" s="1121" t="e">
        <f t="shared" si="29"/>
        <v>#DIV/0!</v>
      </c>
      <c r="F501" s="1121" t="e">
        <f t="shared" si="30"/>
        <v>#DIV/0!</v>
      </c>
      <c r="G501" s="1121" t="e">
        <f t="shared" si="31"/>
        <v>#DIV/0!</v>
      </c>
      <c r="H501" s="1116"/>
      <c r="I501" s="1094">
        <v>21500</v>
      </c>
      <c r="J501" s="1126"/>
      <c r="K501" s="1094">
        <v>12000</v>
      </c>
      <c r="L501" s="1126"/>
      <c r="M501" s="1109"/>
      <c r="N501" s="1094">
        <v>20000</v>
      </c>
      <c r="O501" s="1126"/>
      <c r="P501" s="1094">
        <v>12000</v>
      </c>
      <c r="Q501" s="1126"/>
      <c r="R501" s="1109"/>
      <c r="S501" s="1094">
        <v>20000</v>
      </c>
      <c r="T501" s="1126"/>
      <c r="U501" s="1094">
        <v>12000</v>
      </c>
      <c r="V501" s="1134"/>
    </row>
    <row r="502" spans="1:22">
      <c r="A502" s="1099" t="s">
        <v>656</v>
      </c>
      <c r="B502" s="1092"/>
      <c r="C502" s="1092"/>
      <c r="D502" s="1121" t="e">
        <f t="shared" si="28"/>
        <v>#DIV/0!</v>
      </c>
      <c r="E502" s="1121" t="e">
        <f t="shared" si="29"/>
        <v>#DIV/0!</v>
      </c>
      <c r="F502" s="1121" t="e">
        <f t="shared" si="30"/>
        <v>#DIV/0!</v>
      </c>
      <c r="G502" s="1121" t="e">
        <f t="shared" si="31"/>
        <v>#DIV/0!</v>
      </c>
      <c r="H502" s="1116"/>
      <c r="I502" s="1098"/>
      <c r="J502" s="1127"/>
      <c r="K502" s="1098">
        <v>12000</v>
      </c>
      <c r="L502" s="1127"/>
      <c r="M502" s="1111"/>
      <c r="N502" s="1098"/>
      <c r="O502" s="1127"/>
      <c r="P502" s="1098">
        <v>12000</v>
      </c>
      <c r="Q502" s="1127"/>
      <c r="R502" s="1111"/>
      <c r="S502" s="1098"/>
      <c r="T502" s="1127"/>
      <c r="U502" s="1098">
        <v>12000</v>
      </c>
      <c r="V502" s="1134"/>
    </row>
    <row r="503" spans="1:22">
      <c r="A503" s="1099" t="s">
        <v>657</v>
      </c>
      <c r="B503" s="1092"/>
      <c r="C503" s="1092"/>
      <c r="D503" s="1121" t="e">
        <f t="shared" si="28"/>
        <v>#DIV/0!</v>
      </c>
      <c r="E503" s="1121" t="e">
        <f t="shared" si="29"/>
        <v>#DIV/0!</v>
      </c>
      <c r="F503" s="1121" t="e">
        <f t="shared" si="30"/>
        <v>#DIV/0!</v>
      </c>
      <c r="G503" s="1121" t="e">
        <f t="shared" si="31"/>
        <v>#DIV/0!</v>
      </c>
      <c r="H503" s="1116"/>
      <c r="I503" s="1098">
        <v>6500</v>
      </c>
      <c r="J503" s="1127"/>
      <c r="K503" s="1098"/>
      <c r="L503" s="1127"/>
      <c r="M503" s="1111"/>
      <c r="N503" s="1098">
        <v>5000</v>
      </c>
      <c r="O503" s="1127"/>
      <c r="P503" s="1098"/>
      <c r="Q503" s="1127"/>
      <c r="R503" s="1111"/>
      <c r="S503" s="1098">
        <v>5000</v>
      </c>
      <c r="T503" s="1127"/>
      <c r="U503" s="1098"/>
      <c r="V503" s="1134"/>
    </row>
    <row r="504" spans="1:22">
      <c r="A504" s="1099" t="s">
        <v>802</v>
      </c>
      <c r="B504" s="1092"/>
      <c r="C504" s="1092"/>
      <c r="D504" s="1121" t="e">
        <f t="shared" si="28"/>
        <v>#DIV/0!</v>
      </c>
      <c r="E504" s="1121" t="e">
        <f t="shared" si="29"/>
        <v>#DIV/0!</v>
      </c>
      <c r="F504" s="1121" t="e">
        <f t="shared" si="30"/>
        <v>#DIV/0!</v>
      </c>
      <c r="G504" s="1121" t="e">
        <f t="shared" si="31"/>
        <v>#DIV/0!</v>
      </c>
      <c r="H504" s="1116"/>
      <c r="I504" s="1098">
        <v>15000</v>
      </c>
      <c r="J504" s="1127"/>
      <c r="K504" s="1098"/>
      <c r="L504" s="1127"/>
      <c r="M504" s="1111"/>
      <c r="N504" s="1098">
        <v>15000</v>
      </c>
      <c r="O504" s="1127"/>
      <c r="P504" s="1098"/>
      <c r="Q504" s="1127"/>
      <c r="R504" s="1111"/>
      <c r="S504" s="1098">
        <v>15000</v>
      </c>
      <c r="T504" s="1127"/>
      <c r="U504" s="1098"/>
      <c r="V504" s="1134"/>
    </row>
    <row r="505" spans="1:22">
      <c r="A505" s="1100" t="s">
        <v>610</v>
      </c>
      <c r="B505" s="1092"/>
      <c r="C505" s="1092"/>
      <c r="D505" s="1121" t="e">
        <f t="shared" si="28"/>
        <v>#DIV/0!</v>
      </c>
      <c r="E505" s="1121" t="e">
        <f t="shared" si="29"/>
        <v>#DIV/0!</v>
      </c>
      <c r="F505" s="1121" t="e">
        <f t="shared" si="30"/>
        <v>#DIV/0!</v>
      </c>
      <c r="G505" s="1121" t="e">
        <f t="shared" si="31"/>
        <v>#DIV/0!</v>
      </c>
      <c r="H505" s="1116"/>
      <c r="I505" s="1094"/>
      <c r="J505" s="1126"/>
      <c r="K505" s="1094">
        <v>120000</v>
      </c>
      <c r="L505" s="1126"/>
      <c r="M505" s="1109"/>
      <c r="N505" s="1094"/>
      <c r="O505" s="1126"/>
      <c r="P505" s="1094">
        <v>120080</v>
      </c>
      <c r="Q505" s="1126"/>
      <c r="R505" s="1109"/>
      <c r="S505" s="1094"/>
      <c r="T505" s="1126"/>
      <c r="U505" s="1094">
        <v>60000</v>
      </c>
      <c r="V505" s="1134"/>
    </row>
    <row r="506" spans="1:22">
      <c r="A506" s="1101" t="s">
        <v>610</v>
      </c>
      <c r="B506" s="1092"/>
      <c r="C506" s="1092"/>
      <c r="D506" s="1121" t="e">
        <f t="shared" si="28"/>
        <v>#DIV/0!</v>
      </c>
      <c r="E506" s="1121" t="e">
        <f t="shared" si="29"/>
        <v>#DIV/0!</v>
      </c>
      <c r="F506" s="1121" t="e">
        <f t="shared" si="30"/>
        <v>#DIV/0!</v>
      </c>
      <c r="G506" s="1121" t="e">
        <f t="shared" si="31"/>
        <v>#DIV/0!</v>
      </c>
      <c r="H506" s="1116"/>
      <c r="I506" s="1098"/>
      <c r="J506" s="1127"/>
      <c r="K506" s="1098">
        <v>120000</v>
      </c>
      <c r="L506" s="1127"/>
      <c r="M506" s="1111"/>
      <c r="N506" s="1098"/>
      <c r="O506" s="1127"/>
      <c r="P506" s="1098">
        <v>120080</v>
      </c>
      <c r="Q506" s="1127"/>
      <c r="R506" s="1111"/>
      <c r="S506" s="1098"/>
      <c r="T506" s="1127"/>
      <c r="U506" s="1098">
        <v>60000</v>
      </c>
      <c r="V506" s="1134"/>
    </row>
    <row r="507" spans="1:22">
      <c r="A507" s="1093" t="s">
        <v>670</v>
      </c>
      <c r="B507" s="1092"/>
      <c r="C507" s="1092"/>
      <c r="D507" s="1121" t="e">
        <f t="shared" si="28"/>
        <v>#DIV/0!</v>
      </c>
      <c r="E507" s="1121" t="e">
        <f t="shared" si="29"/>
        <v>#DIV/0!</v>
      </c>
      <c r="F507" s="1121" t="e">
        <f t="shared" si="30"/>
        <v>#DIV/0!</v>
      </c>
      <c r="G507" s="1121" t="e">
        <f t="shared" si="31"/>
        <v>#DIV/0!</v>
      </c>
      <c r="H507" s="1116"/>
      <c r="I507" s="1094"/>
      <c r="J507" s="1126"/>
      <c r="K507" s="1094">
        <v>15720</v>
      </c>
      <c r="L507" s="1126"/>
      <c r="M507" s="1109"/>
      <c r="N507" s="1094"/>
      <c r="O507" s="1126"/>
      <c r="P507" s="1094"/>
      <c r="Q507" s="1126"/>
      <c r="R507" s="1109"/>
      <c r="S507" s="1094"/>
      <c r="T507" s="1126"/>
      <c r="U507" s="1094"/>
      <c r="V507" s="1134"/>
    </row>
    <row r="508" spans="1:22">
      <c r="A508" s="1099" t="s">
        <v>670</v>
      </c>
      <c r="B508" s="1092"/>
      <c r="C508" s="1092"/>
      <c r="D508" s="1121" t="e">
        <f t="shared" si="28"/>
        <v>#DIV/0!</v>
      </c>
      <c r="E508" s="1121" t="e">
        <f t="shared" si="29"/>
        <v>#DIV/0!</v>
      </c>
      <c r="F508" s="1121" t="e">
        <f t="shared" si="30"/>
        <v>#DIV/0!</v>
      </c>
      <c r="G508" s="1121" t="e">
        <f t="shared" si="31"/>
        <v>#DIV/0!</v>
      </c>
      <c r="H508" s="1116"/>
      <c r="I508" s="1098"/>
      <c r="J508" s="1127"/>
      <c r="K508" s="1098">
        <v>15720</v>
      </c>
      <c r="L508" s="1127"/>
      <c r="M508" s="1111"/>
      <c r="N508" s="1098"/>
      <c r="O508" s="1127"/>
      <c r="P508" s="1098"/>
      <c r="Q508" s="1127"/>
      <c r="R508" s="1111"/>
      <c r="S508" s="1098"/>
      <c r="T508" s="1127"/>
      <c r="U508" s="1098"/>
      <c r="V508" s="1134"/>
    </row>
    <row r="509" spans="1:22">
      <c r="A509" s="1093" t="s">
        <v>620</v>
      </c>
      <c r="B509" s="1092"/>
      <c r="C509" s="1092"/>
      <c r="D509" s="1121" t="e">
        <f t="shared" si="28"/>
        <v>#DIV/0!</v>
      </c>
      <c r="E509" s="1121" t="e">
        <f t="shared" si="29"/>
        <v>#DIV/0!</v>
      </c>
      <c r="F509" s="1121" t="e">
        <f t="shared" si="30"/>
        <v>#DIV/0!</v>
      </c>
      <c r="G509" s="1121" t="e">
        <f t="shared" si="31"/>
        <v>#DIV/0!</v>
      </c>
      <c r="H509" s="1116"/>
      <c r="I509" s="1094"/>
      <c r="J509" s="1126"/>
      <c r="K509" s="1094"/>
      <c r="L509" s="1126"/>
      <c r="M509" s="1109"/>
      <c r="N509" s="1094"/>
      <c r="O509" s="1126"/>
      <c r="P509" s="1094">
        <v>15800</v>
      </c>
      <c r="Q509" s="1126"/>
      <c r="R509" s="1109"/>
      <c r="S509" s="1094"/>
      <c r="T509" s="1126"/>
      <c r="U509" s="1094">
        <v>7860</v>
      </c>
      <c r="V509" s="1134"/>
    </row>
    <row r="510" spans="1:22">
      <c r="A510" s="1099" t="s">
        <v>620</v>
      </c>
      <c r="B510" s="1092"/>
      <c r="C510" s="1092"/>
      <c r="D510" s="1121" t="e">
        <f t="shared" si="28"/>
        <v>#DIV/0!</v>
      </c>
      <c r="E510" s="1121" t="e">
        <f t="shared" si="29"/>
        <v>#DIV/0!</v>
      </c>
      <c r="F510" s="1121" t="e">
        <f t="shared" si="30"/>
        <v>#DIV/0!</v>
      </c>
      <c r="G510" s="1121" t="e">
        <f t="shared" si="31"/>
        <v>#DIV/0!</v>
      </c>
      <c r="H510" s="1116"/>
      <c r="I510" s="1098"/>
      <c r="J510" s="1127"/>
      <c r="K510" s="1098"/>
      <c r="L510" s="1127"/>
      <c r="M510" s="1111"/>
      <c r="N510" s="1098"/>
      <c r="O510" s="1127"/>
      <c r="P510" s="1098">
        <v>15800</v>
      </c>
      <c r="Q510" s="1127"/>
      <c r="R510" s="1111"/>
      <c r="S510" s="1098"/>
      <c r="T510" s="1127"/>
      <c r="U510" s="1098">
        <v>7860</v>
      </c>
      <c r="V510" s="1134"/>
    </row>
    <row r="511" spans="1:22">
      <c r="A511" s="1093" t="s">
        <v>132</v>
      </c>
      <c r="B511" s="1092"/>
      <c r="C511" s="1092"/>
      <c r="D511" s="1121" t="e">
        <f t="shared" si="28"/>
        <v>#DIV/0!</v>
      </c>
      <c r="E511" s="1121" t="e">
        <f t="shared" si="29"/>
        <v>#DIV/0!</v>
      </c>
      <c r="F511" s="1121" t="e">
        <f t="shared" si="30"/>
        <v>#DIV/0!</v>
      </c>
      <c r="G511" s="1121" t="e">
        <f t="shared" si="31"/>
        <v>#DIV/0!</v>
      </c>
      <c r="H511" s="1116"/>
      <c r="I511" s="1094"/>
      <c r="J511" s="1126"/>
      <c r="K511" s="1094">
        <v>104280</v>
      </c>
      <c r="L511" s="1126"/>
      <c r="M511" s="1109"/>
      <c r="N511" s="1094"/>
      <c r="O511" s="1126"/>
      <c r="P511" s="1094"/>
      <c r="Q511" s="1126"/>
      <c r="R511" s="1109"/>
      <c r="S511" s="1094"/>
      <c r="T511" s="1126"/>
      <c r="U511" s="1094"/>
      <c r="V511" s="1134"/>
    </row>
    <row r="512" spans="1:22">
      <c r="A512" s="1099" t="s">
        <v>800</v>
      </c>
      <c r="B512" s="1092"/>
      <c r="C512" s="1092"/>
      <c r="D512" s="1121" t="e">
        <f t="shared" si="28"/>
        <v>#DIV/0!</v>
      </c>
      <c r="E512" s="1121" t="e">
        <f t="shared" si="29"/>
        <v>#DIV/0!</v>
      </c>
      <c r="F512" s="1121" t="e">
        <f t="shared" si="30"/>
        <v>#DIV/0!</v>
      </c>
      <c r="G512" s="1121" t="e">
        <f t="shared" si="31"/>
        <v>#DIV/0!</v>
      </c>
      <c r="H512" s="1116"/>
      <c r="I512" s="1098"/>
      <c r="J512" s="1127"/>
      <c r="K512" s="1098">
        <v>104280</v>
      </c>
      <c r="L512" s="1127"/>
      <c r="M512" s="1111"/>
      <c r="N512" s="1098"/>
      <c r="O512" s="1127"/>
      <c r="P512" s="1098"/>
      <c r="Q512" s="1127"/>
      <c r="R512" s="1111"/>
      <c r="S512" s="1098"/>
      <c r="T512" s="1127"/>
      <c r="U512" s="1098"/>
      <c r="V512" s="1134"/>
    </row>
    <row r="513" spans="1:22">
      <c r="A513" s="1102" t="s">
        <v>623</v>
      </c>
      <c r="B513" s="1092"/>
      <c r="C513" s="1092"/>
      <c r="D513" s="1121" t="e">
        <f t="shared" si="28"/>
        <v>#DIV/0!</v>
      </c>
      <c r="E513" s="1121" t="e">
        <f t="shared" si="29"/>
        <v>#DIV/0!</v>
      </c>
      <c r="F513" s="1121" t="e">
        <f t="shared" si="30"/>
        <v>#DIV/0!</v>
      </c>
      <c r="G513" s="1121" t="e">
        <f t="shared" si="31"/>
        <v>#DIV/0!</v>
      </c>
      <c r="H513" s="1116"/>
      <c r="I513" s="1098"/>
      <c r="J513" s="1127"/>
      <c r="K513" s="1098">
        <v>104280</v>
      </c>
      <c r="L513" s="1127"/>
      <c r="M513" s="1111"/>
      <c r="N513" s="1098"/>
      <c r="O513" s="1127"/>
      <c r="P513" s="1098"/>
      <c r="Q513" s="1127"/>
      <c r="R513" s="1111"/>
      <c r="S513" s="1098"/>
      <c r="T513" s="1127"/>
      <c r="U513" s="1098"/>
      <c r="V513" s="1134"/>
    </row>
    <row r="514" spans="1:22">
      <c r="A514" s="1093" t="s">
        <v>621</v>
      </c>
      <c r="B514" s="1092"/>
      <c r="C514" s="1092"/>
      <c r="D514" s="1121" t="e">
        <f t="shared" si="28"/>
        <v>#DIV/0!</v>
      </c>
      <c r="E514" s="1121" t="e">
        <f t="shared" si="29"/>
        <v>#DIV/0!</v>
      </c>
      <c r="F514" s="1121" t="e">
        <f t="shared" si="30"/>
        <v>#DIV/0!</v>
      </c>
      <c r="G514" s="1121" t="e">
        <f t="shared" si="31"/>
        <v>#DIV/0!</v>
      </c>
      <c r="H514" s="1116"/>
      <c r="I514" s="1094"/>
      <c r="J514" s="1126"/>
      <c r="K514" s="1094"/>
      <c r="L514" s="1126"/>
      <c r="M514" s="1109"/>
      <c r="N514" s="1094"/>
      <c r="O514" s="1126"/>
      <c r="P514" s="1094">
        <v>104280</v>
      </c>
      <c r="Q514" s="1126"/>
      <c r="R514" s="1109"/>
      <c r="S514" s="1094"/>
      <c r="T514" s="1126"/>
      <c r="U514" s="1094">
        <v>52140</v>
      </c>
      <c r="V514" s="1134"/>
    </row>
    <row r="515" spans="1:22">
      <c r="A515" s="1099" t="s">
        <v>800</v>
      </c>
      <c r="B515" s="1092"/>
      <c r="C515" s="1092"/>
      <c r="D515" s="1121" t="e">
        <f t="shared" si="28"/>
        <v>#DIV/0!</v>
      </c>
      <c r="E515" s="1121" t="e">
        <f t="shared" si="29"/>
        <v>#DIV/0!</v>
      </c>
      <c r="F515" s="1121" t="e">
        <f t="shared" si="30"/>
        <v>#DIV/0!</v>
      </c>
      <c r="G515" s="1121" t="e">
        <f t="shared" si="31"/>
        <v>#DIV/0!</v>
      </c>
      <c r="H515" s="1116"/>
      <c r="I515" s="1098"/>
      <c r="J515" s="1127"/>
      <c r="K515" s="1098"/>
      <c r="L515" s="1127"/>
      <c r="M515" s="1111"/>
      <c r="N515" s="1098"/>
      <c r="O515" s="1127"/>
      <c r="P515" s="1098">
        <v>104280</v>
      </c>
      <c r="Q515" s="1127"/>
      <c r="R515" s="1111"/>
      <c r="S515" s="1098"/>
      <c r="T515" s="1127"/>
      <c r="U515" s="1098"/>
      <c r="V515" s="1134"/>
    </row>
    <row r="516" spans="1:22">
      <c r="A516" s="1102" t="s">
        <v>623</v>
      </c>
      <c r="B516" s="1092"/>
      <c r="C516" s="1092"/>
      <c r="D516" s="1121" t="e">
        <f t="shared" si="28"/>
        <v>#DIV/0!</v>
      </c>
      <c r="E516" s="1121" t="e">
        <f t="shared" si="29"/>
        <v>#DIV/0!</v>
      </c>
      <c r="F516" s="1121" t="e">
        <f t="shared" si="30"/>
        <v>#DIV/0!</v>
      </c>
      <c r="G516" s="1121" t="e">
        <f t="shared" si="31"/>
        <v>#DIV/0!</v>
      </c>
      <c r="H516" s="1116"/>
      <c r="I516" s="1098"/>
      <c r="J516" s="1127"/>
      <c r="K516" s="1098"/>
      <c r="L516" s="1127"/>
      <c r="M516" s="1111"/>
      <c r="N516" s="1098"/>
      <c r="O516" s="1127"/>
      <c r="P516" s="1098">
        <v>104280</v>
      </c>
      <c r="Q516" s="1127"/>
      <c r="R516" s="1111"/>
      <c r="S516" s="1098"/>
      <c r="T516" s="1127"/>
      <c r="U516" s="1098"/>
      <c r="V516" s="1134"/>
    </row>
    <row r="517" spans="1:22">
      <c r="A517" s="1099" t="s">
        <v>801</v>
      </c>
      <c r="B517" s="1092"/>
      <c r="C517" s="1092"/>
      <c r="D517" s="1121" t="e">
        <f t="shared" si="28"/>
        <v>#DIV/0!</v>
      </c>
      <c r="E517" s="1121" t="e">
        <f t="shared" si="29"/>
        <v>#DIV/0!</v>
      </c>
      <c r="F517" s="1121" t="e">
        <f t="shared" si="30"/>
        <v>#DIV/0!</v>
      </c>
      <c r="G517" s="1121" t="e">
        <f t="shared" si="31"/>
        <v>#DIV/0!</v>
      </c>
      <c r="H517" s="1116"/>
      <c r="I517" s="1098"/>
      <c r="J517" s="1127"/>
      <c r="K517" s="1098"/>
      <c r="L517" s="1127"/>
      <c r="M517" s="1111"/>
      <c r="N517" s="1098"/>
      <c r="O517" s="1127"/>
      <c r="P517" s="1098"/>
      <c r="Q517" s="1127"/>
      <c r="R517" s="1111"/>
      <c r="S517" s="1098"/>
      <c r="T517" s="1127"/>
      <c r="U517" s="1098">
        <v>52140</v>
      </c>
      <c r="V517" s="1134"/>
    </row>
    <row r="518" spans="1:22">
      <c r="A518" s="1102" t="s">
        <v>710</v>
      </c>
      <c r="B518" s="1092"/>
      <c r="C518" s="1092"/>
      <c r="D518" s="1121" t="e">
        <f t="shared" si="28"/>
        <v>#DIV/0!</v>
      </c>
      <c r="E518" s="1121" t="e">
        <f t="shared" si="29"/>
        <v>#DIV/0!</v>
      </c>
      <c r="F518" s="1121" t="e">
        <f t="shared" si="30"/>
        <v>#DIV/0!</v>
      </c>
      <c r="G518" s="1121" t="e">
        <f t="shared" si="31"/>
        <v>#DIV/0!</v>
      </c>
      <c r="H518" s="1116"/>
      <c r="I518" s="1098"/>
      <c r="J518" s="1127"/>
      <c r="K518" s="1098"/>
      <c r="L518" s="1127"/>
      <c r="M518" s="1111"/>
      <c r="N518" s="1098"/>
      <c r="O518" s="1127"/>
      <c r="P518" s="1098"/>
      <c r="Q518" s="1127"/>
      <c r="R518" s="1111"/>
      <c r="S518" s="1098"/>
      <c r="T518" s="1127"/>
      <c r="U518" s="1098">
        <v>52140</v>
      </c>
      <c r="V518" s="1134"/>
    </row>
    <row r="519" spans="1:22">
      <c r="A519" s="1100" t="s">
        <v>326</v>
      </c>
      <c r="B519" s="1092"/>
      <c r="C519" s="1092"/>
      <c r="D519" s="1121" t="e">
        <f t="shared" si="28"/>
        <v>#DIV/0!</v>
      </c>
      <c r="E519" s="1121" t="e">
        <f t="shared" si="29"/>
        <v>#DIV/0!</v>
      </c>
      <c r="F519" s="1121" t="e">
        <f t="shared" si="30"/>
        <v>#DIV/0!</v>
      </c>
      <c r="G519" s="1121" t="e">
        <f t="shared" si="31"/>
        <v>#DIV/0!</v>
      </c>
      <c r="H519" s="1116"/>
      <c r="I519" s="1094"/>
      <c r="J519" s="1126"/>
      <c r="K519" s="1094"/>
      <c r="L519" s="1126"/>
      <c r="M519" s="1109"/>
      <c r="N519" s="1094"/>
      <c r="O519" s="1126"/>
      <c r="P519" s="1094">
        <v>63200</v>
      </c>
      <c r="Q519" s="1126"/>
      <c r="R519" s="1109"/>
      <c r="S519" s="1094"/>
      <c r="T519" s="1126"/>
      <c r="U519" s="1094"/>
      <c r="V519" s="1134"/>
    </row>
    <row r="520" spans="1:22">
      <c r="A520" s="1101" t="s">
        <v>582</v>
      </c>
      <c r="B520" s="1092"/>
      <c r="C520" s="1092"/>
      <c r="D520" s="1121" t="e">
        <f t="shared" si="28"/>
        <v>#DIV/0!</v>
      </c>
      <c r="E520" s="1121" t="e">
        <f t="shared" si="29"/>
        <v>#DIV/0!</v>
      </c>
      <c r="F520" s="1121" t="e">
        <f t="shared" si="30"/>
        <v>#DIV/0!</v>
      </c>
      <c r="G520" s="1121" t="e">
        <f t="shared" si="31"/>
        <v>#DIV/0!</v>
      </c>
      <c r="H520" s="1116"/>
      <c r="I520" s="1098"/>
      <c r="J520" s="1127"/>
      <c r="K520" s="1098"/>
      <c r="L520" s="1127"/>
      <c r="M520" s="1111"/>
      <c r="N520" s="1098"/>
      <c r="O520" s="1127"/>
      <c r="P520" s="1098">
        <v>63200</v>
      </c>
      <c r="Q520" s="1127"/>
      <c r="R520" s="1111"/>
      <c r="S520" s="1098"/>
      <c r="T520" s="1127"/>
      <c r="U520" s="1098"/>
      <c r="V520" s="1134"/>
    </row>
    <row r="521" spans="1:22">
      <c r="A521" s="1093" t="s">
        <v>663</v>
      </c>
      <c r="B521" s="1092"/>
      <c r="C521" s="1092"/>
      <c r="D521" s="1121" t="e">
        <f t="shared" ref="D521:D584" si="32">+AVERAGE(J521,O521)</f>
        <v>#DIV/0!</v>
      </c>
      <c r="E521" s="1121" t="e">
        <f t="shared" ref="E521:E584" si="33">+AVERAGE(L521,Q521)</f>
        <v>#DIV/0!</v>
      </c>
      <c r="F521" s="1121" t="e">
        <f t="shared" ref="F521:F584" si="34">+B521-D521</f>
        <v>#DIV/0!</v>
      </c>
      <c r="G521" s="1121" t="e">
        <f t="shared" ref="G521:G584" si="35">+C521-E521</f>
        <v>#DIV/0!</v>
      </c>
      <c r="H521" s="1116"/>
      <c r="I521" s="1094"/>
      <c r="J521" s="1126"/>
      <c r="K521" s="1094"/>
      <c r="L521" s="1126"/>
      <c r="M521" s="1109"/>
      <c r="N521" s="1094"/>
      <c r="O521" s="1126"/>
      <c r="P521" s="1094">
        <v>63200</v>
      </c>
      <c r="Q521" s="1126"/>
      <c r="R521" s="1109"/>
      <c r="S521" s="1094"/>
      <c r="T521" s="1126"/>
      <c r="U521" s="1094"/>
      <c r="V521" s="1134"/>
    </row>
    <row r="522" spans="1:22">
      <c r="A522" s="1099" t="s">
        <v>803</v>
      </c>
      <c r="B522" s="1092"/>
      <c r="C522" s="1092"/>
      <c r="D522" s="1121" t="e">
        <f t="shared" si="32"/>
        <v>#DIV/0!</v>
      </c>
      <c r="E522" s="1121" t="e">
        <f t="shared" si="33"/>
        <v>#DIV/0!</v>
      </c>
      <c r="F522" s="1121" t="e">
        <f t="shared" si="34"/>
        <v>#DIV/0!</v>
      </c>
      <c r="G522" s="1121" t="e">
        <f t="shared" si="35"/>
        <v>#DIV/0!</v>
      </c>
      <c r="H522" s="1116"/>
      <c r="I522" s="1098"/>
      <c r="J522" s="1127"/>
      <c r="K522" s="1098"/>
      <c r="L522" s="1127"/>
      <c r="M522" s="1111"/>
      <c r="N522" s="1098"/>
      <c r="O522" s="1127"/>
      <c r="P522" s="1098">
        <v>5000</v>
      </c>
      <c r="Q522" s="1127"/>
      <c r="R522" s="1111"/>
      <c r="S522" s="1098"/>
      <c r="T522" s="1127"/>
      <c r="U522" s="1098"/>
      <c r="V522" s="1134"/>
    </row>
    <row r="523" spans="1:22">
      <c r="A523" s="1099" t="s">
        <v>804</v>
      </c>
      <c r="B523" s="1092"/>
      <c r="C523" s="1092"/>
      <c r="D523" s="1121" t="e">
        <f t="shared" si="32"/>
        <v>#DIV/0!</v>
      </c>
      <c r="E523" s="1121" t="e">
        <f t="shared" si="33"/>
        <v>#DIV/0!</v>
      </c>
      <c r="F523" s="1121" t="e">
        <f t="shared" si="34"/>
        <v>#DIV/0!</v>
      </c>
      <c r="G523" s="1121" t="e">
        <f t="shared" si="35"/>
        <v>#DIV/0!</v>
      </c>
      <c r="H523" s="1116"/>
      <c r="I523" s="1098"/>
      <c r="J523" s="1127"/>
      <c r="K523" s="1098"/>
      <c r="L523" s="1127"/>
      <c r="M523" s="1111"/>
      <c r="N523" s="1098"/>
      <c r="O523" s="1127"/>
      <c r="P523" s="1098">
        <v>58200</v>
      </c>
      <c r="Q523" s="1127"/>
      <c r="R523" s="1111"/>
      <c r="S523" s="1098"/>
      <c r="T523" s="1127"/>
      <c r="U523" s="1098"/>
      <c r="V523" s="1134"/>
    </row>
    <row r="524" spans="1:22">
      <c r="A524" s="1090" t="s">
        <v>805</v>
      </c>
      <c r="B524" s="1092"/>
      <c r="C524" s="1092"/>
      <c r="D524" s="1121" t="e">
        <f t="shared" si="32"/>
        <v>#DIV/0!</v>
      </c>
      <c r="E524" s="1121" t="e">
        <f t="shared" si="33"/>
        <v>#DIV/0!</v>
      </c>
      <c r="F524" s="1121" t="e">
        <f t="shared" si="34"/>
        <v>#DIV/0!</v>
      </c>
      <c r="G524" s="1121" t="e">
        <f t="shared" si="35"/>
        <v>#DIV/0!</v>
      </c>
      <c r="H524" s="1116"/>
      <c r="I524" s="1091">
        <v>1501500</v>
      </c>
      <c r="J524" s="1125"/>
      <c r="K524" s="1091">
        <v>3870110</v>
      </c>
      <c r="L524" s="1125"/>
      <c r="M524" s="1109"/>
      <c r="N524" s="1091">
        <v>1037300</v>
      </c>
      <c r="O524" s="1125"/>
      <c r="P524" s="1091">
        <v>2207720</v>
      </c>
      <c r="Q524" s="1125"/>
      <c r="R524" s="1109"/>
      <c r="S524" s="1091">
        <v>2702100</v>
      </c>
      <c r="T524" s="1125"/>
      <c r="U524" s="1091">
        <v>1592210</v>
      </c>
      <c r="V524" s="1134"/>
    </row>
    <row r="525" spans="1:22">
      <c r="A525" s="1100" t="s">
        <v>571</v>
      </c>
      <c r="B525" s="1092"/>
      <c r="C525" s="1092"/>
      <c r="D525" s="1121" t="e">
        <f t="shared" si="32"/>
        <v>#DIV/0!</v>
      </c>
      <c r="E525" s="1121" t="e">
        <f t="shared" si="33"/>
        <v>#DIV/0!</v>
      </c>
      <c r="F525" s="1121" t="e">
        <f t="shared" si="34"/>
        <v>#DIV/0!</v>
      </c>
      <c r="G525" s="1121" t="e">
        <f t="shared" si="35"/>
        <v>#DIV/0!</v>
      </c>
      <c r="H525" s="1116"/>
      <c r="I525" s="1094">
        <v>2500</v>
      </c>
      <c r="J525" s="1126"/>
      <c r="K525" s="1094"/>
      <c r="L525" s="1126"/>
      <c r="M525" s="1109"/>
      <c r="N525" s="1094">
        <v>2500</v>
      </c>
      <c r="O525" s="1126"/>
      <c r="P525" s="1094"/>
      <c r="Q525" s="1126"/>
      <c r="R525" s="1109"/>
      <c r="S525" s="1094">
        <v>2500</v>
      </c>
      <c r="T525" s="1126"/>
      <c r="U525" s="1094"/>
      <c r="V525" s="1134"/>
    </row>
    <row r="526" spans="1:22">
      <c r="A526" s="1101" t="s">
        <v>571</v>
      </c>
      <c r="B526" s="1092"/>
      <c r="C526" s="1092"/>
      <c r="D526" s="1121" t="e">
        <f t="shared" si="32"/>
        <v>#DIV/0!</v>
      </c>
      <c r="E526" s="1121" t="e">
        <f t="shared" si="33"/>
        <v>#DIV/0!</v>
      </c>
      <c r="F526" s="1121" t="e">
        <f t="shared" si="34"/>
        <v>#DIV/0!</v>
      </c>
      <c r="G526" s="1121" t="e">
        <f t="shared" si="35"/>
        <v>#DIV/0!</v>
      </c>
      <c r="H526" s="1116"/>
      <c r="I526" s="1098">
        <v>2500</v>
      </c>
      <c r="J526" s="1127"/>
      <c r="K526" s="1098"/>
      <c r="L526" s="1127"/>
      <c r="M526" s="1111"/>
      <c r="N526" s="1098">
        <v>2500</v>
      </c>
      <c r="O526" s="1127"/>
      <c r="P526" s="1098"/>
      <c r="Q526" s="1127"/>
      <c r="R526" s="1111"/>
      <c r="S526" s="1098">
        <v>2500</v>
      </c>
      <c r="T526" s="1127"/>
      <c r="U526" s="1098"/>
      <c r="V526" s="1134"/>
    </row>
    <row r="527" spans="1:22">
      <c r="A527" s="1093" t="s">
        <v>571</v>
      </c>
      <c r="B527" s="1092"/>
      <c r="C527" s="1092"/>
      <c r="D527" s="1121" t="e">
        <f t="shared" si="32"/>
        <v>#DIV/0!</v>
      </c>
      <c r="E527" s="1121" t="e">
        <f t="shared" si="33"/>
        <v>#DIV/0!</v>
      </c>
      <c r="F527" s="1121" t="e">
        <f t="shared" si="34"/>
        <v>#DIV/0!</v>
      </c>
      <c r="G527" s="1121" t="e">
        <f t="shared" si="35"/>
        <v>#DIV/0!</v>
      </c>
      <c r="H527" s="1116"/>
      <c r="I527" s="1094">
        <v>2500</v>
      </c>
      <c r="J527" s="1126"/>
      <c r="K527" s="1094"/>
      <c r="L527" s="1126"/>
      <c r="M527" s="1109"/>
      <c r="N527" s="1094">
        <v>2500</v>
      </c>
      <c r="O527" s="1126"/>
      <c r="P527" s="1094"/>
      <c r="Q527" s="1126"/>
      <c r="R527" s="1109"/>
      <c r="S527" s="1094">
        <v>2500</v>
      </c>
      <c r="T527" s="1126"/>
      <c r="U527" s="1094"/>
      <c r="V527" s="1134"/>
    </row>
    <row r="528" spans="1:22">
      <c r="A528" s="1099" t="s">
        <v>825</v>
      </c>
      <c r="B528" s="1092"/>
      <c r="C528" s="1092"/>
      <c r="D528" s="1121" t="e">
        <f t="shared" si="32"/>
        <v>#DIV/0!</v>
      </c>
      <c r="E528" s="1121" t="e">
        <f t="shared" si="33"/>
        <v>#DIV/0!</v>
      </c>
      <c r="F528" s="1121" t="e">
        <f t="shared" si="34"/>
        <v>#DIV/0!</v>
      </c>
      <c r="G528" s="1121" t="e">
        <f t="shared" si="35"/>
        <v>#DIV/0!</v>
      </c>
      <c r="H528" s="1116"/>
      <c r="I528" s="1098">
        <v>2500</v>
      </c>
      <c r="J528" s="1127"/>
      <c r="K528" s="1098"/>
      <c r="L528" s="1127"/>
      <c r="M528" s="1111"/>
      <c r="N528" s="1098">
        <v>2500</v>
      </c>
      <c r="O528" s="1127"/>
      <c r="P528" s="1098"/>
      <c r="Q528" s="1127"/>
      <c r="R528" s="1111"/>
      <c r="S528" s="1098">
        <v>2500</v>
      </c>
      <c r="T528" s="1127"/>
      <c r="U528" s="1098"/>
      <c r="V528" s="1134"/>
    </row>
    <row r="529" spans="1:22">
      <c r="A529" s="1100" t="s">
        <v>325</v>
      </c>
      <c r="B529" s="1092"/>
      <c r="C529" s="1092"/>
      <c r="D529" s="1121" t="e">
        <f t="shared" si="32"/>
        <v>#DIV/0!</v>
      </c>
      <c r="E529" s="1121" t="e">
        <f t="shared" si="33"/>
        <v>#DIV/0!</v>
      </c>
      <c r="F529" s="1121" t="e">
        <f t="shared" si="34"/>
        <v>#DIV/0!</v>
      </c>
      <c r="G529" s="1121" t="e">
        <f t="shared" si="35"/>
        <v>#DIV/0!</v>
      </c>
      <c r="H529" s="1116"/>
      <c r="I529" s="1094">
        <v>1499000</v>
      </c>
      <c r="J529" s="1126"/>
      <c r="K529" s="1094">
        <v>450200</v>
      </c>
      <c r="L529" s="1126"/>
      <c r="M529" s="1109"/>
      <c r="N529" s="1094">
        <v>1034800</v>
      </c>
      <c r="O529" s="1126"/>
      <c r="P529" s="1094">
        <v>284000</v>
      </c>
      <c r="Q529" s="1126"/>
      <c r="R529" s="1109"/>
      <c r="S529" s="1094">
        <v>2699600</v>
      </c>
      <c r="T529" s="1126"/>
      <c r="U529" s="1094">
        <v>131170</v>
      </c>
      <c r="V529" s="1134"/>
    </row>
    <row r="530" spans="1:22">
      <c r="A530" s="1101" t="s">
        <v>376</v>
      </c>
      <c r="B530" s="1092"/>
      <c r="C530" s="1092"/>
      <c r="D530" s="1121" t="e">
        <f t="shared" si="32"/>
        <v>#DIV/0!</v>
      </c>
      <c r="E530" s="1121" t="e">
        <f t="shared" si="33"/>
        <v>#DIV/0!</v>
      </c>
      <c r="F530" s="1121" t="e">
        <f t="shared" si="34"/>
        <v>#DIV/0!</v>
      </c>
      <c r="G530" s="1121" t="e">
        <f t="shared" si="35"/>
        <v>#DIV/0!</v>
      </c>
      <c r="H530" s="1116"/>
      <c r="I530" s="1098">
        <v>1499000</v>
      </c>
      <c r="J530" s="1127"/>
      <c r="K530" s="1098">
        <v>426200</v>
      </c>
      <c r="L530" s="1127"/>
      <c r="M530" s="1111"/>
      <c r="N530" s="1098">
        <v>1034800</v>
      </c>
      <c r="O530" s="1127"/>
      <c r="P530" s="1098">
        <v>272000</v>
      </c>
      <c r="Q530" s="1127"/>
      <c r="R530" s="1111"/>
      <c r="S530" s="1098">
        <v>2699600</v>
      </c>
      <c r="T530" s="1127"/>
      <c r="U530" s="1098">
        <v>119170</v>
      </c>
      <c r="V530" s="1134"/>
    </row>
    <row r="531" spans="1:22">
      <c r="A531" s="1093" t="s">
        <v>166</v>
      </c>
      <c r="B531" s="1092"/>
      <c r="C531" s="1092"/>
      <c r="D531" s="1121" t="e">
        <f t="shared" si="32"/>
        <v>#DIV/0!</v>
      </c>
      <c r="E531" s="1121" t="e">
        <f t="shared" si="33"/>
        <v>#DIV/0!</v>
      </c>
      <c r="F531" s="1121" t="e">
        <f t="shared" si="34"/>
        <v>#DIV/0!</v>
      </c>
      <c r="G531" s="1121" t="e">
        <f t="shared" si="35"/>
        <v>#DIV/0!</v>
      </c>
      <c r="H531" s="1116"/>
      <c r="I531" s="1094">
        <v>1217500</v>
      </c>
      <c r="J531" s="1126"/>
      <c r="K531" s="1094">
        <v>241400</v>
      </c>
      <c r="L531" s="1126"/>
      <c r="M531" s="1109"/>
      <c r="N531" s="1094">
        <v>925600</v>
      </c>
      <c r="O531" s="1126"/>
      <c r="P531" s="1094">
        <v>179600</v>
      </c>
      <c r="Q531" s="1126"/>
      <c r="R531" s="1109"/>
      <c r="S531" s="1094">
        <v>2413200</v>
      </c>
      <c r="T531" s="1126"/>
      <c r="U531" s="1094">
        <v>113590</v>
      </c>
      <c r="V531" s="1134"/>
    </row>
    <row r="532" spans="1:22">
      <c r="A532" s="1099" t="s">
        <v>601</v>
      </c>
      <c r="B532" s="1092"/>
      <c r="C532" s="1092"/>
      <c r="D532" s="1121" t="e">
        <f t="shared" si="32"/>
        <v>#DIV/0!</v>
      </c>
      <c r="E532" s="1121" t="e">
        <f t="shared" si="33"/>
        <v>#DIV/0!</v>
      </c>
      <c r="F532" s="1121" t="e">
        <f t="shared" si="34"/>
        <v>#DIV/0!</v>
      </c>
      <c r="G532" s="1121" t="e">
        <f t="shared" si="35"/>
        <v>#DIV/0!</v>
      </c>
      <c r="H532" s="1116"/>
      <c r="I532" s="1098"/>
      <c r="J532" s="1127"/>
      <c r="K532" s="1098">
        <v>149400</v>
      </c>
      <c r="L532" s="1127"/>
      <c r="M532" s="1111"/>
      <c r="N532" s="1098"/>
      <c r="O532" s="1127"/>
      <c r="P532" s="1098">
        <v>93600</v>
      </c>
      <c r="Q532" s="1127"/>
      <c r="R532" s="1111"/>
      <c r="S532" s="1098"/>
      <c r="T532" s="1127"/>
      <c r="U532" s="1098">
        <v>67590</v>
      </c>
      <c r="V532" s="1134"/>
    </row>
    <row r="533" spans="1:22">
      <c r="A533" s="1099" t="s">
        <v>644</v>
      </c>
      <c r="B533" s="1092"/>
      <c r="C533" s="1092"/>
      <c r="D533" s="1121" t="e">
        <f t="shared" si="32"/>
        <v>#DIV/0!</v>
      </c>
      <c r="E533" s="1121" t="e">
        <f t="shared" si="33"/>
        <v>#DIV/0!</v>
      </c>
      <c r="F533" s="1121" t="e">
        <f t="shared" si="34"/>
        <v>#DIV/0!</v>
      </c>
      <c r="G533" s="1121" t="e">
        <f t="shared" si="35"/>
        <v>#DIV/0!</v>
      </c>
      <c r="H533" s="1116"/>
      <c r="I533" s="1098">
        <v>205000</v>
      </c>
      <c r="J533" s="1127"/>
      <c r="K533" s="1098"/>
      <c r="L533" s="1127"/>
      <c r="M533" s="1111"/>
      <c r="N533" s="1098">
        <v>11000</v>
      </c>
      <c r="O533" s="1127"/>
      <c r="P533" s="1098"/>
      <c r="Q533" s="1127"/>
      <c r="R533" s="1111"/>
      <c r="S533" s="1098">
        <v>11000</v>
      </c>
      <c r="T533" s="1127"/>
      <c r="U533" s="1098"/>
      <c r="V533" s="1134"/>
    </row>
    <row r="534" spans="1:22">
      <c r="A534" s="1099" t="s">
        <v>645</v>
      </c>
      <c r="B534" s="1092"/>
      <c r="C534" s="1092"/>
      <c r="D534" s="1121" t="e">
        <f t="shared" si="32"/>
        <v>#DIV/0!</v>
      </c>
      <c r="E534" s="1121" t="e">
        <f t="shared" si="33"/>
        <v>#DIV/0!</v>
      </c>
      <c r="F534" s="1121" t="e">
        <f t="shared" si="34"/>
        <v>#DIV/0!</v>
      </c>
      <c r="G534" s="1121" t="e">
        <f t="shared" si="35"/>
        <v>#DIV/0!</v>
      </c>
      <c r="H534" s="1116"/>
      <c r="I534" s="1098">
        <v>16000</v>
      </c>
      <c r="J534" s="1127"/>
      <c r="K534" s="1098"/>
      <c r="L534" s="1127"/>
      <c r="M534" s="1111"/>
      <c r="N534" s="1098">
        <v>1000</v>
      </c>
      <c r="O534" s="1127"/>
      <c r="P534" s="1098"/>
      <c r="Q534" s="1127"/>
      <c r="R534" s="1111"/>
      <c r="S534" s="1098">
        <v>5000</v>
      </c>
      <c r="T534" s="1127"/>
      <c r="U534" s="1098"/>
      <c r="V534" s="1134"/>
    </row>
    <row r="535" spans="1:22">
      <c r="A535" s="1099" t="s">
        <v>646</v>
      </c>
      <c r="B535" s="1092"/>
      <c r="C535" s="1092"/>
      <c r="D535" s="1121" t="e">
        <f t="shared" si="32"/>
        <v>#DIV/0!</v>
      </c>
      <c r="E535" s="1121" t="e">
        <f t="shared" si="33"/>
        <v>#DIV/0!</v>
      </c>
      <c r="F535" s="1121" t="e">
        <f t="shared" si="34"/>
        <v>#DIV/0!</v>
      </c>
      <c r="G535" s="1121" t="e">
        <f t="shared" si="35"/>
        <v>#DIV/0!</v>
      </c>
      <c r="H535" s="1116"/>
      <c r="I535" s="1098"/>
      <c r="J535" s="1127"/>
      <c r="K535" s="1098">
        <v>80000</v>
      </c>
      <c r="L535" s="1127"/>
      <c r="M535" s="1111"/>
      <c r="N535" s="1098"/>
      <c r="O535" s="1127"/>
      <c r="P535" s="1098">
        <v>80000</v>
      </c>
      <c r="Q535" s="1127"/>
      <c r="R535" s="1111"/>
      <c r="S535" s="1098"/>
      <c r="T535" s="1127"/>
      <c r="U535" s="1098">
        <v>40000</v>
      </c>
      <c r="V535" s="1134"/>
    </row>
    <row r="536" spans="1:22">
      <c r="A536" s="1099" t="s">
        <v>647</v>
      </c>
      <c r="B536" s="1092"/>
      <c r="C536" s="1092"/>
      <c r="D536" s="1121" t="e">
        <f t="shared" si="32"/>
        <v>#DIV/0!</v>
      </c>
      <c r="E536" s="1121" t="e">
        <f t="shared" si="33"/>
        <v>#DIV/0!</v>
      </c>
      <c r="F536" s="1121" t="e">
        <f t="shared" si="34"/>
        <v>#DIV/0!</v>
      </c>
      <c r="G536" s="1121" t="e">
        <f t="shared" si="35"/>
        <v>#DIV/0!</v>
      </c>
      <c r="H536" s="1116"/>
      <c r="I536" s="1098"/>
      <c r="J536" s="1127"/>
      <c r="K536" s="1098"/>
      <c r="L536" s="1127"/>
      <c r="M536" s="1111"/>
      <c r="N536" s="1098">
        <v>3600</v>
      </c>
      <c r="O536" s="1127"/>
      <c r="P536" s="1098"/>
      <c r="Q536" s="1127"/>
      <c r="R536" s="1111"/>
      <c r="S536" s="1098">
        <v>7200</v>
      </c>
      <c r="T536" s="1127"/>
      <c r="U536" s="1098"/>
      <c r="V536" s="1134"/>
    </row>
    <row r="537" spans="1:22">
      <c r="A537" s="1099" t="s">
        <v>648</v>
      </c>
      <c r="B537" s="1092"/>
      <c r="C537" s="1092"/>
      <c r="D537" s="1121" t="e">
        <f t="shared" si="32"/>
        <v>#DIV/0!</v>
      </c>
      <c r="E537" s="1121" t="e">
        <f t="shared" si="33"/>
        <v>#DIV/0!</v>
      </c>
      <c r="F537" s="1121" t="e">
        <f t="shared" si="34"/>
        <v>#DIV/0!</v>
      </c>
      <c r="G537" s="1121" t="e">
        <f t="shared" si="35"/>
        <v>#DIV/0!</v>
      </c>
      <c r="H537" s="1116"/>
      <c r="I537" s="1098">
        <v>105000</v>
      </c>
      <c r="J537" s="1127"/>
      <c r="K537" s="1098"/>
      <c r="L537" s="1127"/>
      <c r="M537" s="1111"/>
      <c r="N537" s="1098"/>
      <c r="O537" s="1127"/>
      <c r="P537" s="1098"/>
      <c r="Q537" s="1127"/>
      <c r="R537" s="1111"/>
      <c r="S537" s="1098">
        <v>100000</v>
      </c>
      <c r="T537" s="1127"/>
      <c r="U537" s="1098"/>
      <c r="V537" s="1134"/>
    </row>
    <row r="538" spans="1:22">
      <c r="A538" s="1099" t="s">
        <v>650</v>
      </c>
      <c r="B538" s="1092"/>
      <c r="C538" s="1092"/>
      <c r="D538" s="1121" t="e">
        <f t="shared" si="32"/>
        <v>#DIV/0!</v>
      </c>
      <c r="E538" s="1121" t="e">
        <f t="shared" si="33"/>
        <v>#DIV/0!</v>
      </c>
      <c r="F538" s="1121" t="e">
        <f t="shared" si="34"/>
        <v>#DIV/0!</v>
      </c>
      <c r="G538" s="1121" t="e">
        <f t="shared" si="35"/>
        <v>#DIV/0!</v>
      </c>
      <c r="H538" s="1116"/>
      <c r="I538" s="1098">
        <v>890000</v>
      </c>
      <c r="J538" s="1127"/>
      <c r="K538" s="1098"/>
      <c r="L538" s="1127"/>
      <c r="M538" s="1111"/>
      <c r="N538" s="1098">
        <v>180000</v>
      </c>
      <c r="O538" s="1127"/>
      <c r="P538" s="1098"/>
      <c r="Q538" s="1127"/>
      <c r="R538" s="1111"/>
      <c r="S538" s="1098"/>
      <c r="T538" s="1127"/>
      <c r="U538" s="1098"/>
      <c r="V538" s="1134"/>
    </row>
    <row r="539" spans="1:22">
      <c r="A539" s="1099" t="s">
        <v>831</v>
      </c>
      <c r="B539" s="1092"/>
      <c r="C539" s="1092"/>
      <c r="D539" s="1121" t="e">
        <f t="shared" si="32"/>
        <v>#DIV/0!</v>
      </c>
      <c r="E539" s="1121" t="e">
        <f t="shared" si="33"/>
        <v>#DIV/0!</v>
      </c>
      <c r="F539" s="1121" t="e">
        <f t="shared" si="34"/>
        <v>#DIV/0!</v>
      </c>
      <c r="G539" s="1121" t="e">
        <f t="shared" si="35"/>
        <v>#DIV/0!</v>
      </c>
      <c r="H539" s="1116"/>
      <c r="I539" s="1098"/>
      <c r="J539" s="1127"/>
      <c r="K539" s="1098"/>
      <c r="L539" s="1127"/>
      <c r="M539" s="1111"/>
      <c r="N539" s="1098"/>
      <c r="O539" s="1127"/>
      <c r="P539" s="1098"/>
      <c r="Q539" s="1127"/>
      <c r="R539" s="1111"/>
      <c r="S539" s="1098">
        <v>60000</v>
      </c>
      <c r="T539" s="1127"/>
      <c r="U539" s="1098"/>
      <c r="V539" s="1134"/>
    </row>
    <row r="540" spans="1:22">
      <c r="A540" s="1099" t="s">
        <v>826</v>
      </c>
      <c r="B540" s="1092"/>
      <c r="C540" s="1092"/>
      <c r="D540" s="1121" t="e">
        <f t="shared" si="32"/>
        <v>#DIV/0!</v>
      </c>
      <c r="E540" s="1121" t="e">
        <f t="shared" si="33"/>
        <v>#DIV/0!</v>
      </c>
      <c r="F540" s="1121" t="e">
        <f t="shared" si="34"/>
        <v>#DIV/0!</v>
      </c>
      <c r="G540" s="1121" t="e">
        <f t="shared" si="35"/>
        <v>#DIV/0!</v>
      </c>
      <c r="H540" s="1116"/>
      <c r="I540" s="1098"/>
      <c r="J540" s="1127"/>
      <c r="K540" s="1098"/>
      <c r="L540" s="1127"/>
      <c r="M540" s="1111"/>
      <c r="N540" s="1098"/>
      <c r="O540" s="1127"/>
      <c r="P540" s="1098"/>
      <c r="Q540" s="1127"/>
      <c r="R540" s="1111"/>
      <c r="S540" s="1098">
        <v>280000</v>
      </c>
      <c r="T540" s="1127"/>
      <c r="U540" s="1098"/>
      <c r="V540" s="1134"/>
    </row>
    <row r="541" spans="1:22">
      <c r="A541" s="1102" t="s">
        <v>827</v>
      </c>
      <c r="B541" s="1092"/>
      <c r="C541" s="1092"/>
      <c r="D541" s="1121" t="e">
        <f t="shared" si="32"/>
        <v>#DIV/0!</v>
      </c>
      <c r="E541" s="1121" t="e">
        <f t="shared" si="33"/>
        <v>#DIV/0!</v>
      </c>
      <c r="F541" s="1121" t="e">
        <f t="shared" si="34"/>
        <v>#DIV/0!</v>
      </c>
      <c r="G541" s="1121" t="e">
        <f t="shared" si="35"/>
        <v>#DIV/0!</v>
      </c>
      <c r="H541" s="1116"/>
      <c r="I541" s="1098"/>
      <c r="J541" s="1127"/>
      <c r="K541" s="1098"/>
      <c r="L541" s="1127"/>
      <c r="M541" s="1111"/>
      <c r="N541" s="1098"/>
      <c r="O541" s="1127"/>
      <c r="P541" s="1098"/>
      <c r="Q541" s="1127"/>
      <c r="R541" s="1111"/>
      <c r="S541" s="1098">
        <v>280000</v>
      </c>
      <c r="T541" s="1127"/>
      <c r="U541" s="1098"/>
      <c r="V541" s="1134"/>
    </row>
    <row r="542" spans="1:22">
      <c r="A542" s="1099" t="s">
        <v>828</v>
      </c>
      <c r="B542" s="1092"/>
      <c r="C542" s="1092"/>
      <c r="D542" s="1121" t="e">
        <f t="shared" si="32"/>
        <v>#DIV/0!</v>
      </c>
      <c r="E542" s="1121" t="e">
        <f t="shared" si="33"/>
        <v>#DIV/0!</v>
      </c>
      <c r="F542" s="1121" t="e">
        <f t="shared" si="34"/>
        <v>#DIV/0!</v>
      </c>
      <c r="G542" s="1121" t="e">
        <f t="shared" si="35"/>
        <v>#DIV/0!</v>
      </c>
      <c r="H542" s="1116"/>
      <c r="I542" s="1098"/>
      <c r="J542" s="1127"/>
      <c r="K542" s="1098"/>
      <c r="L542" s="1127"/>
      <c r="M542" s="1111"/>
      <c r="N542" s="1098">
        <v>280000</v>
      </c>
      <c r="O542" s="1127"/>
      <c r="P542" s="1098"/>
      <c r="Q542" s="1127"/>
      <c r="R542" s="1111"/>
      <c r="S542" s="1098"/>
      <c r="T542" s="1127"/>
      <c r="U542" s="1098"/>
      <c r="V542" s="1134"/>
    </row>
    <row r="543" spans="1:22">
      <c r="A543" s="1102" t="s">
        <v>827</v>
      </c>
      <c r="B543" s="1092"/>
      <c r="C543" s="1092"/>
      <c r="D543" s="1121" t="e">
        <f t="shared" si="32"/>
        <v>#DIV/0!</v>
      </c>
      <c r="E543" s="1121" t="e">
        <f t="shared" si="33"/>
        <v>#DIV/0!</v>
      </c>
      <c r="F543" s="1121" t="e">
        <f t="shared" si="34"/>
        <v>#DIV/0!</v>
      </c>
      <c r="G543" s="1121" t="e">
        <f t="shared" si="35"/>
        <v>#DIV/0!</v>
      </c>
      <c r="H543" s="1116"/>
      <c r="I543" s="1098"/>
      <c r="J543" s="1127"/>
      <c r="K543" s="1098"/>
      <c r="L543" s="1127"/>
      <c r="M543" s="1111"/>
      <c r="N543" s="1098">
        <v>280000</v>
      </c>
      <c r="O543" s="1127"/>
      <c r="P543" s="1098"/>
      <c r="Q543" s="1127"/>
      <c r="R543" s="1111"/>
      <c r="S543" s="1098"/>
      <c r="T543" s="1127"/>
      <c r="U543" s="1098"/>
      <c r="V543" s="1134"/>
    </row>
    <row r="544" spans="1:22">
      <c r="A544" s="1099" t="s">
        <v>829</v>
      </c>
      <c r="B544" s="1092"/>
      <c r="C544" s="1092"/>
      <c r="D544" s="1121" t="e">
        <f t="shared" si="32"/>
        <v>#DIV/0!</v>
      </c>
      <c r="E544" s="1121" t="e">
        <f t="shared" si="33"/>
        <v>#DIV/0!</v>
      </c>
      <c r="F544" s="1121" t="e">
        <f t="shared" si="34"/>
        <v>#DIV/0!</v>
      </c>
      <c r="G544" s="1121" t="e">
        <f t="shared" si="35"/>
        <v>#DIV/0!</v>
      </c>
      <c r="H544" s="1116"/>
      <c r="I544" s="1098"/>
      <c r="J544" s="1127"/>
      <c r="K544" s="1098"/>
      <c r="L544" s="1127"/>
      <c r="M544" s="1111"/>
      <c r="N544" s="1098">
        <v>450000</v>
      </c>
      <c r="O544" s="1127"/>
      <c r="P544" s="1098"/>
      <c r="Q544" s="1127"/>
      <c r="R544" s="1111"/>
      <c r="S544" s="1098"/>
      <c r="T544" s="1127"/>
      <c r="U544" s="1098"/>
      <c r="V544" s="1134"/>
    </row>
    <row r="545" spans="1:22">
      <c r="A545" s="1102" t="s">
        <v>830</v>
      </c>
      <c r="B545" s="1092"/>
      <c r="C545" s="1092"/>
      <c r="D545" s="1121" t="e">
        <f t="shared" si="32"/>
        <v>#DIV/0!</v>
      </c>
      <c r="E545" s="1121" t="e">
        <f t="shared" si="33"/>
        <v>#DIV/0!</v>
      </c>
      <c r="F545" s="1121" t="e">
        <f t="shared" si="34"/>
        <v>#DIV/0!</v>
      </c>
      <c r="G545" s="1121" t="e">
        <f t="shared" si="35"/>
        <v>#DIV/0!</v>
      </c>
      <c r="H545" s="1116"/>
      <c r="I545" s="1098"/>
      <c r="J545" s="1127"/>
      <c r="K545" s="1098"/>
      <c r="L545" s="1127"/>
      <c r="M545" s="1111"/>
      <c r="N545" s="1098">
        <v>450000</v>
      </c>
      <c r="O545" s="1127"/>
      <c r="P545" s="1098"/>
      <c r="Q545" s="1127"/>
      <c r="R545" s="1111"/>
      <c r="S545" s="1098"/>
      <c r="T545" s="1127"/>
      <c r="U545" s="1098"/>
      <c r="V545" s="1134"/>
    </row>
    <row r="546" spans="1:22">
      <c r="A546" s="1099" t="s">
        <v>832</v>
      </c>
      <c r="B546" s="1092"/>
      <c r="C546" s="1092"/>
      <c r="D546" s="1121" t="e">
        <f t="shared" si="32"/>
        <v>#DIV/0!</v>
      </c>
      <c r="E546" s="1121" t="e">
        <f t="shared" si="33"/>
        <v>#DIV/0!</v>
      </c>
      <c r="F546" s="1121" t="e">
        <f t="shared" si="34"/>
        <v>#DIV/0!</v>
      </c>
      <c r="G546" s="1121" t="e">
        <f t="shared" si="35"/>
        <v>#DIV/0!</v>
      </c>
      <c r="H546" s="1116"/>
      <c r="I546" s="1098"/>
      <c r="J546" s="1127"/>
      <c r="K546" s="1098"/>
      <c r="L546" s="1127"/>
      <c r="M546" s="1111"/>
      <c r="N546" s="1098"/>
      <c r="O546" s="1127"/>
      <c r="P546" s="1098"/>
      <c r="Q546" s="1127"/>
      <c r="R546" s="1111"/>
      <c r="S546" s="1098">
        <v>900000</v>
      </c>
      <c r="T546" s="1127"/>
      <c r="U546" s="1098"/>
      <c r="V546" s="1134"/>
    </row>
    <row r="547" spans="1:22">
      <c r="A547" s="1099" t="s">
        <v>833</v>
      </c>
      <c r="B547" s="1092"/>
      <c r="C547" s="1092"/>
      <c r="D547" s="1121" t="e">
        <f t="shared" si="32"/>
        <v>#DIV/0!</v>
      </c>
      <c r="E547" s="1121" t="e">
        <f t="shared" si="33"/>
        <v>#DIV/0!</v>
      </c>
      <c r="F547" s="1121" t="e">
        <f t="shared" si="34"/>
        <v>#DIV/0!</v>
      </c>
      <c r="G547" s="1121" t="e">
        <f t="shared" si="35"/>
        <v>#DIV/0!</v>
      </c>
      <c r="H547" s="1116"/>
      <c r="I547" s="1098"/>
      <c r="J547" s="1127"/>
      <c r="K547" s="1098"/>
      <c r="L547" s="1127"/>
      <c r="M547" s="1111"/>
      <c r="N547" s="1098"/>
      <c r="O547" s="1127"/>
      <c r="P547" s="1098"/>
      <c r="Q547" s="1127"/>
      <c r="R547" s="1111"/>
      <c r="S547" s="1098">
        <v>700000</v>
      </c>
      <c r="T547" s="1127"/>
      <c r="U547" s="1098"/>
      <c r="V547" s="1134"/>
    </row>
    <row r="548" spans="1:22">
      <c r="A548" s="1099" t="s">
        <v>834</v>
      </c>
      <c r="B548" s="1092"/>
      <c r="C548" s="1092"/>
      <c r="D548" s="1121" t="e">
        <f t="shared" si="32"/>
        <v>#DIV/0!</v>
      </c>
      <c r="E548" s="1121" t="e">
        <f t="shared" si="33"/>
        <v>#DIV/0!</v>
      </c>
      <c r="F548" s="1121" t="e">
        <f t="shared" si="34"/>
        <v>#DIV/0!</v>
      </c>
      <c r="G548" s="1121" t="e">
        <f t="shared" si="35"/>
        <v>#DIV/0!</v>
      </c>
      <c r="H548" s="1116"/>
      <c r="I548" s="1098"/>
      <c r="J548" s="1127"/>
      <c r="K548" s="1098"/>
      <c r="L548" s="1127"/>
      <c r="M548" s="1111"/>
      <c r="N548" s="1098"/>
      <c r="O548" s="1127"/>
      <c r="P548" s="1098"/>
      <c r="Q548" s="1127"/>
      <c r="R548" s="1111"/>
      <c r="S548" s="1098">
        <v>350000</v>
      </c>
      <c r="T548" s="1127"/>
      <c r="U548" s="1098"/>
      <c r="V548" s="1134"/>
    </row>
    <row r="549" spans="1:22">
      <c r="A549" s="1099" t="s">
        <v>660</v>
      </c>
      <c r="B549" s="1092"/>
      <c r="C549" s="1092"/>
      <c r="D549" s="1121" t="e">
        <f t="shared" si="32"/>
        <v>#DIV/0!</v>
      </c>
      <c r="E549" s="1121" t="e">
        <f t="shared" si="33"/>
        <v>#DIV/0!</v>
      </c>
      <c r="F549" s="1121" t="e">
        <f t="shared" si="34"/>
        <v>#DIV/0!</v>
      </c>
      <c r="G549" s="1121" t="e">
        <f t="shared" si="35"/>
        <v>#DIV/0!</v>
      </c>
      <c r="H549" s="1116"/>
      <c r="I549" s="1098">
        <v>1500</v>
      </c>
      <c r="J549" s="1127"/>
      <c r="K549" s="1098"/>
      <c r="L549" s="1127"/>
      <c r="M549" s="1111"/>
      <c r="N549" s="1098"/>
      <c r="O549" s="1127"/>
      <c r="P549" s="1098"/>
      <c r="Q549" s="1127"/>
      <c r="R549" s="1111"/>
      <c r="S549" s="1098"/>
      <c r="T549" s="1127"/>
      <c r="U549" s="1098"/>
      <c r="V549" s="1134"/>
    </row>
    <row r="550" spans="1:22">
      <c r="A550" s="1099" t="s">
        <v>652</v>
      </c>
      <c r="B550" s="1092"/>
      <c r="C550" s="1092"/>
      <c r="D550" s="1121" t="e">
        <f t="shared" si="32"/>
        <v>#DIV/0!</v>
      </c>
      <c r="E550" s="1121" t="e">
        <f t="shared" si="33"/>
        <v>#DIV/0!</v>
      </c>
      <c r="F550" s="1121" t="e">
        <f t="shared" si="34"/>
        <v>#DIV/0!</v>
      </c>
      <c r="G550" s="1121" t="e">
        <f t="shared" si="35"/>
        <v>#DIV/0!</v>
      </c>
      <c r="H550" s="1116"/>
      <c r="I550" s="1098"/>
      <c r="J550" s="1127"/>
      <c r="K550" s="1098">
        <v>12000</v>
      </c>
      <c r="L550" s="1127"/>
      <c r="M550" s="1111"/>
      <c r="N550" s="1098"/>
      <c r="O550" s="1127"/>
      <c r="P550" s="1098">
        <v>6000</v>
      </c>
      <c r="Q550" s="1127"/>
      <c r="R550" s="1111"/>
      <c r="S550" s="1098"/>
      <c r="T550" s="1127"/>
      <c r="U550" s="1098">
        <v>6000</v>
      </c>
      <c r="V550" s="1134"/>
    </row>
    <row r="551" spans="1:22">
      <c r="A551" s="1093" t="s">
        <v>165</v>
      </c>
      <c r="B551" s="1092"/>
      <c r="C551" s="1092"/>
      <c r="D551" s="1121" t="e">
        <f t="shared" si="32"/>
        <v>#DIV/0!</v>
      </c>
      <c r="E551" s="1121" t="e">
        <f t="shared" si="33"/>
        <v>#DIV/0!</v>
      </c>
      <c r="F551" s="1121" t="e">
        <f t="shared" si="34"/>
        <v>#DIV/0!</v>
      </c>
      <c r="G551" s="1121" t="e">
        <f t="shared" si="35"/>
        <v>#DIV/0!</v>
      </c>
      <c r="H551" s="1116"/>
      <c r="I551" s="1094">
        <v>281500</v>
      </c>
      <c r="J551" s="1126"/>
      <c r="K551" s="1094">
        <v>184800</v>
      </c>
      <c r="L551" s="1126"/>
      <c r="M551" s="1109"/>
      <c r="N551" s="1094">
        <v>109200</v>
      </c>
      <c r="O551" s="1126"/>
      <c r="P551" s="1094">
        <v>92400</v>
      </c>
      <c r="Q551" s="1126"/>
      <c r="R551" s="1109"/>
      <c r="S551" s="1094">
        <v>286400</v>
      </c>
      <c r="T551" s="1126"/>
      <c r="U551" s="1094">
        <v>5580</v>
      </c>
      <c r="V551" s="1134"/>
    </row>
    <row r="552" spans="1:22">
      <c r="A552" s="1099" t="s">
        <v>690</v>
      </c>
      <c r="B552" s="1092"/>
      <c r="C552" s="1092"/>
      <c r="D552" s="1121" t="e">
        <f t="shared" si="32"/>
        <v>#DIV/0!</v>
      </c>
      <c r="E552" s="1121" t="e">
        <f t="shared" si="33"/>
        <v>#DIV/0!</v>
      </c>
      <c r="F552" s="1121" t="e">
        <f t="shared" si="34"/>
        <v>#DIV/0!</v>
      </c>
      <c r="G552" s="1121" t="e">
        <f t="shared" si="35"/>
        <v>#DIV/0!</v>
      </c>
      <c r="H552" s="1116"/>
      <c r="I552" s="1098"/>
      <c r="J552" s="1127"/>
      <c r="K552" s="1098">
        <v>134400</v>
      </c>
      <c r="L552" s="1127"/>
      <c r="M552" s="1111"/>
      <c r="N552" s="1098"/>
      <c r="O552" s="1127"/>
      <c r="P552" s="1098">
        <v>67200</v>
      </c>
      <c r="Q552" s="1127"/>
      <c r="R552" s="1111"/>
      <c r="S552" s="1098"/>
      <c r="T552" s="1127"/>
      <c r="U552" s="1098"/>
      <c r="V552" s="1134"/>
    </row>
    <row r="553" spans="1:22">
      <c r="A553" s="1102" t="s">
        <v>691</v>
      </c>
      <c r="B553" s="1092"/>
      <c r="C553" s="1092"/>
      <c r="D553" s="1121" t="e">
        <f t="shared" si="32"/>
        <v>#DIV/0!</v>
      </c>
      <c r="E553" s="1121" t="e">
        <f t="shared" si="33"/>
        <v>#DIV/0!</v>
      </c>
      <c r="F553" s="1121" t="e">
        <f t="shared" si="34"/>
        <v>#DIV/0!</v>
      </c>
      <c r="G553" s="1121" t="e">
        <f t="shared" si="35"/>
        <v>#DIV/0!</v>
      </c>
      <c r="H553" s="1116"/>
      <c r="I553" s="1098"/>
      <c r="J553" s="1127"/>
      <c r="K553" s="1098">
        <v>134400</v>
      </c>
      <c r="L553" s="1127"/>
      <c r="M553" s="1111"/>
      <c r="N553" s="1098"/>
      <c r="O553" s="1127"/>
      <c r="P553" s="1098">
        <v>67200</v>
      </c>
      <c r="Q553" s="1127"/>
      <c r="R553" s="1111"/>
      <c r="S553" s="1098"/>
      <c r="T553" s="1127"/>
      <c r="U553" s="1098"/>
      <c r="V553" s="1134"/>
    </row>
    <row r="554" spans="1:22">
      <c r="A554" s="1099" t="s">
        <v>653</v>
      </c>
      <c r="B554" s="1092"/>
      <c r="C554" s="1092"/>
      <c r="D554" s="1121" t="e">
        <f t="shared" si="32"/>
        <v>#DIV/0!</v>
      </c>
      <c r="E554" s="1121" t="e">
        <f t="shared" si="33"/>
        <v>#DIV/0!</v>
      </c>
      <c r="F554" s="1121" t="e">
        <f t="shared" si="34"/>
        <v>#DIV/0!</v>
      </c>
      <c r="G554" s="1121" t="e">
        <f t="shared" si="35"/>
        <v>#DIV/0!</v>
      </c>
      <c r="H554" s="1116"/>
      <c r="I554" s="1098"/>
      <c r="J554" s="1127"/>
      <c r="K554" s="1098"/>
      <c r="L554" s="1127"/>
      <c r="M554" s="1111"/>
      <c r="N554" s="1098">
        <v>11400</v>
      </c>
      <c r="O554" s="1127"/>
      <c r="P554" s="1098"/>
      <c r="Q554" s="1127"/>
      <c r="R554" s="1111"/>
      <c r="S554" s="1098">
        <v>26400</v>
      </c>
      <c r="T554" s="1127"/>
      <c r="U554" s="1098"/>
      <c r="V554" s="1134"/>
    </row>
    <row r="555" spans="1:22">
      <c r="A555" s="1099" t="s">
        <v>654</v>
      </c>
      <c r="B555" s="1092"/>
      <c r="C555" s="1092"/>
      <c r="D555" s="1121" t="e">
        <f t="shared" si="32"/>
        <v>#DIV/0!</v>
      </c>
      <c r="E555" s="1121" t="e">
        <f t="shared" si="33"/>
        <v>#DIV/0!</v>
      </c>
      <c r="F555" s="1121" t="e">
        <f t="shared" si="34"/>
        <v>#DIV/0!</v>
      </c>
      <c r="G555" s="1121" t="e">
        <f t="shared" si="35"/>
        <v>#DIV/0!</v>
      </c>
      <c r="H555" s="1116"/>
      <c r="I555" s="1098">
        <v>281500</v>
      </c>
      <c r="J555" s="1127"/>
      <c r="K555" s="1098"/>
      <c r="L555" s="1127"/>
      <c r="M555" s="1111"/>
      <c r="N555" s="1098">
        <v>97800</v>
      </c>
      <c r="O555" s="1127"/>
      <c r="P555" s="1098"/>
      <c r="Q555" s="1127"/>
      <c r="R555" s="1111"/>
      <c r="S555" s="1098">
        <v>260000</v>
      </c>
      <c r="T555" s="1127"/>
      <c r="U555" s="1098"/>
      <c r="V555" s="1134"/>
    </row>
    <row r="556" spans="1:22">
      <c r="A556" s="1099" t="s">
        <v>618</v>
      </c>
      <c r="B556" s="1092"/>
      <c r="C556" s="1092"/>
      <c r="D556" s="1121" t="e">
        <f t="shared" si="32"/>
        <v>#DIV/0!</v>
      </c>
      <c r="E556" s="1121" t="e">
        <f t="shared" si="33"/>
        <v>#DIV/0!</v>
      </c>
      <c r="F556" s="1121" t="e">
        <f t="shared" si="34"/>
        <v>#DIV/0!</v>
      </c>
      <c r="G556" s="1121" t="e">
        <f t="shared" si="35"/>
        <v>#DIV/0!</v>
      </c>
      <c r="H556" s="1116"/>
      <c r="I556" s="1098"/>
      <c r="J556" s="1127"/>
      <c r="K556" s="1098"/>
      <c r="L556" s="1127"/>
      <c r="M556" s="1111"/>
      <c r="N556" s="1098"/>
      <c r="O556" s="1127"/>
      <c r="P556" s="1098"/>
      <c r="Q556" s="1127"/>
      <c r="R556" s="1111"/>
      <c r="S556" s="1098"/>
      <c r="T556" s="1127"/>
      <c r="U556" s="1098">
        <v>5580</v>
      </c>
      <c r="V556" s="1134"/>
    </row>
    <row r="557" spans="1:22">
      <c r="A557" s="1099" t="s">
        <v>692</v>
      </c>
      <c r="B557" s="1092"/>
      <c r="C557" s="1092"/>
      <c r="D557" s="1121" t="e">
        <f t="shared" si="32"/>
        <v>#DIV/0!</v>
      </c>
      <c r="E557" s="1121" t="e">
        <f t="shared" si="33"/>
        <v>#DIV/0!</v>
      </c>
      <c r="F557" s="1121" t="e">
        <f t="shared" si="34"/>
        <v>#DIV/0!</v>
      </c>
      <c r="G557" s="1121" t="e">
        <f t="shared" si="35"/>
        <v>#DIV/0!</v>
      </c>
      <c r="H557" s="1116"/>
      <c r="I557" s="1098"/>
      <c r="J557" s="1127"/>
      <c r="K557" s="1098">
        <v>50400</v>
      </c>
      <c r="L557" s="1127"/>
      <c r="M557" s="1111"/>
      <c r="N557" s="1098"/>
      <c r="O557" s="1127"/>
      <c r="P557" s="1098">
        <v>25200</v>
      </c>
      <c r="Q557" s="1127"/>
      <c r="R557" s="1111"/>
      <c r="S557" s="1098"/>
      <c r="T557" s="1127"/>
      <c r="U557" s="1098"/>
      <c r="V557" s="1134"/>
    </row>
    <row r="558" spans="1:22">
      <c r="A558" s="1102" t="s">
        <v>693</v>
      </c>
      <c r="B558" s="1092"/>
      <c r="C558" s="1092"/>
      <c r="D558" s="1121" t="e">
        <f t="shared" si="32"/>
        <v>#DIV/0!</v>
      </c>
      <c r="E558" s="1121" t="e">
        <f t="shared" si="33"/>
        <v>#DIV/0!</v>
      </c>
      <c r="F558" s="1121" t="e">
        <f t="shared" si="34"/>
        <v>#DIV/0!</v>
      </c>
      <c r="G558" s="1121" t="e">
        <f t="shared" si="35"/>
        <v>#DIV/0!</v>
      </c>
      <c r="H558" s="1116"/>
      <c r="I558" s="1098"/>
      <c r="J558" s="1127"/>
      <c r="K558" s="1098">
        <v>50400</v>
      </c>
      <c r="L558" s="1127"/>
      <c r="M558" s="1111"/>
      <c r="N558" s="1098"/>
      <c r="O558" s="1127"/>
      <c r="P558" s="1098">
        <v>25200</v>
      </c>
      <c r="Q558" s="1127"/>
      <c r="R558" s="1111"/>
      <c r="S558" s="1098"/>
      <c r="T558" s="1127"/>
      <c r="U558" s="1098"/>
      <c r="V558" s="1134"/>
    </row>
    <row r="559" spans="1:22">
      <c r="A559" s="1101" t="s">
        <v>133</v>
      </c>
      <c r="B559" s="1092"/>
      <c r="C559" s="1092"/>
      <c r="D559" s="1121" t="e">
        <f t="shared" si="32"/>
        <v>#DIV/0!</v>
      </c>
      <c r="E559" s="1121" t="e">
        <f t="shared" si="33"/>
        <v>#DIV/0!</v>
      </c>
      <c r="F559" s="1121" t="e">
        <f t="shared" si="34"/>
        <v>#DIV/0!</v>
      </c>
      <c r="G559" s="1121" t="e">
        <f t="shared" si="35"/>
        <v>#DIV/0!</v>
      </c>
      <c r="H559" s="1116"/>
      <c r="I559" s="1098"/>
      <c r="J559" s="1127"/>
      <c r="K559" s="1098">
        <v>24000</v>
      </c>
      <c r="L559" s="1127"/>
      <c r="M559" s="1111"/>
      <c r="N559" s="1098"/>
      <c r="O559" s="1127"/>
      <c r="P559" s="1098">
        <v>12000</v>
      </c>
      <c r="Q559" s="1127"/>
      <c r="R559" s="1111"/>
      <c r="S559" s="1098"/>
      <c r="T559" s="1127"/>
      <c r="U559" s="1098">
        <v>12000</v>
      </c>
      <c r="V559" s="1134"/>
    </row>
    <row r="560" spans="1:22">
      <c r="A560" s="1093" t="s">
        <v>133</v>
      </c>
      <c r="B560" s="1092"/>
      <c r="C560" s="1092"/>
      <c r="D560" s="1121" t="e">
        <f t="shared" si="32"/>
        <v>#DIV/0!</v>
      </c>
      <c r="E560" s="1121" t="e">
        <f t="shared" si="33"/>
        <v>#DIV/0!</v>
      </c>
      <c r="F560" s="1121" t="e">
        <f t="shared" si="34"/>
        <v>#DIV/0!</v>
      </c>
      <c r="G560" s="1121" t="e">
        <f t="shared" si="35"/>
        <v>#DIV/0!</v>
      </c>
      <c r="H560" s="1116"/>
      <c r="I560" s="1094"/>
      <c r="J560" s="1126"/>
      <c r="K560" s="1094">
        <v>24000</v>
      </c>
      <c r="L560" s="1126"/>
      <c r="M560" s="1109"/>
      <c r="N560" s="1094"/>
      <c r="O560" s="1126"/>
      <c r="P560" s="1094">
        <v>12000</v>
      </c>
      <c r="Q560" s="1126"/>
      <c r="R560" s="1109"/>
      <c r="S560" s="1094"/>
      <c r="T560" s="1126"/>
      <c r="U560" s="1094">
        <v>12000</v>
      </c>
      <c r="V560" s="1134"/>
    </row>
    <row r="561" spans="1:22">
      <c r="A561" s="1099" t="s">
        <v>656</v>
      </c>
      <c r="B561" s="1092"/>
      <c r="C561" s="1092"/>
      <c r="D561" s="1121" t="e">
        <f t="shared" si="32"/>
        <v>#DIV/0!</v>
      </c>
      <c r="E561" s="1121" t="e">
        <f t="shared" si="33"/>
        <v>#DIV/0!</v>
      </c>
      <c r="F561" s="1121" t="e">
        <f t="shared" si="34"/>
        <v>#DIV/0!</v>
      </c>
      <c r="G561" s="1121" t="e">
        <f t="shared" si="35"/>
        <v>#DIV/0!</v>
      </c>
      <c r="H561" s="1116"/>
      <c r="I561" s="1098"/>
      <c r="J561" s="1127"/>
      <c r="K561" s="1098">
        <v>24000</v>
      </c>
      <c r="L561" s="1127"/>
      <c r="M561" s="1111"/>
      <c r="N561" s="1098"/>
      <c r="O561" s="1127"/>
      <c r="P561" s="1098">
        <v>12000</v>
      </c>
      <c r="Q561" s="1127"/>
      <c r="R561" s="1111"/>
      <c r="S561" s="1098"/>
      <c r="T561" s="1127"/>
      <c r="U561" s="1098">
        <v>12000</v>
      </c>
      <c r="V561" s="1134"/>
    </row>
    <row r="562" spans="1:22">
      <c r="A562" s="1100" t="s">
        <v>610</v>
      </c>
      <c r="B562" s="1092"/>
      <c r="C562" s="1092"/>
      <c r="D562" s="1121" t="e">
        <f t="shared" si="32"/>
        <v>#DIV/0!</v>
      </c>
      <c r="E562" s="1121" t="e">
        <f t="shared" si="33"/>
        <v>#DIV/0!</v>
      </c>
      <c r="F562" s="1121" t="e">
        <f t="shared" si="34"/>
        <v>#DIV/0!</v>
      </c>
      <c r="G562" s="1121" t="e">
        <f t="shared" si="35"/>
        <v>#DIV/0!</v>
      </c>
      <c r="H562" s="1116"/>
      <c r="I562" s="1094"/>
      <c r="J562" s="1126"/>
      <c r="K562" s="1094">
        <v>3419910</v>
      </c>
      <c r="L562" s="1126"/>
      <c r="M562" s="1109"/>
      <c r="N562" s="1094"/>
      <c r="O562" s="1126"/>
      <c r="P562" s="1094">
        <v>1923720</v>
      </c>
      <c r="Q562" s="1126"/>
      <c r="R562" s="1109"/>
      <c r="S562" s="1094"/>
      <c r="T562" s="1126"/>
      <c r="U562" s="1094">
        <v>1461040</v>
      </c>
      <c r="V562" s="1134"/>
    </row>
    <row r="563" spans="1:22">
      <c r="A563" s="1101" t="s">
        <v>610</v>
      </c>
      <c r="B563" s="1092"/>
      <c r="C563" s="1092"/>
      <c r="D563" s="1121" t="e">
        <f t="shared" si="32"/>
        <v>#DIV/0!</v>
      </c>
      <c r="E563" s="1121" t="e">
        <f t="shared" si="33"/>
        <v>#DIV/0!</v>
      </c>
      <c r="F563" s="1121" t="e">
        <f t="shared" si="34"/>
        <v>#DIV/0!</v>
      </c>
      <c r="G563" s="1121" t="e">
        <f t="shared" si="35"/>
        <v>#DIV/0!</v>
      </c>
      <c r="H563" s="1116"/>
      <c r="I563" s="1098"/>
      <c r="J563" s="1127"/>
      <c r="K563" s="1098">
        <v>3419910</v>
      </c>
      <c r="L563" s="1127"/>
      <c r="M563" s="1111"/>
      <c r="N563" s="1098"/>
      <c r="O563" s="1127"/>
      <c r="P563" s="1098">
        <v>1923720</v>
      </c>
      <c r="Q563" s="1127"/>
      <c r="R563" s="1111"/>
      <c r="S563" s="1098"/>
      <c r="T563" s="1127"/>
      <c r="U563" s="1098">
        <v>1461040</v>
      </c>
      <c r="V563" s="1134"/>
    </row>
    <row r="564" spans="1:22">
      <c r="A564" s="1093" t="s">
        <v>670</v>
      </c>
      <c r="B564" s="1092"/>
      <c r="C564" s="1092"/>
      <c r="D564" s="1121" t="e">
        <f t="shared" si="32"/>
        <v>#DIV/0!</v>
      </c>
      <c r="E564" s="1121" t="e">
        <f t="shared" si="33"/>
        <v>#DIV/0!</v>
      </c>
      <c r="F564" s="1121" t="e">
        <f t="shared" si="34"/>
        <v>#DIV/0!</v>
      </c>
      <c r="G564" s="1121" t="e">
        <f t="shared" si="35"/>
        <v>#DIV/0!</v>
      </c>
      <c r="H564" s="1116"/>
      <c r="I564" s="1094"/>
      <c r="J564" s="1126"/>
      <c r="K564" s="1094">
        <v>235800</v>
      </c>
      <c r="L564" s="1126"/>
      <c r="M564" s="1109"/>
      <c r="N564" s="1094"/>
      <c r="O564" s="1126"/>
      <c r="P564" s="1094"/>
      <c r="Q564" s="1126"/>
      <c r="R564" s="1109"/>
      <c r="S564" s="1094"/>
      <c r="T564" s="1126"/>
      <c r="U564" s="1094"/>
      <c r="V564" s="1134"/>
    </row>
    <row r="565" spans="1:22">
      <c r="A565" s="1099" t="s">
        <v>670</v>
      </c>
      <c r="B565" s="1092"/>
      <c r="C565" s="1092"/>
      <c r="D565" s="1121" t="e">
        <f t="shared" si="32"/>
        <v>#DIV/0!</v>
      </c>
      <c r="E565" s="1121" t="e">
        <f t="shared" si="33"/>
        <v>#DIV/0!</v>
      </c>
      <c r="F565" s="1121" t="e">
        <f t="shared" si="34"/>
        <v>#DIV/0!</v>
      </c>
      <c r="G565" s="1121" t="e">
        <f t="shared" si="35"/>
        <v>#DIV/0!</v>
      </c>
      <c r="H565" s="1116"/>
      <c r="I565" s="1098"/>
      <c r="J565" s="1127"/>
      <c r="K565" s="1098">
        <v>235800</v>
      </c>
      <c r="L565" s="1127"/>
      <c r="M565" s="1111"/>
      <c r="N565" s="1098"/>
      <c r="O565" s="1127"/>
      <c r="P565" s="1098"/>
      <c r="Q565" s="1127"/>
      <c r="R565" s="1111"/>
      <c r="S565" s="1098"/>
      <c r="T565" s="1127"/>
      <c r="U565" s="1098"/>
      <c r="V565" s="1134"/>
    </row>
    <row r="566" spans="1:22">
      <c r="A566" s="1093" t="s">
        <v>620</v>
      </c>
      <c r="B566" s="1092"/>
      <c r="C566" s="1092"/>
      <c r="D566" s="1121" t="e">
        <f t="shared" si="32"/>
        <v>#DIV/0!</v>
      </c>
      <c r="E566" s="1121" t="e">
        <f t="shared" si="33"/>
        <v>#DIV/0!</v>
      </c>
      <c r="F566" s="1121" t="e">
        <f t="shared" si="34"/>
        <v>#DIV/0!</v>
      </c>
      <c r="G566" s="1121" t="e">
        <f t="shared" si="35"/>
        <v>#DIV/0!</v>
      </c>
      <c r="H566" s="1116"/>
      <c r="I566" s="1094"/>
      <c r="J566" s="1126"/>
      <c r="K566" s="1094"/>
      <c r="L566" s="1126"/>
      <c r="M566" s="1109"/>
      <c r="N566" s="1094"/>
      <c r="O566" s="1126"/>
      <c r="P566" s="1094">
        <v>157200</v>
      </c>
      <c r="Q566" s="1126"/>
      <c r="R566" s="1109"/>
      <c r="S566" s="1094"/>
      <c r="T566" s="1126"/>
      <c r="U566" s="1094">
        <v>110080</v>
      </c>
      <c r="V566" s="1134"/>
    </row>
    <row r="567" spans="1:22">
      <c r="A567" s="1099" t="s">
        <v>620</v>
      </c>
      <c r="B567" s="1092"/>
      <c r="C567" s="1092"/>
      <c r="D567" s="1121" t="e">
        <f t="shared" si="32"/>
        <v>#DIV/0!</v>
      </c>
      <c r="E567" s="1121" t="e">
        <f t="shared" si="33"/>
        <v>#DIV/0!</v>
      </c>
      <c r="F567" s="1121" t="e">
        <f t="shared" si="34"/>
        <v>#DIV/0!</v>
      </c>
      <c r="G567" s="1121" t="e">
        <f t="shared" si="35"/>
        <v>#DIV/0!</v>
      </c>
      <c r="H567" s="1116"/>
      <c r="I567" s="1098"/>
      <c r="J567" s="1127"/>
      <c r="K567" s="1098"/>
      <c r="L567" s="1127"/>
      <c r="M567" s="1111"/>
      <c r="N567" s="1098"/>
      <c r="O567" s="1127"/>
      <c r="P567" s="1098">
        <v>157200</v>
      </c>
      <c r="Q567" s="1127"/>
      <c r="R567" s="1111"/>
      <c r="S567" s="1098"/>
      <c r="T567" s="1127"/>
      <c r="U567" s="1098">
        <v>110080</v>
      </c>
      <c r="V567" s="1134"/>
    </row>
    <row r="568" spans="1:22">
      <c r="A568" s="1093" t="s">
        <v>742</v>
      </c>
      <c r="B568" s="1092"/>
      <c r="C568" s="1092"/>
      <c r="D568" s="1121" t="e">
        <f t="shared" si="32"/>
        <v>#DIV/0!</v>
      </c>
      <c r="E568" s="1121" t="e">
        <f t="shared" si="33"/>
        <v>#DIV/0!</v>
      </c>
      <c r="F568" s="1121" t="e">
        <f t="shared" si="34"/>
        <v>#DIV/0!</v>
      </c>
      <c r="G568" s="1121" t="e">
        <f t="shared" si="35"/>
        <v>#DIV/0!</v>
      </c>
      <c r="H568" s="1116"/>
      <c r="I568" s="1094"/>
      <c r="J568" s="1126"/>
      <c r="K568" s="1094">
        <v>21390</v>
      </c>
      <c r="L568" s="1126"/>
      <c r="M568" s="1109"/>
      <c r="N568" s="1094"/>
      <c r="O568" s="1126"/>
      <c r="P568" s="1094"/>
      <c r="Q568" s="1126"/>
      <c r="R568" s="1109"/>
      <c r="S568" s="1094"/>
      <c r="T568" s="1126"/>
      <c r="U568" s="1094"/>
      <c r="V568" s="1134"/>
    </row>
    <row r="569" spans="1:22">
      <c r="A569" s="1099" t="s">
        <v>742</v>
      </c>
      <c r="B569" s="1092"/>
      <c r="C569" s="1092"/>
      <c r="D569" s="1121" t="e">
        <f t="shared" si="32"/>
        <v>#DIV/0!</v>
      </c>
      <c r="E569" s="1121" t="e">
        <f t="shared" si="33"/>
        <v>#DIV/0!</v>
      </c>
      <c r="F569" s="1121" t="e">
        <f t="shared" si="34"/>
        <v>#DIV/0!</v>
      </c>
      <c r="G569" s="1121" t="e">
        <f t="shared" si="35"/>
        <v>#DIV/0!</v>
      </c>
      <c r="H569" s="1116"/>
      <c r="I569" s="1098"/>
      <c r="J569" s="1127"/>
      <c r="K569" s="1098">
        <v>21390</v>
      </c>
      <c r="L569" s="1127"/>
      <c r="M569" s="1111"/>
      <c r="N569" s="1098"/>
      <c r="O569" s="1127"/>
      <c r="P569" s="1098"/>
      <c r="Q569" s="1127"/>
      <c r="R569" s="1111"/>
      <c r="S569" s="1098"/>
      <c r="T569" s="1127"/>
      <c r="U569" s="1098"/>
      <c r="V569" s="1134"/>
    </row>
    <row r="570" spans="1:22">
      <c r="A570" s="1093" t="s">
        <v>132</v>
      </c>
      <c r="B570" s="1092"/>
      <c r="C570" s="1092"/>
      <c r="D570" s="1121" t="e">
        <f t="shared" si="32"/>
        <v>#DIV/0!</v>
      </c>
      <c r="E570" s="1121" t="e">
        <f t="shared" si="33"/>
        <v>#DIV/0!</v>
      </c>
      <c r="F570" s="1121" t="e">
        <f t="shared" si="34"/>
        <v>#DIV/0!</v>
      </c>
      <c r="G570" s="1121" t="e">
        <f t="shared" si="35"/>
        <v>#DIV/0!</v>
      </c>
      <c r="H570" s="1116"/>
      <c r="I570" s="1094"/>
      <c r="J570" s="1126"/>
      <c r="K570" s="1094">
        <v>2806200</v>
      </c>
      <c r="L570" s="1126"/>
      <c r="M570" s="1109"/>
      <c r="N570" s="1094"/>
      <c r="O570" s="1126"/>
      <c r="P570" s="1094"/>
      <c r="Q570" s="1126"/>
      <c r="R570" s="1109"/>
      <c r="S570" s="1094"/>
      <c r="T570" s="1126"/>
      <c r="U570" s="1094"/>
      <c r="V570" s="1134"/>
    </row>
    <row r="571" spans="1:22">
      <c r="A571" s="1099" t="s">
        <v>622</v>
      </c>
      <c r="B571" s="1092"/>
      <c r="C571" s="1092"/>
      <c r="D571" s="1121" t="e">
        <f t="shared" si="32"/>
        <v>#DIV/0!</v>
      </c>
      <c r="E571" s="1121" t="e">
        <f t="shared" si="33"/>
        <v>#DIV/0!</v>
      </c>
      <c r="F571" s="1121" t="e">
        <f t="shared" si="34"/>
        <v>#DIV/0!</v>
      </c>
      <c r="G571" s="1121" t="e">
        <f t="shared" si="35"/>
        <v>#DIV/0!</v>
      </c>
      <c r="H571" s="1116"/>
      <c r="I571" s="1098"/>
      <c r="J571" s="1127"/>
      <c r="K571" s="1098">
        <v>104280</v>
      </c>
      <c r="L571" s="1127"/>
      <c r="M571" s="1111"/>
      <c r="N571" s="1098"/>
      <c r="O571" s="1127"/>
      <c r="P571" s="1098"/>
      <c r="Q571" s="1127"/>
      <c r="R571" s="1111"/>
      <c r="S571" s="1098"/>
      <c r="T571" s="1127"/>
      <c r="U571" s="1098"/>
      <c r="V571" s="1134"/>
    </row>
    <row r="572" spans="1:22">
      <c r="A572" s="1102" t="s">
        <v>623</v>
      </c>
      <c r="B572" s="1092"/>
      <c r="C572" s="1092"/>
      <c r="D572" s="1121" t="e">
        <f t="shared" si="32"/>
        <v>#DIV/0!</v>
      </c>
      <c r="E572" s="1121" t="e">
        <f t="shared" si="33"/>
        <v>#DIV/0!</v>
      </c>
      <c r="F572" s="1121" t="e">
        <f t="shared" si="34"/>
        <v>#DIV/0!</v>
      </c>
      <c r="G572" s="1121" t="e">
        <f t="shared" si="35"/>
        <v>#DIV/0!</v>
      </c>
      <c r="H572" s="1116"/>
      <c r="I572" s="1098"/>
      <c r="J572" s="1127"/>
      <c r="K572" s="1098">
        <v>104280</v>
      </c>
      <c r="L572" s="1127"/>
      <c r="M572" s="1111"/>
      <c r="N572" s="1098"/>
      <c r="O572" s="1127"/>
      <c r="P572" s="1098"/>
      <c r="Q572" s="1127"/>
      <c r="R572" s="1111"/>
      <c r="S572" s="1098"/>
      <c r="T572" s="1127"/>
      <c r="U572" s="1098"/>
      <c r="V572" s="1134"/>
    </row>
    <row r="573" spans="1:22">
      <c r="A573" s="1099" t="s">
        <v>806</v>
      </c>
      <c r="B573" s="1092"/>
      <c r="C573" s="1092"/>
      <c r="D573" s="1121" t="e">
        <f t="shared" si="32"/>
        <v>#DIV/0!</v>
      </c>
      <c r="E573" s="1121" t="e">
        <f t="shared" si="33"/>
        <v>#DIV/0!</v>
      </c>
      <c r="F573" s="1121" t="e">
        <f t="shared" si="34"/>
        <v>#DIV/0!</v>
      </c>
      <c r="G573" s="1121" t="e">
        <f t="shared" si="35"/>
        <v>#DIV/0!</v>
      </c>
      <c r="H573" s="1116"/>
      <c r="I573" s="1098"/>
      <c r="J573" s="1127"/>
      <c r="K573" s="1098">
        <v>1251360</v>
      </c>
      <c r="L573" s="1127"/>
      <c r="M573" s="1111"/>
      <c r="N573" s="1098"/>
      <c r="O573" s="1127"/>
      <c r="P573" s="1098"/>
      <c r="Q573" s="1127"/>
      <c r="R573" s="1111"/>
      <c r="S573" s="1098"/>
      <c r="T573" s="1127"/>
      <c r="U573" s="1098"/>
      <c r="V573" s="1134"/>
    </row>
    <row r="574" spans="1:22">
      <c r="A574" s="1102" t="s">
        <v>807</v>
      </c>
      <c r="B574" s="1092"/>
      <c r="C574" s="1092"/>
      <c r="D574" s="1121" t="e">
        <f t="shared" si="32"/>
        <v>#DIV/0!</v>
      </c>
      <c r="E574" s="1121" t="e">
        <f t="shared" si="33"/>
        <v>#DIV/0!</v>
      </c>
      <c r="F574" s="1121" t="e">
        <f t="shared" si="34"/>
        <v>#DIV/0!</v>
      </c>
      <c r="G574" s="1121" t="e">
        <f t="shared" si="35"/>
        <v>#DIV/0!</v>
      </c>
      <c r="H574" s="1116"/>
      <c r="I574" s="1098"/>
      <c r="J574" s="1127"/>
      <c r="K574" s="1098">
        <v>1251360</v>
      </c>
      <c r="L574" s="1127"/>
      <c r="M574" s="1111"/>
      <c r="N574" s="1098"/>
      <c r="O574" s="1127"/>
      <c r="P574" s="1098"/>
      <c r="Q574" s="1127"/>
      <c r="R574" s="1111"/>
      <c r="S574" s="1098"/>
      <c r="T574" s="1127"/>
      <c r="U574" s="1098"/>
      <c r="V574" s="1134"/>
    </row>
    <row r="575" spans="1:22">
      <c r="A575" s="1099" t="s">
        <v>808</v>
      </c>
      <c r="B575" s="1092"/>
      <c r="C575" s="1092"/>
      <c r="D575" s="1121" t="e">
        <f t="shared" si="32"/>
        <v>#DIV/0!</v>
      </c>
      <c r="E575" s="1121" t="e">
        <f t="shared" si="33"/>
        <v>#DIV/0!</v>
      </c>
      <c r="F575" s="1121" t="e">
        <f t="shared" si="34"/>
        <v>#DIV/0!</v>
      </c>
      <c r="G575" s="1121" t="e">
        <f t="shared" si="35"/>
        <v>#DIV/0!</v>
      </c>
      <c r="H575" s="1116"/>
      <c r="I575" s="1098"/>
      <c r="J575" s="1127"/>
      <c r="K575" s="1098">
        <v>138000</v>
      </c>
      <c r="L575" s="1127"/>
      <c r="M575" s="1111"/>
      <c r="N575" s="1098"/>
      <c r="O575" s="1127"/>
      <c r="P575" s="1098"/>
      <c r="Q575" s="1127"/>
      <c r="R575" s="1111"/>
      <c r="S575" s="1098"/>
      <c r="T575" s="1127"/>
      <c r="U575" s="1098"/>
      <c r="V575" s="1134"/>
    </row>
    <row r="576" spans="1:22">
      <c r="A576" s="1102" t="s">
        <v>630</v>
      </c>
      <c r="B576" s="1092"/>
      <c r="C576" s="1092"/>
      <c r="D576" s="1121" t="e">
        <f t="shared" si="32"/>
        <v>#DIV/0!</v>
      </c>
      <c r="E576" s="1121" t="e">
        <f t="shared" si="33"/>
        <v>#DIV/0!</v>
      </c>
      <c r="F576" s="1121" t="e">
        <f t="shared" si="34"/>
        <v>#DIV/0!</v>
      </c>
      <c r="G576" s="1121" t="e">
        <f t="shared" si="35"/>
        <v>#DIV/0!</v>
      </c>
      <c r="H576" s="1116"/>
      <c r="I576" s="1098"/>
      <c r="J576" s="1127"/>
      <c r="K576" s="1098">
        <v>138000</v>
      </c>
      <c r="L576" s="1127"/>
      <c r="M576" s="1111"/>
      <c r="N576" s="1098"/>
      <c r="O576" s="1127"/>
      <c r="P576" s="1098"/>
      <c r="Q576" s="1127"/>
      <c r="R576" s="1111"/>
      <c r="S576" s="1098"/>
      <c r="T576" s="1127"/>
      <c r="U576" s="1098"/>
      <c r="V576" s="1134"/>
    </row>
    <row r="577" spans="1:22">
      <c r="A577" s="1099" t="s">
        <v>809</v>
      </c>
      <c r="B577" s="1092"/>
      <c r="C577" s="1092"/>
      <c r="D577" s="1121" t="e">
        <f t="shared" si="32"/>
        <v>#DIV/0!</v>
      </c>
      <c r="E577" s="1121" t="e">
        <f t="shared" si="33"/>
        <v>#DIV/0!</v>
      </c>
      <c r="F577" s="1121" t="e">
        <f t="shared" si="34"/>
        <v>#DIV/0!</v>
      </c>
      <c r="G577" s="1121" t="e">
        <f t="shared" si="35"/>
        <v>#DIV/0!</v>
      </c>
      <c r="H577" s="1116"/>
      <c r="I577" s="1098"/>
      <c r="J577" s="1127"/>
      <c r="K577" s="1098">
        <v>138000</v>
      </c>
      <c r="L577" s="1127"/>
      <c r="M577" s="1111"/>
      <c r="N577" s="1098"/>
      <c r="O577" s="1127"/>
      <c r="P577" s="1098"/>
      <c r="Q577" s="1127"/>
      <c r="R577" s="1111"/>
      <c r="S577" s="1098"/>
      <c r="T577" s="1127"/>
      <c r="U577" s="1098"/>
      <c r="V577" s="1134"/>
    </row>
    <row r="578" spans="1:22">
      <c r="A578" s="1102" t="s">
        <v>630</v>
      </c>
      <c r="B578" s="1092"/>
      <c r="C578" s="1092"/>
      <c r="D578" s="1121" t="e">
        <f t="shared" si="32"/>
        <v>#DIV/0!</v>
      </c>
      <c r="E578" s="1121" t="e">
        <f t="shared" si="33"/>
        <v>#DIV/0!</v>
      </c>
      <c r="F578" s="1121" t="e">
        <f t="shared" si="34"/>
        <v>#DIV/0!</v>
      </c>
      <c r="G578" s="1121" t="e">
        <f t="shared" si="35"/>
        <v>#DIV/0!</v>
      </c>
      <c r="H578" s="1116"/>
      <c r="I578" s="1098"/>
      <c r="J578" s="1127"/>
      <c r="K578" s="1098">
        <v>138000</v>
      </c>
      <c r="L578" s="1127"/>
      <c r="M578" s="1111"/>
      <c r="N578" s="1098"/>
      <c r="O578" s="1127"/>
      <c r="P578" s="1098"/>
      <c r="Q578" s="1127"/>
      <c r="R578" s="1111"/>
      <c r="S578" s="1098"/>
      <c r="T578" s="1127"/>
      <c r="U578" s="1098"/>
      <c r="V578" s="1134"/>
    </row>
    <row r="579" spans="1:22">
      <c r="A579" s="1099" t="s">
        <v>810</v>
      </c>
      <c r="B579" s="1092"/>
      <c r="C579" s="1092"/>
      <c r="D579" s="1121" t="e">
        <f t="shared" si="32"/>
        <v>#DIV/0!</v>
      </c>
      <c r="E579" s="1121" t="e">
        <f t="shared" si="33"/>
        <v>#DIV/0!</v>
      </c>
      <c r="F579" s="1121" t="e">
        <f t="shared" si="34"/>
        <v>#DIV/0!</v>
      </c>
      <c r="G579" s="1121" t="e">
        <f t="shared" si="35"/>
        <v>#DIV/0!</v>
      </c>
      <c r="H579" s="1116"/>
      <c r="I579" s="1098"/>
      <c r="J579" s="1127"/>
      <c r="K579" s="1098">
        <v>276000</v>
      </c>
      <c r="L579" s="1127"/>
      <c r="M579" s="1111"/>
      <c r="N579" s="1098"/>
      <c r="O579" s="1127"/>
      <c r="P579" s="1098"/>
      <c r="Q579" s="1127"/>
      <c r="R579" s="1111"/>
      <c r="S579" s="1098"/>
      <c r="T579" s="1127"/>
      <c r="U579" s="1098"/>
      <c r="V579" s="1134"/>
    </row>
    <row r="580" spans="1:22">
      <c r="A580" s="1102" t="s">
        <v>632</v>
      </c>
      <c r="B580" s="1092"/>
      <c r="C580" s="1092"/>
      <c r="D580" s="1121" t="e">
        <f t="shared" si="32"/>
        <v>#DIV/0!</v>
      </c>
      <c r="E580" s="1121" t="e">
        <f t="shared" si="33"/>
        <v>#DIV/0!</v>
      </c>
      <c r="F580" s="1121" t="e">
        <f t="shared" si="34"/>
        <v>#DIV/0!</v>
      </c>
      <c r="G580" s="1121" t="e">
        <f t="shared" si="35"/>
        <v>#DIV/0!</v>
      </c>
      <c r="H580" s="1116"/>
      <c r="I580" s="1098"/>
      <c r="J580" s="1127"/>
      <c r="K580" s="1098">
        <v>276000</v>
      </c>
      <c r="L580" s="1127"/>
      <c r="M580" s="1111"/>
      <c r="N580" s="1098"/>
      <c r="O580" s="1127"/>
      <c r="P580" s="1098"/>
      <c r="Q580" s="1127"/>
      <c r="R580" s="1111"/>
      <c r="S580" s="1098"/>
      <c r="T580" s="1127"/>
      <c r="U580" s="1098"/>
      <c r="V580" s="1134"/>
    </row>
    <row r="581" spans="1:22">
      <c r="A581" s="1099" t="s">
        <v>811</v>
      </c>
      <c r="B581" s="1092"/>
      <c r="C581" s="1092"/>
      <c r="D581" s="1121" t="e">
        <f t="shared" si="32"/>
        <v>#DIV/0!</v>
      </c>
      <c r="E581" s="1121" t="e">
        <f t="shared" si="33"/>
        <v>#DIV/0!</v>
      </c>
      <c r="F581" s="1121" t="e">
        <f t="shared" si="34"/>
        <v>#DIV/0!</v>
      </c>
      <c r="G581" s="1121" t="e">
        <f t="shared" si="35"/>
        <v>#DIV/0!</v>
      </c>
      <c r="H581" s="1116"/>
      <c r="I581" s="1098"/>
      <c r="J581" s="1127"/>
      <c r="K581" s="1098">
        <v>138000</v>
      </c>
      <c r="L581" s="1127"/>
      <c r="M581" s="1111"/>
      <c r="N581" s="1098"/>
      <c r="O581" s="1127"/>
      <c r="P581" s="1098"/>
      <c r="Q581" s="1127"/>
      <c r="R581" s="1111"/>
      <c r="S581" s="1098"/>
      <c r="T581" s="1127"/>
      <c r="U581" s="1098"/>
      <c r="V581" s="1134"/>
    </row>
    <row r="582" spans="1:22">
      <c r="A582" s="1102" t="s">
        <v>630</v>
      </c>
      <c r="B582" s="1092"/>
      <c r="C582" s="1092"/>
      <c r="D582" s="1121" t="e">
        <f t="shared" si="32"/>
        <v>#DIV/0!</v>
      </c>
      <c r="E582" s="1121" t="e">
        <f t="shared" si="33"/>
        <v>#DIV/0!</v>
      </c>
      <c r="F582" s="1121" t="e">
        <f t="shared" si="34"/>
        <v>#DIV/0!</v>
      </c>
      <c r="G582" s="1121" t="e">
        <f t="shared" si="35"/>
        <v>#DIV/0!</v>
      </c>
      <c r="H582" s="1116"/>
      <c r="I582" s="1098"/>
      <c r="J582" s="1127"/>
      <c r="K582" s="1098">
        <v>138000</v>
      </c>
      <c r="L582" s="1127"/>
      <c r="M582" s="1111"/>
      <c r="N582" s="1098"/>
      <c r="O582" s="1127"/>
      <c r="P582" s="1098"/>
      <c r="Q582" s="1127"/>
      <c r="R582" s="1111"/>
      <c r="S582" s="1098"/>
      <c r="T582" s="1127"/>
      <c r="U582" s="1098"/>
      <c r="V582" s="1134"/>
    </row>
    <row r="583" spans="1:22">
      <c r="A583" s="1099" t="s">
        <v>631</v>
      </c>
      <c r="B583" s="1092"/>
      <c r="C583" s="1092"/>
      <c r="D583" s="1121" t="e">
        <f t="shared" si="32"/>
        <v>#DIV/0!</v>
      </c>
      <c r="E583" s="1121" t="e">
        <f t="shared" si="33"/>
        <v>#DIV/0!</v>
      </c>
      <c r="F583" s="1121" t="e">
        <f t="shared" si="34"/>
        <v>#DIV/0!</v>
      </c>
      <c r="G583" s="1121" t="e">
        <f t="shared" si="35"/>
        <v>#DIV/0!</v>
      </c>
      <c r="H583" s="1116"/>
      <c r="I583" s="1098"/>
      <c r="J583" s="1127"/>
      <c r="K583" s="1098">
        <v>276000</v>
      </c>
      <c r="L583" s="1127"/>
      <c r="M583" s="1111"/>
      <c r="N583" s="1098"/>
      <c r="O583" s="1127"/>
      <c r="P583" s="1098"/>
      <c r="Q583" s="1127"/>
      <c r="R583" s="1111"/>
      <c r="S583" s="1098"/>
      <c r="T583" s="1127"/>
      <c r="U583" s="1098"/>
      <c r="V583" s="1134"/>
    </row>
    <row r="584" spans="1:22">
      <c r="A584" s="1102" t="s">
        <v>632</v>
      </c>
      <c r="B584" s="1092"/>
      <c r="C584" s="1092"/>
      <c r="D584" s="1121" t="e">
        <f t="shared" si="32"/>
        <v>#DIV/0!</v>
      </c>
      <c r="E584" s="1121" t="e">
        <f t="shared" si="33"/>
        <v>#DIV/0!</v>
      </c>
      <c r="F584" s="1121" t="e">
        <f t="shared" si="34"/>
        <v>#DIV/0!</v>
      </c>
      <c r="G584" s="1121" t="e">
        <f t="shared" si="35"/>
        <v>#DIV/0!</v>
      </c>
      <c r="H584" s="1116"/>
      <c r="I584" s="1098"/>
      <c r="J584" s="1127"/>
      <c r="K584" s="1098">
        <v>276000</v>
      </c>
      <c r="L584" s="1127"/>
      <c r="M584" s="1111"/>
      <c r="N584" s="1098"/>
      <c r="O584" s="1127"/>
      <c r="P584" s="1098"/>
      <c r="Q584" s="1127"/>
      <c r="R584" s="1111"/>
      <c r="S584" s="1098"/>
      <c r="T584" s="1127"/>
      <c r="U584" s="1098"/>
      <c r="V584" s="1134"/>
    </row>
    <row r="585" spans="1:22">
      <c r="A585" s="1099" t="s">
        <v>633</v>
      </c>
      <c r="B585" s="1092"/>
      <c r="C585" s="1092"/>
      <c r="D585" s="1121" t="e">
        <f t="shared" ref="D585:D648" si="36">+AVERAGE(J585,O585)</f>
        <v>#DIV/0!</v>
      </c>
      <c r="E585" s="1121" t="e">
        <f t="shared" ref="E585:E648" si="37">+AVERAGE(L585,Q585)</f>
        <v>#DIV/0!</v>
      </c>
      <c r="F585" s="1121" t="e">
        <f t="shared" ref="F585:F648" si="38">+B585-D585</f>
        <v>#DIV/0!</v>
      </c>
      <c r="G585" s="1121" t="e">
        <f t="shared" ref="G585:G648" si="39">+C585-E585</f>
        <v>#DIV/0!</v>
      </c>
      <c r="H585" s="1116"/>
      <c r="I585" s="1098"/>
      <c r="J585" s="1127"/>
      <c r="K585" s="1098">
        <v>104280</v>
      </c>
      <c r="L585" s="1127"/>
      <c r="M585" s="1111"/>
      <c r="N585" s="1098"/>
      <c r="O585" s="1127"/>
      <c r="P585" s="1098"/>
      <c r="Q585" s="1127"/>
      <c r="R585" s="1111"/>
      <c r="S585" s="1098"/>
      <c r="T585" s="1127"/>
      <c r="U585" s="1098"/>
      <c r="V585" s="1134"/>
    </row>
    <row r="586" spans="1:22">
      <c r="A586" s="1102" t="s">
        <v>623</v>
      </c>
      <c r="B586" s="1092"/>
      <c r="C586" s="1092"/>
      <c r="D586" s="1121" t="e">
        <f t="shared" si="36"/>
        <v>#DIV/0!</v>
      </c>
      <c r="E586" s="1121" t="e">
        <f t="shared" si="37"/>
        <v>#DIV/0!</v>
      </c>
      <c r="F586" s="1121" t="e">
        <f t="shared" si="38"/>
        <v>#DIV/0!</v>
      </c>
      <c r="G586" s="1121" t="e">
        <f t="shared" si="39"/>
        <v>#DIV/0!</v>
      </c>
      <c r="H586" s="1116"/>
      <c r="I586" s="1098"/>
      <c r="J586" s="1127"/>
      <c r="K586" s="1098">
        <v>104280</v>
      </c>
      <c r="L586" s="1127"/>
      <c r="M586" s="1111"/>
      <c r="N586" s="1098"/>
      <c r="O586" s="1127"/>
      <c r="P586" s="1098"/>
      <c r="Q586" s="1127"/>
      <c r="R586" s="1111"/>
      <c r="S586" s="1098"/>
      <c r="T586" s="1127"/>
      <c r="U586" s="1098"/>
      <c r="V586" s="1134"/>
    </row>
    <row r="587" spans="1:22">
      <c r="A587" s="1099" t="s">
        <v>634</v>
      </c>
      <c r="B587" s="1092"/>
      <c r="C587" s="1092"/>
      <c r="D587" s="1121" t="e">
        <f t="shared" si="36"/>
        <v>#DIV/0!</v>
      </c>
      <c r="E587" s="1121" t="e">
        <f t="shared" si="37"/>
        <v>#DIV/0!</v>
      </c>
      <c r="F587" s="1121" t="e">
        <f t="shared" si="38"/>
        <v>#DIV/0!</v>
      </c>
      <c r="G587" s="1121" t="e">
        <f t="shared" si="39"/>
        <v>#DIV/0!</v>
      </c>
      <c r="H587" s="1116"/>
      <c r="I587" s="1098"/>
      <c r="J587" s="1127"/>
      <c r="K587" s="1098">
        <v>138000</v>
      </c>
      <c r="L587" s="1127"/>
      <c r="M587" s="1111"/>
      <c r="N587" s="1098"/>
      <c r="O587" s="1127"/>
      <c r="P587" s="1098"/>
      <c r="Q587" s="1127"/>
      <c r="R587" s="1111"/>
      <c r="S587" s="1098"/>
      <c r="T587" s="1127"/>
      <c r="U587" s="1098"/>
      <c r="V587" s="1134"/>
    </row>
    <row r="588" spans="1:22">
      <c r="A588" s="1102" t="s">
        <v>630</v>
      </c>
      <c r="B588" s="1092"/>
      <c r="C588" s="1092"/>
      <c r="D588" s="1121" t="e">
        <f t="shared" si="36"/>
        <v>#DIV/0!</v>
      </c>
      <c r="E588" s="1121" t="e">
        <f t="shared" si="37"/>
        <v>#DIV/0!</v>
      </c>
      <c r="F588" s="1121" t="e">
        <f t="shared" si="38"/>
        <v>#DIV/0!</v>
      </c>
      <c r="G588" s="1121" t="e">
        <f t="shared" si="39"/>
        <v>#DIV/0!</v>
      </c>
      <c r="H588" s="1116"/>
      <c r="I588" s="1098"/>
      <c r="J588" s="1127"/>
      <c r="K588" s="1098">
        <v>138000</v>
      </c>
      <c r="L588" s="1127"/>
      <c r="M588" s="1111"/>
      <c r="N588" s="1098"/>
      <c r="O588" s="1127"/>
      <c r="P588" s="1098"/>
      <c r="Q588" s="1127"/>
      <c r="R588" s="1111"/>
      <c r="S588" s="1098"/>
      <c r="T588" s="1127"/>
      <c r="U588" s="1098"/>
      <c r="V588" s="1134"/>
    </row>
    <row r="589" spans="1:22">
      <c r="A589" s="1099" t="s">
        <v>812</v>
      </c>
      <c r="B589" s="1092"/>
      <c r="C589" s="1092"/>
      <c r="D589" s="1121" t="e">
        <f t="shared" si="36"/>
        <v>#DIV/0!</v>
      </c>
      <c r="E589" s="1121" t="e">
        <f t="shared" si="37"/>
        <v>#DIV/0!</v>
      </c>
      <c r="F589" s="1121" t="e">
        <f t="shared" si="38"/>
        <v>#DIV/0!</v>
      </c>
      <c r="G589" s="1121" t="e">
        <f t="shared" si="39"/>
        <v>#DIV/0!</v>
      </c>
      <c r="H589" s="1116"/>
      <c r="I589" s="1098"/>
      <c r="J589" s="1127"/>
      <c r="K589" s="1098">
        <v>104280</v>
      </c>
      <c r="L589" s="1127"/>
      <c r="M589" s="1111"/>
      <c r="N589" s="1098"/>
      <c r="O589" s="1127"/>
      <c r="P589" s="1098"/>
      <c r="Q589" s="1127"/>
      <c r="R589" s="1111"/>
      <c r="S589" s="1098"/>
      <c r="T589" s="1127"/>
      <c r="U589" s="1098"/>
      <c r="V589" s="1134"/>
    </row>
    <row r="590" spans="1:22">
      <c r="A590" s="1102" t="s">
        <v>623</v>
      </c>
      <c r="B590" s="1092"/>
      <c r="C590" s="1092"/>
      <c r="D590" s="1121" t="e">
        <f t="shared" si="36"/>
        <v>#DIV/0!</v>
      </c>
      <c r="E590" s="1121" t="e">
        <f t="shared" si="37"/>
        <v>#DIV/0!</v>
      </c>
      <c r="F590" s="1121" t="e">
        <f t="shared" si="38"/>
        <v>#DIV/0!</v>
      </c>
      <c r="G590" s="1121" t="e">
        <f t="shared" si="39"/>
        <v>#DIV/0!</v>
      </c>
      <c r="H590" s="1116"/>
      <c r="I590" s="1098"/>
      <c r="J590" s="1127"/>
      <c r="K590" s="1098">
        <v>104280</v>
      </c>
      <c r="L590" s="1127"/>
      <c r="M590" s="1111"/>
      <c r="N590" s="1098"/>
      <c r="O590" s="1127"/>
      <c r="P590" s="1098"/>
      <c r="Q590" s="1127"/>
      <c r="R590" s="1111"/>
      <c r="S590" s="1098"/>
      <c r="T590" s="1127"/>
      <c r="U590" s="1098"/>
      <c r="V590" s="1134"/>
    </row>
    <row r="591" spans="1:22">
      <c r="A591" s="1099" t="s">
        <v>813</v>
      </c>
      <c r="B591" s="1092"/>
      <c r="C591" s="1092"/>
      <c r="D591" s="1121" t="e">
        <f t="shared" si="36"/>
        <v>#DIV/0!</v>
      </c>
      <c r="E591" s="1121" t="e">
        <f t="shared" si="37"/>
        <v>#DIV/0!</v>
      </c>
      <c r="F591" s="1121" t="e">
        <f t="shared" si="38"/>
        <v>#DIV/0!</v>
      </c>
      <c r="G591" s="1121" t="e">
        <f t="shared" si="39"/>
        <v>#DIV/0!</v>
      </c>
      <c r="H591" s="1116"/>
      <c r="I591" s="1098"/>
      <c r="J591" s="1127"/>
      <c r="K591" s="1098">
        <v>138000</v>
      </c>
      <c r="L591" s="1127"/>
      <c r="M591" s="1111"/>
      <c r="N591" s="1098"/>
      <c r="O591" s="1127"/>
      <c r="P591" s="1098"/>
      <c r="Q591" s="1127"/>
      <c r="R591" s="1111"/>
      <c r="S591" s="1098"/>
      <c r="T591" s="1127"/>
      <c r="U591" s="1098"/>
      <c r="V591" s="1134"/>
    </row>
    <row r="592" spans="1:22">
      <c r="A592" s="1102" t="s">
        <v>630</v>
      </c>
      <c r="B592" s="1092"/>
      <c r="C592" s="1092"/>
      <c r="D592" s="1121" t="e">
        <f t="shared" si="36"/>
        <v>#DIV/0!</v>
      </c>
      <c r="E592" s="1121" t="e">
        <f t="shared" si="37"/>
        <v>#DIV/0!</v>
      </c>
      <c r="F592" s="1121" t="e">
        <f t="shared" si="38"/>
        <v>#DIV/0!</v>
      </c>
      <c r="G592" s="1121" t="e">
        <f t="shared" si="39"/>
        <v>#DIV/0!</v>
      </c>
      <c r="H592" s="1116"/>
      <c r="I592" s="1098"/>
      <c r="J592" s="1127"/>
      <c r="K592" s="1098">
        <v>138000</v>
      </c>
      <c r="L592" s="1127"/>
      <c r="M592" s="1111"/>
      <c r="N592" s="1098"/>
      <c r="O592" s="1127"/>
      <c r="P592" s="1098"/>
      <c r="Q592" s="1127"/>
      <c r="R592" s="1111"/>
      <c r="S592" s="1098"/>
      <c r="T592" s="1127"/>
      <c r="U592" s="1098"/>
      <c r="V592" s="1134"/>
    </row>
    <row r="593" spans="1:22">
      <c r="A593" s="1093" t="s">
        <v>239</v>
      </c>
      <c r="B593" s="1092"/>
      <c r="C593" s="1092"/>
      <c r="D593" s="1121" t="e">
        <f t="shared" si="36"/>
        <v>#DIV/0!</v>
      </c>
      <c r="E593" s="1121" t="e">
        <f t="shared" si="37"/>
        <v>#DIV/0!</v>
      </c>
      <c r="F593" s="1121" t="e">
        <f t="shared" si="38"/>
        <v>#DIV/0!</v>
      </c>
      <c r="G593" s="1121" t="e">
        <f t="shared" si="39"/>
        <v>#DIV/0!</v>
      </c>
      <c r="H593" s="1116"/>
      <c r="I593" s="1094"/>
      <c r="J593" s="1126"/>
      <c r="K593" s="1094">
        <v>356520</v>
      </c>
      <c r="L593" s="1126"/>
      <c r="M593" s="1109"/>
      <c r="N593" s="1094"/>
      <c r="O593" s="1126"/>
      <c r="P593" s="1094"/>
      <c r="Q593" s="1126"/>
      <c r="R593" s="1109"/>
      <c r="S593" s="1094"/>
      <c r="T593" s="1126"/>
      <c r="U593" s="1094"/>
      <c r="V593" s="1134"/>
    </row>
    <row r="594" spans="1:22">
      <c r="A594" s="1099" t="s">
        <v>814</v>
      </c>
      <c r="B594" s="1092"/>
      <c r="C594" s="1092"/>
      <c r="D594" s="1121" t="e">
        <f t="shared" si="36"/>
        <v>#DIV/0!</v>
      </c>
      <c r="E594" s="1121" t="e">
        <f t="shared" si="37"/>
        <v>#DIV/0!</v>
      </c>
      <c r="F594" s="1121" t="e">
        <f t="shared" si="38"/>
        <v>#DIV/0!</v>
      </c>
      <c r="G594" s="1121" t="e">
        <f t="shared" si="39"/>
        <v>#DIV/0!</v>
      </c>
      <c r="H594" s="1116"/>
      <c r="I594" s="1098"/>
      <c r="J594" s="1127"/>
      <c r="K594" s="1098">
        <v>356520</v>
      </c>
      <c r="L594" s="1127"/>
      <c r="M594" s="1111"/>
      <c r="N594" s="1098"/>
      <c r="O594" s="1127"/>
      <c r="P594" s="1098"/>
      <c r="Q594" s="1127"/>
      <c r="R594" s="1111"/>
      <c r="S594" s="1098"/>
      <c r="T594" s="1127"/>
      <c r="U594" s="1098"/>
      <c r="V594" s="1134"/>
    </row>
    <row r="595" spans="1:22">
      <c r="A595" s="1102" t="s">
        <v>815</v>
      </c>
      <c r="B595" s="1092"/>
      <c r="C595" s="1092"/>
      <c r="D595" s="1121" t="e">
        <f t="shared" si="36"/>
        <v>#DIV/0!</v>
      </c>
      <c r="E595" s="1121" t="e">
        <f t="shared" si="37"/>
        <v>#DIV/0!</v>
      </c>
      <c r="F595" s="1121" t="e">
        <f t="shared" si="38"/>
        <v>#DIV/0!</v>
      </c>
      <c r="G595" s="1121" t="e">
        <f t="shared" si="39"/>
        <v>#DIV/0!</v>
      </c>
      <c r="H595" s="1116"/>
      <c r="I595" s="1098"/>
      <c r="J595" s="1127"/>
      <c r="K595" s="1098">
        <v>356520</v>
      </c>
      <c r="L595" s="1127"/>
      <c r="M595" s="1111"/>
      <c r="N595" s="1098"/>
      <c r="O595" s="1127"/>
      <c r="P595" s="1098"/>
      <c r="Q595" s="1127"/>
      <c r="R595" s="1111"/>
      <c r="S595" s="1098"/>
      <c r="T595" s="1127"/>
      <c r="U595" s="1098"/>
      <c r="V595" s="1134"/>
    </row>
    <row r="596" spans="1:22">
      <c r="A596" s="1093" t="s">
        <v>621</v>
      </c>
      <c r="B596" s="1092"/>
      <c r="C596" s="1092"/>
      <c r="D596" s="1121" t="e">
        <f t="shared" si="36"/>
        <v>#DIV/0!</v>
      </c>
      <c r="E596" s="1121" t="e">
        <f t="shared" si="37"/>
        <v>#DIV/0!</v>
      </c>
      <c r="F596" s="1121" t="e">
        <f t="shared" si="38"/>
        <v>#DIV/0!</v>
      </c>
      <c r="G596" s="1121" t="e">
        <f t="shared" si="39"/>
        <v>#DIV/0!</v>
      </c>
      <c r="H596" s="1116"/>
      <c r="I596" s="1094"/>
      <c r="J596" s="1126"/>
      <c r="K596" s="1094"/>
      <c r="L596" s="1126"/>
      <c r="M596" s="1109"/>
      <c r="N596" s="1094"/>
      <c r="O596" s="1126"/>
      <c r="P596" s="1094">
        <v>1766520</v>
      </c>
      <c r="Q596" s="1126"/>
      <c r="R596" s="1109"/>
      <c r="S596" s="1094"/>
      <c r="T596" s="1126"/>
      <c r="U596" s="1094">
        <v>1350960</v>
      </c>
      <c r="V596" s="1134"/>
    </row>
    <row r="597" spans="1:22">
      <c r="A597" s="1099" t="s">
        <v>816</v>
      </c>
      <c r="B597" s="1092"/>
      <c r="C597" s="1092"/>
      <c r="D597" s="1121" t="e">
        <f t="shared" si="36"/>
        <v>#DIV/0!</v>
      </c>
      <c r="E597" s="1121" t="e">
        <f t="shared" si="37"/>
        <v>#DIV/0!</v>
      </c>
      <c r="F597" s="1121" t="e">
        <f t="shared" si="38"/>
        <v>#DIV/0!</v>
      </c>
      <c r="G597" s="1121" t="e">
        <f t="shared" si="39"/>
        <v>#DIV/0!</v>
      </c>
      <c r="H597" s="1116"/>
      <c r="I597" s="1098"/>
      <c r="J597" s="1127"/>
      <c r="K597" s="1098"/>
      <c r="L597" s="1127"/>
      <c r="M597" s="1111"/>
      <c r="N597" s="1098"/>
      <c r="O597" s="1127"/>
      <c r="P597" s="1098">
        <v>834240</v>
      </c>
      <c r="Q597" s="1127"/>
      <c r="R597" s="1111"/>
      <c r="S597" s="1098"/>
      <c r="T597" s="1127"/>
      <c r="U597" s="1098"/>
      <c r="V597" s="1134"/>
    </row>
    <row r="598" spans="1:22">
      <c r="A598" s="1102" t="s">
        <v>817</v>
      </c>
      <c r="B598" s="1092"/>
      <c r="C598" s="1092"/>
      <c r="D598" s="1121" t="e">
        <f t="shared" si="36"/>
        <v>#DIV/0!</v>
      </c>
      <c r="E598" s="1121" t="e">
        <f t="shared" si="37"/>
        <v>#DIV/0!</v>
      </c>
      <c r="F598" s="1121" t="e">
        <f t="shared" si="38"/>
        <v>#DIV/0!</v>
      </c>
      <c r="G598" s="1121" t="e">
        <f t="shared" si="39"/>
        <v>#DIV/0!</v>
      </c>
      <c r="H598" s="1116"/>
      <c r="I598" s="1098"/>
      <c r="J598" s="1127"/>
      <c r="K598" s="1098"/>
      <c r="L598" s="1127"/>
      <c r="M598" s="1111"/>
      <c r="N598" s="1098"/>
      <c r="O598" s="1127"/>
      <c r="P598" s="1098">
        <v>834240</v>
      </c>
      <c r="Q598" s="1127"/>
      <c r="R598" s="1111"/>
      <c r="S598" s="1098"/>
      <c r="T598" s="1127"/>
      <c r="U598" s="1098"/>
      <c r="V598" s="1134"/>
    </row>
    <row r="599" spans="1:22">
      <c r="A599" s="1099" t="s">
        <v>818</v>
      </c>
      <c r="B599" s="1092"/>
      <c r="C599" s="1092"/>
      <c r="D599" s="1121" t="e">
        <f t="shared" si="36"/>
        <v>#DIV/0!</v>
      </c>
      <c r="E599" s="1121" t="e">
        <f t="shared" si="37"/>
        <v>#DIV/0!</v>
      </c>
      <c r="F599" s="1121" t="e">
        <f t="shared" si="38"/>
        <v>#DIV/0!</v>
      </c>
      <c r="G599" s="1121" t="e">
        <f t="shared" si="39"/>
        <v>#DIV/0!</v>
      </c>
      <c r="H599" s="1116"/>
      <c r="I599" s="1098"/>
      <c r="J599" s="1127"/>
      <c r="K599" s="1098"/>
      <c r="L599" s="1127"/>
      <c r="M599" s="1111"/>
      <c r="N599" s="1098"/>
      <c r="O599" s="1127"/>
      <c r="P599" s="1098"/>
      <c r="Q599" s="1127"/>
      <c r="R599" s="1111"/>
      <c r="S599" s="1098"/>
      <c r="T599" s="1127"/>
      <c r="U599" s="1098">
        <v>69000</v>
      </c>
      <c r="V599" s="1134"/>
    </row>
    <row r="600" spans="1:22">
      <c r="A600" s="1102" t="s">
        <v>626</v>
      </c>
      <c r="B600" s="1092"/>
      <c r="C600" s="1092"/>
      <c r="D600" s="1121" t="e">
        <f t="shared" si="36"/>
        <v>#DIV/0!</v>
      </c>
      <c r="E600" s="1121" t="e">
        <f t="shared" si="37"/>
        <v>#DIV/0!</v>
      </c>
      <c r="F600" s="1121" t="e">
        <f t="shared" si="38"/>
        <v>#DIV/0!</v>
      </c>
      <c r="G600" s="1121" t="e">
        <f t="shared" si="39"/>
        <v>#DIV/0!</v>
      </c>
      <c r="H600" s="1116"/>
      <c r="I600" s="1098"/>
      <c r="J600" s="1127"/>
      <c r="K600" s="1098"/>
      <c r="L600" s="1127"/>
      <c r="M600" s="1111"/>
      <c r="N600" s="1098"/>
      <c r="O600" s="1127"/>
      <c r="P600" s="1098"/>
      <c r="Q600" s="1127"/>
      <c r="R600" s="1111"/>
      <c r="S600" s="1098"/>
      <c r="T600" s="1127"/>
      <c r="U600" s="1098">
        <v>69000</v>
      </c>
      <c r="V600" s="1134"/>
    </row>
    <row r="601" spans="1:22">
      <c r="A601" s="1099" t="s">
        <v>819</v>
      </c>
      <c r="B601" s="1092"/>
      <c r="C601" s="1092"/>
      <c r="D601" s="1121" t="e">
        <f t="shared" si="36"/>
        <v>#DIV/0!</v>
      </c>
      <c r="E601" s="1121" t="e">
        <f t="shared" si="37"/>
        <v>#DIV/0!</v>
      </c>
      <c r="F601" s="1121" t="e">
        <f t="shared" si="38"/>
        <v>#DIV/0!</v>
      </c>
      <c r="G601" s="1121" t="e">
        <f t="shared" si="39"/>
        <v>#DIV/0!</v>
      </c>
      <c r="H601" s="1116"/>
      <c r="I601" s="1098"/>
      <c r="J601" s="1127"/>
      <c r="K601" s="1098"/>
      <c r="L601" s="1127"/>
      <c r="M601" s="1111"/>
      <c r="N601" s="1098"/>
      <c r="O601" s="1127"/>
      <c r="P601" s="1098"/>
      <c r="Q601" s="1127"/>
      <c r="R601" s="1111"/>
      <c r="S601" s="1098"/>
      <c r="T601" s="1127"/>
      <c r="U601" s="1098">
        <v>276000</v>
      </c>
      <c r="V601" s="1134"/>
    </row>
    <row r="602" spans="1:22">
      <c r="A602" s="1102" t="s">
        <v>632</v>
      </c>
      <c r="B602" s="1092"/>
      <c r="C602" s="1092"/>
      <c r="D602" s="1121" t="e">
        <f t="shared" si="36"/>
        <v>#DIV/0!</v>
      </c>
      <c r="E602" s="1121" t="e">
        <f t="shared" si="37"/>
        <v>#DIV/0!</v>
      </c>
      <c r="F602" s="1121" t="e">
        <f t="shared" si="38"/>
        <v>#DIV/0!</v>
      </c>
      <c r="G602" s="1121" t="e">
        <f t="shared" si="39"/>
        <v>#DIV/0!</v>
      </c>
      <c r="H602" s="1116"/>
      <c r="I602" s="1098"/>
      <c r="J602" s="1127"/>
      <c r="K602" s="1098"/>
      <c r="L602" s="1127"/>
      <c r="M602" s="1111"/>
      <c r="N602" s="1098"/>
      <c r="O602" s="1127"/>
      <c r="P602" s="1098"/>
      <c r="Q602" s="1127"/>
      <c r="R602" s="1111"/>
      <c r="S602" s="1098"/>
      <c r="T602" s="1127"/>
      <c r="U602" s="1098">
        <v>276000</v>
      </c>
      <c r="V602" s="1134"/>
    </row>
    <row r="603" spans="1:22">
      <c r="A603" s="1099" t="s">
        <v>810</v>
      </c>
      <c r="B603" s="1092"/>
      <c r="C603" s="1092"/>
      <c r="D603" s="1121" t="e">
        <f t="shared" si="36"/>
        <v>#DIV/0!</v>
      </c>
      <c r="E603" s="1121" t="e">
        <f t="shared" si="37"/>
        <v>#DIV/0!</v>
      </c>
      <c r="F603" s="1121" t="e">
        <f t="shared" si="38"/>
        <v>#DIV/0!</v>
      </c>
      <c r="G603" s="1121" t="e">
        <f t="shared" si="39"/>
        <v>#DIV/0!</v>
      </c>
      <c r="H603" s="1116"/>
      <c r="I603" s="1098"/>
      <c r="J603" s="1127"/>
      <c r="K603" s="1098"/>
      <c r="L603" s="1127"/>
      <c r="M603" s="1111"/>
      <c r="N603" s="1098"/>
      <c r="O603" s="1127"/>
      <c r="P603" s="1098">
        <v>276000</v>
      </c>
      <c r="Q603" s="1127"/>
      <c r="R603" s="1111"/>
      <c r="S603" s="1098"/>
      <c r="T603" s="1127"/>
      <c r="U603" s="1098"/>
      <c r="V603" s="1134"/>
    </row>
    <row r="604" spans="1:22">
      <c r="A604" s="1102" t="s">
        <v>632</v>
      </c>
      <c r="B604" s="1092"/>
      <c r="C604" s="1092"/>
      <c r="D604" s="1121" t="e">
        <f t="shared" si="36"/>
        <v>#DIV/0!</v>
      </c>
      <c r="E604" s="1121" t="e">
        <f t="shared" si="37"/>
        <v>#DIV/0!</v>
      </c>
      <c r="F604" s="1121" t="e">
        <f t="shared" si="38"/>
        <v>#DIV/0!</v>
      </c>
      <c r="G604" s="1121" t="e">
        <f t="shared" si="39"/>
        <v>#DIV/0!</v>
      </c>
      <c r="H604" s="1116"/>
      <c r="I604" s="1098"/>
      <c r="J604" s="1127"/>
      <c r="K604" s="1098"/>
      <c r="L604" s="1127"/>
      <c r="M604" s="1111"/>
      <c r="N604" s="1098"/>
      <c r="O604" s="1127"/>
      <c r="P604" s="1098">
        <v>276000</v>
      </c>
      <c r="Q604" s="1127"/>
      <c r="R604" s="1111"/>
      <c r="S604" s="1098"/>
      <c r="T604" s="1127"/>
      <c r="U604" s="1098"/>
      <c r="V604" s="1134"/>
    </row>
    <row r="605" spans="1:22">
      <c r="A605" s="1099" t="s">
        <v>820</v>
      </c>
      <c r="B605" s="1092"/>
      <c r="C605" s="1092"/>
      <c r="D605" s="1121" t="e">
        <f t="shared" si="36"/>
        <v>#DIV/0!</v>
      </c>
      <c r="E605" s="1121" t="e">
        <f t="shared" si="37"/>
        <v>#DIV/0!</v>
      </c>
      <c r="F605" s="1121" t="e">
        <f t="shared" si="38"/>
        <v>#DIV/0!</v>
      </c>
      <c r="G605" s="1121" t="e">
        <f t="shared" si="39"/>
        <v>#DIV/0!</v>
      </c>
      <c r="H605" s="1116"/>
      <c r="I605" s="1098"/>
      <c r="J605" s="1127"/>
      <c r="K605" s="1098"/>
      <c r="L605" s="1127"/>
      <c r="M605" s="1111"/>
      <c r="N605" s="1098"/>
      <c r="O605" s="1127"/>
      <c r="P605" s="1098">
        <v>276000</v>
      </c>
      <c r="Q605" s="1127"/>
      <c r="R605" s="1111"/>
      <c r="S605" s="1098"/>
      <c r="T605" s="1127"/>
      <c r="U605" s="1098"/>
      <c r="V605" s="1134"/>
    </row>
    <row r="606" spans="1:22">
      <c r="A606" s="1102" t="s">
        <v>632</v>
      </c>
      <c r="B606" s="1092"/>
      <c r="C606" s="1092"/>
      <c r="D606" s="1121" t="e">
        <f t="shared" si="36"/>
        <v>#DIV/0!</v>
      </c>
      <c r="E606" s="1121" t="e">
        <f t="shared" si="37"/>
        <v>#DIV/0!</v>
      </c>
      <c r="F606" s="1121" t="e">
        <f t="shared" si="38"/>
        <v>#DIV/0!</v>
      </c>
      <c r="G606" s="1121" t="e">
        <f t="shared" si="39"/>
        <v>#DIV/0!</v>
      </c>
      <c r="H606" s="1116"/>
      <c r="I606" s="1098"/>
      <c r="J606" s="1127"/>
      <c r="K606" s="1098"/>
      <c r="L606" s="1127"/>
      <c r="M606" s="1111"/>
      <c r="N606" s="1098"/>
      <c r="O606" s="1127"/>
      <c r="P606" s="1098">
        <v>276000</v>
      </c>
      <c r="Q606" s="1127"/>
      <c r="R606" s="1111"/>
      <c r="S606" s="1098"/>
      <c r="T606" s="1127"/>
      <c r="U606" s="1098"/>
      <c r="V606" s="1134"/>
    </row>
    <row r="607" spans="1:22">
      <c r="A607" s="1099" t="s">
        <v>811</v>
      </c>
      <c r="B607" s="1092"/>
      <c r="C607" s="1092"/>
      <c r="D607" s="1121" t="e">
        <f t="shared" si="36"/>
        <v>#DIV/0!</v>
      </c>
      <c r="E607" s="1121" t="e">
        <f t="shared" si="37"/>
        <v>#DIV/0!</v>
      </c>
      <c r="F607" s="1121" t="e">
        <f t="shared" si="38"/>
        <v>#DIV/0!</v>
      </c>
      <c r="G607" s="1121" t="e">
        <f t="shared" si="39"/>
        <v>#DIV/0!</v>
      </c>
      <c r="H607" s="1116"/>
      <c r="I607" s="1098"/>
      <c r="J607" s="1127"/>
      <c r="K607" s="1098"/>
      <c r="L607" s="1127"/>
      <c r="M607" s="1111"/>
      <c r="N607" s="1098"/>
      <c r="O607" s="1127"/>
      <c r="P607" s="1098">
        <v>138000</v>
      </c>
      <c r="Q607" s="1127"/>
      <c r="R607" s="1111"/>
      <c r="S607" s="1098"/>
      <c r="T607" s="1127"/>
      <c r="U607" s="1098">
        <v>138000</v>
      </c>
      <c r="V607" s="1134"/>
    </row>
    <row r="608" spans="1:22">
      <c r="A608" s="1102" t="s">
        <v>630</v>
      </c>
      <c r="B608" s="1092"/>
      <c r="C608" s="1092"/>
      <c r="D608" s="1121" t="e">
        <f t="shared" si="36"/>
        <v>#DIV/0!</v>
      </c>
      <c r="E608" s="1121" t="e">
        <f t="shared" si="37"/>
        <v>#DIV/0!</v>
      </c>
      <c r="F608" s="1121" t="e">
        <f t="shared" si="38"/>
        <v>#DIV/0!</v>
      </c>
      <c r="G608" s="1121" t="e">
        <f t="shared" si="39"/>
        <v>#DIV/0!</v>
      </c>
      <c r="H608" s="1116"/>
      <c r="I608" s="1098"/>
      <c r="J608" s="1127"/>
      <c r="K608" s="1098"/>
      <c r="L608" s="1127"/>
      <c r="M608" s="1111"/>
      <c r="N608" s="1098"/>
      <c r="O608" s="1127"/>
      <c r="P608" s="1098">
        <v>138000</v>
      </c>
      <c r="Q608" s="1127"/>
      <c r="R608" s="1111"/>
      <c r="S608" s="1098"/>
      <c r="T608" s="1127"/>
      <c r="U608" s="1098">
        <v>138000</v>
      </c>
      <c r="V608" s="1134"/>
    </row>
    <row r="609" spans="1:22">
      <c r="A609" s="1099" t="s">
        <v>821</v>
      </c>
      <c r="B609" s="1092"/>
      <c r="C609" s="1092"/>
      <c r="D609" s="1121" t="e">
        <f t="shared" si="36"/>
        <v>#DIV/0!</v>
      </c>
      <c r="E609" s="1121" t="e">
        <f t="shared" si="37"/>
        <v>#DIV/0!</v>
      </c>
      <c r="F609" s="1121" t="e">
        <f t="shared" si="38"/>
        <v>#DIV/0!</v>
      </c>
      <c r="G609" s="1121" t="e">
        <f t="shared" si="39"/>
        <v>#DIV/0!</v>
      </c>
      <c r="H609" s="1116"/>
      <c r="I609" s="1098"/>
      <c r="J609" s="1127"/>
      <c r="K609" s="1098"/>
      <c r="L609" s="1127"/>
      <c r="M609" s="1111"/>
      <c r="N609" s="1098"/>
      <c r="O609" s="1127"/>
      <c r="P609" s="1098"/>
      <c r="Q609" s="1127"/>
      <c r="R609" s="1111"/>
      <c r="S609" s="1098"/>
      <c r="T609" s="1127"/>
      <c r="U609" s="1098">
        <v>625680</v>
      </c>
      <c r="V609" s="1134"/>
    </row>
    <row r="610" spans="1:22">
      <c r="A610" s="1102" t="s">
        <v>822</v>
      </c>
      <c r="B610" s="1092"/>
      <c r="C610" s="1092"/>
      <c r="D610" s="1121" t="e">
        <f t="shared" si="36"/>
        <v>#DIV/0!</v>
      </c>
      <c r="E610" s="1121" t="e">
        <f t="shared" si="37"/>
        <v>#DIV/0!</v>
      </c>
      <c r="F610" s="1121" t="e">
        <f t="shared" si="38"/>
        <v>#DIV/0!</v>
      </c>
      <c r="G610" s="1121" t="e">
        <f t="shared" si="39"/>
        <v>#DIV/0!</v>
      </c>
      <c r="H610" s="1116"/>
      <c r="I610" s="1098"/>
      <c r="J610" s="1127"/>
      <c r="K610" s="1098"/>
      <c r="L610" s="1127"/>
      <c r="M610" s="1111"/>
      <c r="N610" s="1098"/>
      <c r="O610" s="1127"/>
      <c r="P610" s="1098"/>
      <c r="Q610" s="1127"/>
      <c r="R610" s="1111"/>
      <c r="S610" s="1098"/>
      <c r="T610" s="1127"/>
      <c r="U610" s="1098">
        <v>625680</v>
      </c>
      <c r="V610" s="1134"/>
    </row>
    <row r="611" spans="1:22">
      <c r="A611" s="1099" t="s">
        <v>823</v>
      </c>
      <c r="B611" s="1092"/>
      <c r="C611" s="1092"/>
      <c r="D611" s="1121" t="e">
        <f t="shared" si="36"/>
        <v>#DIV/0!</v>
      </c>
      <c r="E611" s="1121" t="e">
        <f t="shared" si="37"/>
        <v>#DIV/0!</v>
      </c>
      <c r="F611" s="1121" t="e">
        <f t="shared" si="38"/>
        <v>#DIV/0!</v>
      </c>
      <c r="G611" s="1121" t="e">
        <f t="shared" si="39"/>
        <v>#DIV/0!</v>
      </c>
      <c r="H611" s="1116"/>
      <c r="I611" s="1098"/>
      <c r="J611" s="1127"/>
      <c r="K611" s="1098"/>
      <c r="L611" s="1127"/>
      <c r="M611" s="1111"/>
      <c r="N611" s="1098"/>
      <c r="O611" s="1127"/>
      <c r="P611" s="1098"/>
      <c r="Q611" s="1127"/>
      <c r="R611" s="1111"/>
      <c r="S611" s="1098"/>
      <c r="T611" s="1127"/>
      <c r="U611" s="1098">
        <v>104280</v>
      </c>
      <c r="V611" s="1134"/>
    </row>
    <row r="612" spans="1:22">
      <c r="A612" s="1102" t="s">
        <v>623</v>
      </c>
      <c r="B612" s="1092"/>
      <c r="C612" s="1092"/>
      <c r="D612" s="1121" t="e">
        <f t="shared" si="36"/>
        <v>#DIV/0!</v>
      </c>
      <c r="E612" s="1121" t="e">
        <f t="shared" si="37"/>
        <v>#DIV/0!</v>
      </c>
      <c r="F612" s="1121" t="e">
        <f t="shared" si="38"/>
        <v>#DIV/0!</v>
      </c>
      <c r="G612" s="1121" t="e">
        <f t="shared" si="39"/>
        <v>#DIV/0!</v>
      </c>
      <c r="H612" s="1116"/>
      <c r="I612" s="1098"/>
      <c r="J612" s="1127"/>
      <c r="K612" s="1098"/>
      <c r="L612" s="1127"/>
      <c r="M612" s="1111"/>
      <c r="N612" s="1098"/>
      <c r="O612" s="1127"/>
      <c r="P612" s="1098"/>
      <c r="Q612" s="1127"/>
      <c r="R612" s="1111"/>
      <c r="S612" s="1098"/>
      <c r="T612" s="1127"/>
      <c r="U612" s="1098">
        <v>104280</v>
      </c>
      <c r="V612" s="1134"/>
    </row>
    <row r="613" spans="1:22">
      <c r="A613" s="1099" t="s">
        <v>824</v>
      </c>
      <c r="B613" s="1092"/>
      <c r="C613" s="1092"/>
      <c r="D613" s="1121" t="e">
        <f t="shared" si="36"/>
        <v>#DIV/0!</v>
      </c>
      <c r="E613" s="1121" t="e">
        <f t="shared" si="37"/>
        <v>#DIV/0!</v>
      </c>
      <c r="F613" s="1121" t="e">
        <f t="shared" si="38"/>
        <v>#DIV/0!</v>
      </c>
      <c r="G613" s="1121" t="e">
        <f t="shared" si="39"/>
        <v>#DIV/0!</v>
      </c>
      <c r="H613" s="1116"/>
      <c r="I613" s="1098"/>
      <c r="J613" s="1127"/>
      <c r="K613" s="1098"/>
      <c r="L613" s="1127"/>
      <c r="M613" s="1111"/>
      <c r="N613" s="1098"/>
      <c r="O613" s="1127"/>
      <c r="P613" s="1098"/>
      <c r="Q613" s="1127"/>
      <c r="R613" s="1111"/>
      <c r="S613" s="1098"/>
      <c r="T613" s="1127"/>
      <c r="U613" s="1098">
        <v>138000</v>
      </c>
      <c r="V613" s="1134"/>
    </row>
    <row r="614" spans="1:22">
      <c r="A614" s="1102" t="s">
        <v>630</v>
      </c>
      <c r="B614" s="1092"/>
      <c r="C614" s="1092"/>
      <c r="D614" s="1121" t="e">
        <f t="shared" si="36"/>
        <v>#DIV/0!</v>
      </c>
      <c r="E614" s="1121" t="e">
        <f t="shared" si="37"/>
        <v>#DIV/0!</v>
      </c>
      <c r="F614" s="1121" t="e">
        <f t="shared" si="38"/>
        <v>#DIV/0!</v>
      </c>
      <c r="G614" s="1121" t="e">
        <f t="shared" si="39"/>
        <v>#DIV/0!</v>
      </c>
      <c r="H614" s="1116"/>
      <c r="I614" s="1098"/>
      <c r="J614" s="1127"/>
      <c r="K614" s="1098"/>
      <c r="L614" s="1127"/>
      <c r="M614" s="1111"/>
      <c r="N614" s="1098"/>
      <c r="O614" s="1127"/>
      <c r="P614" s="1098"/>
      <c r="Q614" s="1127"/>
      <c r="R614" s="1111"/>
      <c r="S614" s="1098"/>
      <c r="T614" s="1127"/>
      <c r="U614" s="1098">
        <v>138000</v>
      </c>
      <c r="V614" s="1134"/>
    </row>
    <row r="615" spans="1:22">
      <c r="A615" s="1099" t="s">
        <v>812</v>
      </c>
      <c r="B615" s="1092"/>
      <c r="C615" s="1092"/>
      <c r="D615" s="1121" t="e">
        <f t="shared" si="36"/>
        <v>#DIV/0!</v>
      </c>
      <c r="E615" s="1121" t="e">
        <f t="shared" si="37"/>
        <v>#DIV/0!</v>
      </c>
      <c r="F615" s="1121" t="e">
        <f t="shared" si="38"/>
        <v>#DIV/0!</v>
      </c>
      <c r="G615" s="1121" t="e">
        <f t="shared" si="39"/>
        <v>#DIV/0!</v>
      </c>
      <c r="H615" s="1116"/>
      <c r="I615" s="1098"/>
      <c r="J615" s="1127"/>
      <c r="K615" s="1098"/>
      <c r="L615" s="1127"/>
      <c r="M615" s="1111"/>
      <c r="N615" s="1098"/>
      <c r="O615" s="1127"/>
      <c r="P615" s="1098">
        <v>104280</v>
      </c>
      <c r="Q615" s="1127"/>
      <c r="R615" s="1111"/>
      <c r="S615" s="1098"/>
      <c r="T615" s="1127"/>
      <c r="U615" s="1098"/>
      <c r="V615" s="1134"/>
    </row>
    <row r="616" spans="1:22">
      <c r="A616" s="1102" t="s">
        <v>623</v>
      </c>
      <c r="B616" s="1092"/>
      <c r="C616" s="1092"/>
      <c r="D616" s="1121" t="e">
        <f t="shared" si="36"/>
        <v>#DIV/0!</v>
      </c>
      <c r="E616" s="1121" t="e">
        <f t="shared" si="37"/>
        <v>#DIV/0!</v>
      </c>
      <c r="F616" s="1121" t="e">
        <f t="shared" si="38"/>
        <v>#DIV/0!</v>
      </c>
      <c r="G616" s="1121" t="e">
        <f t="shared" si="39"/>
        <v>#DIV/0!</v>
      </c>
      <c r="H616" s="1116"/>
      <c r="I616" s="1098"/>
      <c r="J616" s="1127"/>
      <c r="K616" s="1098"/>
      <c r="L616" s="1127"/>
      <c r="M616" s="1111"/>
      <c r="N616" s="1098"/>
      <c r="O616" s="1127"/>
      <c r="P616" s="1098">
        <v>104280</v>
      </c>
      <c r="Q616" s="1127"/>
      <c r="R616" s="1111"/>
      <c r="S616" s="1098"/>
      <c r="T616" s="1127"/>
      <c r="U616" s="1098"/>
      <c r="V616" s="1134"/>
    </row>
    <row r="617" spans="1:22">
      <c r="A617" s="1099" t="s">
        <v>813</v>
      </c>
      <c r="B617" s="1092"/>
      <c r="C617" s="1092"/>
      <c r="D617" s="1121" t="e">
        <f t="shared" si="36"/>
        <v>#DIV/0!</v>
      </c>
      <c r="E617" s="1121" t="e">
        <f t="shared" si="37"/>
        <v>#DIV/0!</v>
      </c>
      <c r="F617" s="1121" t="e">
        <f t="shared" si="38"/>
        <v>#DIV/0!</v>
      </c>
      <c r="G617" s="1121" t="e">
        <f t="shared" si="39"/>
        <v>#DIV/0!</v>
      </c>
      <c r="H617" s="1116"/>
      <c r="I617" s="1098"/>
      <c r="J617" s="1127"/>
      <c r="K617" s="1098"/>
      <c r="L617" s="1127"/>
      <c r="M617" s="1111"/>
      <c r="N617" s="1098"/>
      <c r="O617" s="1127"/>
      <c r="P617" s="1098">
        <v>138000</v>
      </c>
      <c r="Q617" s="1127"/>
      <c r="R617" s="1111"/>
      <c r="S617" s="1098"/>
      <c r="T617" s="1127"/>
      <c r="U617" s="1098"/>
      <c r="V617" s="1134"/>
    </row>
    <row r="618" spans="1:22">
      <c r="A618" s="1102" t="s">
        <v>630</v>
      </c>
      <c r="B618" s="1092"/>
      <c r="C618" s="1092"/>
      <c r="D618" s="1121" t="e">
        <f t="shared" si="36"/>
        <v>#DIV/0!</v>
      </c>
      <c r="E618" s="1121" t="e">
        <f t="shared" si="37"/>
        <v>#DIV/0!</v>
      </c>
      <c r="F618" s="1121" t="e">
        <f t="shared" si="38"/>
        <v>#DIV/0!</v>
      </c>
      <c r="G618" s="1121" t="e">
        <f t="shared" si="39"/>
        <v>#DIV/0!</v>
      </c>
      <c r="H618" s="1116"/>
      <c r="I618" s="1098"/>
      <c r="J618" s="1127"/>
      <c r="K618" s="1098"/>
      <c r="L618" s="1127"/>
      <c r="M618" s="1111"/>
      <c r="N618" s="1098"/>
      <c r="O618" s="1127"/>
      <c r="P618" s="1098">
        <v>138000</v>
      </c>
      <c r="Q618" s="1127"/>
      <c r="R618" s="1111"/>
      <c r="S618" s="1098"/>
      <c r="T618" s="1127"/>
      <c r="U618" s="1098"/>
      <c r="V618" s="1134"/>
    </row>
    <row r="619" spans="1:22">
      <c r="A619" s="1090" t="s">
        <v>835</v>
      </c>
      <c r="B619" s="1092"/>
      <c r="C619" s="1092"/>
      <c r="D619" s="1121" t="e">
        <f t="shared" si="36"/>
        <v>#DIV/0!</v>
      </c>
      <c r="E619" s="1121" t="e">
        <f t="shared" si="37"/>
        <v>#DIV/0!</v>
      </c>
      <c r="F619" s="1121" t="e">
        <f t="shared" si="38"/>
        <v>#DIV/0!</v>
      </c>
      <c r="G619" s="1121" t="e">
        <f t="shared" si="39"/>
        <v>#DIV/0!</v>
      </c>
      <c r="H619" s="1116"/>
      <c r="I619" s="1091">
        <v>1642600</v>
      </c>
      <c r="J619" s="1125"/>
      <c r="K619" s="1091">
        <v>947400</v>
      </c>
      <c r="L619" s="1125"/>
      <c r="M619" s="1109"/>
      <c r="N619" s="1091">
        <v>1131680</v>
      </c>
      <c r="O619" s="1125"/>
      <c r="P619" s="1091">
        <v>797900</v>
      </c>
      <c r="Q619" s="1125"/>
      <c r="R619" s="1109"/>
      <c r="S619" s="1091">
        <v>1726500</v>
      </c>
      <c r="T619" s="1125"/>
      <c r="U619" s="1091">
        <v>48000</v>
      </c>
      <c r="V619" s="1134"/>
    </row>
    <row r="620" spans="1:22">
      <c r="A620" s="1100" t="s">
        <v>571</v>
      </c>
      <c r="B620" s="1092"/>
      <c r="C620" s="1092"/>
      <c r="D620" s="1121" t="e">
        <f t="shared" si="36"/>
        <v>#DIV/0!</v>
      </c>
      <c r="E620" s="1121" t="e">
        <f t="shared" si="37"/>
        <v>#DIV/0!</v>
      </c>
      <c r="F620" s="1121" t="e">
        <f t="shared" si="38"/>
        <v>#DIV/0!</v>
      </c>
      <c r="G620" s="1121" t="e">
        <f t="shared" si="39"/>
        <v>#DIV/0!</v>
      </c>
      <c r="H620" s="1116"/>
      <c r="I620" s="1094">
        <v>239300</v>
      </c>
      <c r="J620" s="1126"/>
      <c r="K620" s="1094">
        <v>387000</v>
      </c>
      <c r="L620" s="1126"/>
      <c r="M620" s="1109"/>
      <c r="N620" s="1094"/>
      <c r="O620" s="1126"/>
      <c r="P620" s="1094"/>
      <c r="Q620" s="1126"/>
      <c r="R620" s="1109"/>
      <c r="S620" s="1094">
        <v>104400</v>
      </c>
      <c r="T620" s="1126"/>
      <c r="U620" s="1094"/>
      <c r="V620" s="1134"/>
    </row>
    <row r="621" spans="1:22">
      <c r="A621" s="1101" t="s">
        <v>571</v>
      </c>
      <c r="B621" s="1092"/>
      <c r="C621" s="1092"/>
      <c r="D621" s="1121" t="e">
        <f t="shared" si="36"/>
        <v>#DIV/0!</v>
      </c>
      <c r="E621" s="1121" t="e">
        <f t="shared" si="37"/>
        <v>#DIV/0!</v>
      </c>
      <c r="F621" s="1121" t="e">
        <f t="shared" si="38"/>
        <v>#DIV/0!</v>
      </c>
      <c r="G621" s="1121" t="e">
        <f t="shared" si="39"/>
        <v>#DIV/0!</v>
      </c>
      <c r="H621" s="1116"/>
      <c r="I621" s="1098">
        <v>239300</v>
      </c>
      <c r="J621" s="1127"/>
      <c r="K621" s="1098">
        <v>387000</v>
      </c>
      <c r="L621" s="1127"/>
      <c r="M621" s="1111"/>
      <c r="N621" s="1098"/>
      <c r="O621" s="1127"/>
      <c r="P621" s="1098"/>
      <c r="Q621" s="1127"/>
      <c r="R621" s="1111"/>
      <c r="S621" s="1098">
        <v>104400</v>
      </c>
      <c r="T621" s="1127"/>
      <c r="U621" s="1098"/>
      <c r="V621" s="1134"/>
    </row>
    <row r="622" spans="1:22">
      <c r="A622" s="1093" t="s">
        <v>571</v>
      </c>
      <c r="B622" s="1092"/>
      <c r="C622" s="1092"/>
      <c r="D622" s="1121" t="e">
        <f t="shared" si="36"/>
        <v>#DIV/0!</v>
      </c>
      <c r="E622" s="1121" t="e">
        <f t="shared" si="37"/>
        <v>#DIV/0!</v>
      </c>
      <c r="F622" s="1121" t="e">
        <f t="shared" si="38"/>
        <v>#DIV/0!</v>
      </c>
      <c r="G622" s="1121" t="e">
        <f t="shared" si="39"/>
        <v>#DIV/0!</v>
      </c>
      <c r="H622" s="1116"/>
      <c r="I622" s="1094">
        <v>239300</v>
      </c>
      <c r="J622" s="1126"/>
      <c r="K622" s="1094">
        <v>387000</v>
      </c>
      <c r="L622" s="1126"/>
      <c r="M622" s="1109"/>
      <c r="N622" s="1094"/>
      <c r="O622" s="1126"/>
      <c r="P622" s="1094"/>
      <c r="Q622" s="1126"/>
      <c r="R622" s="1109"/>
      <c r="S622" s="1094">
        <v>104400</v>
      </c>
      <c r="T622" s="1126"/>
      <c r="U622" s="1094"/>
      <c r="V622" s="1134"/>
    </row>
    <row r="623" spans="1:22">
      <c r="A623" s="1099" t="s">
        <v>836</v>
      </c>
      <c r="B623" s="1092"/>
      <c r="C623" s="1092"/>
      <c r="D623" s="1121" t="e">
        <f t="shared" si="36"/>
        <v>#DIV/0!</v>
      </c>
      <c r="E623" s="1121" t="e">
        <f t="shared" si="37"/>
        <v>#DIV/0!</v>
      </c>
      <c r="F623" s="1121" t="e">
        <f t="shared" si="38"/>
        <v>#DIV/0!</v>
      </c>
      <c r="G623" s="1121" t="e">
        <f t="shared" si="39"/>
        <v>#DIV/0!</v>
      </c>
      <c r="H623" s="1116"/>
      <c r="I623" s="1098">
        <v>239300</v>
      </c>
      <c r="J623" s="1127"/>
      <c r="K623" s="1098"/>
      <c r="L623" s="1127"/>
      <c r="M623" s="1111"/>
      <c r="N623" s="1098"/>
      <c r="O623" s="1127"/>
      <c r="P623" s="1098"/>
      <c r="Q623" s="1127"/>
      <c r="R623" s="1111"/>
      <c r="S623" s="1098"/>
      <c r="T623" s="1127"/>
      <c r="U623" s="1098"/>
      <c r="V623" s="1134"/>
    </row>
    <row r="624" spans="1:22">
      <c r="A624" s="1099" t="s">
        <v>842</v>
      </c>
      <c r="B624" s="1092"/>
      <c r="C624" s="1092"/>
      <c r="D624" s="1121" t="e">
        <f t="shared" si="36"/>
        <v>#DIV/0!</v>
      </c>
      <c r="E624" s="1121" t="e">
        <f t="shared" si="37"/>
        <v>#DIV/0!</v>
      </c>
      <c r="F624" s="1121" t="e">
        <f t="shared" si="38"/>
        <v>#DIV/0!</v>
      </c>
      <c r="G624" s="1121" t="e">
        <f t="shared" si="39"/>
        <v>#DIV/0!</v>
      </c>
      <c r="H624" s="1116"/>
      <c r="I624" s="1098"/>
      <c r="J624" s="1127"/>
      <c r="K624" s="1098"/>
      <c r="L624" s="1127"/>
      <c r="M624" s="1111"/>
      <c r="N624" s="1098"/>
      <c r="O624" s="1127"/>
      <c r="P624" s="1098"/>
      <c r="Q624" s="1127"/>
      <c r="R624" s="1111"/>
      <c r="S624" s="1098">
        <v>104400</v>
      </c>
      <c r="T624" s="1127"/>
      <c r="U624" s="1098"/>
      <c r="V624" s="1134"/>
    </row>
    <row r="625" spans="1:22">
      <c r="A625" s="1099" t="s">
        <v>837</v>
      </c>
      <c r="B625" s="1092"/>
      <c r="C625" s="1092"/>
      <c r="D625" s="1121" t="e">
        <f t="shared" si="36"/>
        <v>#DIV/0!</v>
      </c>
      <c r="E625" s="1121" t="e">
        <f t="shared" si="37"/>
        <v>#DIV/0!</v>
      </c>
      <c r="F625" s="1121" t="e">
        <f t="shared" si="38"/>
        <v>#DIV/0!</v>
      </c>
      <c r="G625" s="1121" t="e">
        <f t="shared" si="39"/>
        <v>#DIV/0!</v>
      </c>
      <c r="H625" s="1116"/>
      <c r="I625" s="1098"/>
      <c r="J625" s="1127"/>
      <c r="K625" s="1098">
        <v>387000</v>
      </c>
      <c r="L625" s="1127"/>
      <c r="M625" s="1111"/>
      <c r="N625" s="1098"/>
      <c r="O625" s="1127"/>
      <c r="P625" s="1098"/>
      <c r="Q625" s="1127"/>
      <c r="R625" s="1111"/>
      <c r="S625" s="1098"/>
      <c r="T625" s="1127"/>
      <c r="U625" s="1098"/>
      <c r="V625" s="1134"/>
    </row>
    <row r="626" spans="1:22">
      <c r="A626" s="1100" t="s">
        <v>325</v>
      </c>
      <c r="B626" s="1092"/>
      <c r="C626" s="1092"/>
      <c r="D626" s="1121" t="e">
        <f t="shared" si="36"/>
        <v>#DIV/0!</v>
      </c>
      <c r="E626" s="1121" t="e">
        <f t="shared" si="37"/>
        <v>#DIV/0!</v>
      </c>
      <c r="F626" s="1121" t="e">
        <f t="shared" si="38"/>
        <v>#DIV/0!</v>
      </c>
      <c r="G626" s="1121" t="e">
        <f t="shared" si="39"/>
        <v>#DIV/0!</v>
      </c>
      <c r="H626" s="1116"/>
      <c r="I626" s="1094">
        <v>1403300</v>
      </c>
      <c r="J626" s="1126"/>
      <c r="K626" s="1094">
        <v>560400</v>
      </c>
      <c r="L626" s="1126"/>
      <c r="M626" s="1109"/>
      <c r="N626" s="1094">
        <v>1131680</v>
      </c>
      <c r="O626" s="1126"/>
      <c r="P626" s="1094">
        <v>797900</v>
      </c>
      <c r="Q626" s="1126"/>
      <c r="R626" s="1109"/>
      <c r="S626" s="1094">
        <v>1622100</v>
      </c>
      <c r="T626" s="1126"/>
      <c r="U626" s="1094">
        <v>48000</v>
      </c>
      <c r="V626" s="1134"/>
    </row>
    <row r="627" spans="1:22">
      <c r="A627" s="1101" t="s">
        <v>376</v>
      </c>
      <c r="B627" s="1092"/>
      <c r="C627" s="1092"/>
      <c r="D627" s="1121" t="e">
        <f t="shared" si="36"/>
        <v>#DIV/0!</v>
      </c>
      <c r="E627" s="1121" t="e">
        <f t="shared" si="37"/>
        <v>#DIV/0!</v>
      </c>
      <c r="F627" s="1121" t="e">
        <f t="shared" si="38"/>
        <v>#DIV/0!</v>
      </c>
      <c r="G627" s="1121" t="e">
        <f t="shared" si="39"/>
        <v>#DIV/0!</v>
      </c>
      <c r="H627" s="1116"/>
      <c r="I627" s="1098">
        <v>1393300</v>
      </c>
      <c r="J627" s="1127"/>
      <c r="K627" s="1098">
        <v>548400</v>
      </c>
      <c r="L627" s="1127"/>
      <c r="M627" s="1111"/>
      <c r="N627" s="1098">
        <v>1131680</v>
      </c>
      <c r="O627" s="1127"/>
      <c r="P627" s="1098">
        <v>785900</v>
      </c>
      <c r="Q627" s="1127"/>
      <c r="R627" s="1111"/>
      <c r="S627" s="1098">
        <v>1606100</v>
      </c>
      <c r="T627" s="1127"/>
      <c r="U627" s="1098">
        <v>36000</v>
      </c>
      <c r="V627" s="1134"/>
    </row>
    <row r="628" spans="1:22">
      <c r="A628" s="1093" t="s">
        <v>166</v>
      </c>
      <c r="B628" s="1092"/>
      <c r="C628" s="1092"/>
      <c r="D628" s="1121" t="e">
        <f t="shared" si="36"/>
        <v>#DIV/0!</v>
      </c>
      <c r="E628" s="1121" t="e">
        <f t="shared" si="37"/>
        <v>#DIV/0!</v>
      </c>
      <c r="F628" s="1121" t="e">
        <f t="shared" si="38"/>
        <v>#DIV/0!</v>
      </c>
      <c r="G628" s="1121" t="e">
        <f t="shared" si="39"/>
        <v>#DIV/0!</v>
      </c>
      <c r="H628" s="1116"/>
      <c r="I628" s="1094">
        <v>882500</v>
      </c>
      <c r="J628" s="1126"/>
      <c r="K628" s="1094">
        <v>206000</v>
      </c>
      <c r="L628" s="1126"/>
      <c r="M628" s="1109"/>
      <c r="N628" s="1094">
        <v>814880</v>
      </c>
      <c r="O628" s="1126"/>
      <c r="P628" s="1094">
        <v>36000</v>
      </c>
      <c r="Q628" s="1126"/>
      <c r="R628" s="1109"/>
      <c r="S628" s="1094">
        <v>765600</v>
      </c>
      <c r="T628" s="1126"/>
      <c r="U628" s="1094">
        <v>36000</v>
      </c>
      <c r="V628" s="1134"/>
    </row>
    <row r="629" spans="1:22">
      <c r="A629" s="1099" t="s">
        <v>645</v>
      </c>
      <c r="B629" s="1092"/>
      <c r="C629" s="1092"/>
      <c r="D629" s="1121" t="e">
        <f t="shared" si="36"/>
        <v>#DIV/0!</v>
      </c>
      <c r="E629" s="1121" t="e">
        <f t="shared" si="37"/>
        <v>#DIV/0!</v>
      </c>
      <c r="F629" s="1121" t="e">
        <f t="shared" si="38"/>
        <v>#DIV/0!</v>
      </c>
      <c r="G629" s="1121" t="e">
        <f t="shared" si="39"/>
        <v>#DIV/0!</v>
      </c>
      <c r="H629" s="1116"/>
      <c r="I629" s="1098">
        <v>10000</v>
      </c>
      <c r="J629" s="1127"/>
      <c r="K629" s="1098"/>
      <c r="L629" s="1127"/>
      <c r="M629" s="1111"/>
      <c r="N629" s="1098">
        <v>80000</v>
      </c>
      <c r="O629" s="1127"/>
      <c r="P629" s="1098"/>
      <c r="Q629" s="1127"/>
      <c r="R629" s="1111"/>
      <c r="S629" s="1098"/>
      <c r="T629" s="1127"/>
      <c r="U629" s="1098"/>
      <c r="V629" s="1134"/>
    </row>
    <row r="630" spans="1:22">
      <c r="A630" s="1099" t="s">
        <v>646</v>
      </c>
      <c r="B630" s="1092"/>
      <c r="C630" s="1092"/>
      <c r="D630" s="1121" t="e">
        <f t="shared" si="36"/>
        <v>#DIV/0!</v>
      </c>
      <c r="E630" s="1121" t="e">
        <f t="shared" si="37"/>
        <v>#DIV/0!</v>
      </c>
      <c r="F630" s="1121" t="e">
        <f t="shared" si="38"/>
        <v>#DIV/0!</v>
      </c>
      <c r="G630" s="1121" t="e">
        <f t="shared" si="39"/>
        <v>#DIV/0!</v>
      </c>
      <c r="H630" s="1116"/>
      <c r="I630" s="1098">
        <v>600000</v>
      </c>
      <c r="J630" s="1127"/>
      <c r="K630" s="1098">
        <v>200000</v>
      </c>
      <c r="L630" s="1127"/>
      <c r="M630" s="1111"/>
      <c r="N630" s="1098">
        <v>600000</v>
      </c>
      <c r="O630" s="1127"/>
      <c r="P630" s="1098">
        <v>30000</v>
      </c>
      <c r="Q630" s="1127"/>
      <c r="R630" s="1111"/>
      <c r="S630" s="1098">
        <v>600000</v>
      </c>
      <c r="T630" s="1127"/>
      <c r="U630" s="1098">
        <v>30000</v>
      </c>
      <c r="V630" s="1134"/>
    </row>
    <row r="631" spans="1:22">
      <c r="A631" s="1099" t="s">
        <v>647</v>
      </c>
      <c r="B631" s="1092"/>
      <c r="C631" s="1092"/>
      <c r="D631" s="1121" t="e">
        <f t="shared" si="36"/>
        <v>#DIV/0!</v>
      </c>
      <c r="E631" s="1121" t="e">
        <f t="shared" si="37"/>
        <v>#DIV/0!</v>
      </c>
      <c r="F631" s="1121" t="e">
        <f t="shared" si="38"/>
        <v>#DIV/0!</v>
      </c>
      <c r="G631" s="1121" t="e">
        <f t="shared" si="39"/>
        <v>#DIV/0!</v>
      </c>
      <c r="H631" s="1116"/>
      <c r="I631" s="1098">
        <v>70000</v>
      </c>
      <c r="J631" s="1127"/>
      <c r="K631" s="1098"/>
      <c r="L631" s="1127"/>
      <c r="M631" s="1111"/>
      <c r="N631" s="1098">
        <v>78080</v>
      </c>
      <c r="O631" s="1127"/>
      <c r="P631" s="1098"/>
      <c r="Q631" s="1127"/>
      <c r="R631" s="1111"/>
      <c r="S631" s="1098">
        <v>100000</v>
      </c>
      <c r="T631" s="1127"/>
      <c r="U631" s="1098"/>
      <c r="V631" s="1134"/>
    </row>
    <row r="632" spans="1:22">
      <c r="A632" s="1099" t="s">
        <v>648</v>
      </c>
      <c r="B632" s="1092"/>
      <c r="C632" s="1092"/>
      <c r="D632" s="1121" t="e">
        <f t="shared" si="36"/>
        <v>#DIV/0!</v>
      </c>
      <c r="E632" s="1121" t="e">
        <f t="shared" si="37"/>
        <v>#DIV/0!</v>
      </c>
      <c r="F632" s="1121" t="e">
        <f t="shared" si="38"/>
        <v>#DIV/0!</v>
      </c>
      <c r="G632" s="1121" t="e">
        <f t="shared" si="39"/>
        <v>#DIV/0!</v>
      </c>
      <c r="H632" s="1116"/>
      <c r="I632" s="1098">
        <v>200000</v>
      </c>
      <c r="J632" s="1127"/>
      <c r="K632" s="1098"/>
      <c r="L632" s="1127"/>
      <c r="M632" s="1111"/>
      <c r="N632" s="1098">
        <v>54000</v>
      </c>
      <c r="O632" s="1127"/>
      <c r="P632" s="1098"/>
      <c r="Q632" s="1127"/>
      <c r="R632" s="1111"/>
      <c r="S632" s="1098">
        <v>54000</v>
      </c>
      <c r="T632" s="1127"/>
      <c r="U632" s="1098"/>
      <c r="V632" s="1134"/>
    </row>
    <row r="633" spans="1:22">
      <c r="A633" s="1099" t="s">
        <v>650</v>
      </c>
      <c r="B633" s="1092"/>
      <c r="C633" s="1092"/>
      <c r="D633" s="1121" t="e">
        <f t="shared" si="36"/>
        <v>#DIV/0!</v>
      </c>
      <c r="E633" s="1121" t="e">
        <f t="shared" si="37"/>
        <v>#DIV/0!</v>
      </c>
      <c r="F633" s="1121" t="e">
        <f t="shared" si="38"/>
        <v>#DIV/0!</v>
      </c>
      <c r="G633" s="1121" t="e">
        <f t="shared" si="39"/>
        <v>#DIV/0!</v>
      </c>
      <c r="H633" s="1116"/>
      <c r="I633" s="1098"/>
      <c r="J633" s="1127"/>
      <c r="K633" s="1098"/>
      <c r="L633" s="1127"/>
      <c r="M633" s="1111"/>
      <c r="N633" s="1098"/>
      <c r="O633" s="1127"/>
      <c r="P633" s="1098"/>
      <c r="Q633" s="1127"/>
      <c r="R633" s="1111"/>
      <c r="S633" s="1098">
        <v>4800</v>
      </c>
      <c r="T633" s="1127"/>
      <c r="U633" s="1098"/>
      <c r="V633" s="1134"/>
    </row>
    <row r="634" spans="1:22">
      <c r="A634" s="1099" t="s">
        <v>841</v>
      </c>
      <c r="B634" s="1092"/>
      <c r="C634" s="1092"/>
      <c r="D634" s="1121" t="e">
        <f t="shared" si="36"/>
        <v>#DIV/0!</v>
      </c>
      <c r="E634" s="1121" t="e">
        <f t="shared" si="37"/>
        <v>#DIV/0!</v>
      </c>
      <c r="F634" s="1121" t="e">
        <f t="shared" si="38"/>
        <v>#DIV/0!</v>
      </c>
      <c r="G634" s="1121" t="e">
        <f t="shared" si="39"/>
        <v>#DIV/0!</v>
      </c>
      <c r="H634" s="1116"/>
      <c r="I634" s="1098"/>
      <c r="J634" s="1127"/>
      <c r="K634" s="1098"/>
      <c r="L634" s="1127"/>
      <c r="M634" s="1111"/>
      <c r="N634" s="1098"/>
      <c r="O634" s="1127"/>
      <c r="P634" s="1098"/>
      <c r="Q634" s="1127"/>
      <c r="R634" s="1111"/>
      <c r="S634" s="1098">
        <v>4000</v>
      </c>
      <c r="T634" s="1127"/>
      <c r="U634" s="1098"/>
      <c r="V634" s="1134"/>
    </row>
    <row r="635" spans="1:22">
      <c r="A635" s="1099" t="s">
        <v>651</v>
      </c>
      <c r="B635" s="1092"/>
      <c r="C635" s="1092"/>
      <c r="D635" s="1121" t="e">
        <f t="shared" si="36"/>
        <v>#DIV/0!</v>
      </c>
      <c r="E635" s="1121" t="e">
        <f t="shared" si="37"/>
        <v>#DIV/0!</v>
      </c>
      <c r="F635" s="1121" t="e">
        <f t="shared" si="38"/>
        <v>#DIV/0!</v>
      </c>
      <c r="G635" s="1121" t="e">
        <f t="shared" si="39"/>
        <v>#DIV/0!</v>
      </c>
      <c r="H635" s="1116"/>
      <c r="I635" s="1098">
        <v>2500</v>
      </c>
      <c r="J635" s="1127"/>
      <c r="K635" s="1098"/>
      <c r="L635" s="1127"/>
      <c r="M635" s="1111"/>
      <c r="N635" s="1098">
        <v>2800</v>
      </c>
      <c r="O635" s="1127"/>
      <c r="P635" s="1098"/>
      <c r="Q635" s="1127"/>
      <c r="R635" s="1111"/>
      <c r="S635" s="1098">
        <v>2800</v>
      </c>
      <c r="T635" s="1127"/>
      <c r="U635" s="1098"/>
      <c r="V635" s="1134"/>
    </row>
    <row r="636" spans="1:22">
      <c r="A636" s="1099" t="s">
        <v>652</v>
      </c>
      <c r="B636" s="1092"/>
      <c r="C636" s="1092"/>
      <c r="D636" s="1121" t="e">
        <f t="shared" si="36"/>
        <v>#DIV/0!</v>
      </c>
      <c r="E636" s="1121" t="e">
        <f t="shared" si="37"/>
        <v>#DIV/0!</v>
      </c>
      <c r="F636" s="1121" t="e">
        <f t="shared" si="38"/>
        <v>#DIV/0!</v>
      </c>
      <c r="G636" s="1121" t="e">
        <f t="shared" si="39"/>
        <v>#DIV/0!</v>
      </c>
      <c r="H636" s="1116"/>
      <c r="I636" s="1098"/>
      <c r="J636" s="1127"/>
      <c r="K636" s="1098">
        <v>6000</v>
      </c>
      <c r="L636" s="1127"/>
      <c r="M636" s="1111"/>
      <c r="N636" s="1098"/>
      <c r="O636" s="1127"/>
      <c r="P636" s="1098">
        <v>6000</v>
      </c>
      <c r="Q636" s="1127"/>
      <c r="R636" s="1111"/>
      <c r="S636" s="1098"/>
      <c r="T636" s="1127"/>
      <c r="U636" s="1098">
        <v>6000</v>
      </c>
      <c r="V636" s="1134"/>
    </row>
    <row r="637" spans="1:22">
      <c r="A637" s="1093" t="s">
        <v>165</v>
      </c>
      <c r="B637" s="1092"/>
      <c r="C637" s="1092"/>
      <c r="D637" s="1121" t="e">
        <f t="shared" si="36"/>
        <v>#DIV/0!</v>
      </c>
      <c r="E637" s="1121" t="e">
        <f t="shared" si="37"/>
        <v>#DIV/0!</v>
      </c>
      <c r="F637" s="1121" t="e">
        <f t="shared" si="38"/>
        <v>#DIV/0!</v>
      </c>
      <c r="G637" s="1121" t="e">
        <f t="shared" si="39"/>
        <v>#DIV/0!</v>
      </c>
      <c r="H637" s="1116"/>
      <c r="I637" s="1094">
        <v>510800</v>
      </c>
      <c r="J637" s="1126"/>
      <c r="K637" s="1094">
        <v>342400</v>
      </c>
      <c r="L637" s="1126"/>
      <c r="M637" s="1109"/>
      <c r="N637" s="1094">
        <v>316800</v>
      </c>
      <c r="O637" s="1126"/>
      <c r="P637" s="1094">
        <v>749900</v>
      </c>
      <c r="Q637" s="1126"/>
      <c r="R637" s="1109"/>
      <c r="S637" s="1094">
        <v>840500</v>
      </c>
      <c r="T637" s="1126"/>
      <c r="U637" s="1094"/>
      <c r="V637" s="1134"/>
    </row>
    <row r="638" spans="1:22">
      <c r="A638" s="1099" t="s">
        <v>690</v>
      </c>
      <c r="B638" s="1092"/>
      <c r="C638" s="1092"/>
      <c r="D638" s="1121" t="e">
        <f t="shared" si="36"/>
        <v>#DIV/0!</v>
      </c>
      <c r="E638" s="1121" t="e">
        <f t="shared" si="37"/>
        <v>#DIV/0!</v>
      </c>
      <c r="F638" s="1121" t="e">
        <f t="shared" si="38"/>
        <v>#DIV/0!</v>
      </c>
      <c r="G638" s="1121" t="e">
        <f t="shared" si="39"/>
        <v>#DIV/0!</v>
      </c>
      <c r="H638" s="1116"/>
      <c r="I638" s="1098"/>
      <c r="J638" s="1127"/>
      <c r="K638" s="1098">
        <v>67200</v>
      </c>
      <c r="L638" s="1127"/>
      <c r="M638" s="1111"/>
      <c r="N638" s="1098"/>
      <c r="O638" s="1127"/>
      <c r="P638" s="1098">
        <v>67200</v>
      </c>
      <c r="Q638" s="1127"/>
      <c r="R638" s="1111"/>
      <c r="S638" s="1098"/>
      <c r="T638" s="1127"/>
      <c r="U638" s="1098"/>
      <c r="V638" s="1134"/>
    </row>
    <row r="639" spans="1:22">
      <c r="A639" s="1102" t="s">
        <v>691</v>
      </c>
      <c r="B639" s="1092"/>
      <c r="C639" s="1092"/>
      <c r="D639" s="1121" t="e">
        <f t="shared" si="36"/>
        <v>#DIV/0!</v>
      </c>
      <c r="E639" s="1121" t="e">
        <f t="shared" si="37"/>
        <v>#DIV/0!</v>
      </c>
      <c r="F639" s="1121" t="e">
        <f t="shared" si="38"/>
        <v>#DIV/0!</v>
      </c>
      <c r="G639" s="1121" t="e">
        <f t="shared" si="39"/>
        <v>#DIV/0!</v>
      </c>
      <c r="H639" s="1116"/>
      <c r="I639" s="1098"/>
      <c r="J639" s="1127"/>
      <c r="K639" s="1098">
        <v>67200</v>
      </c>
      <c r="L639" s="1127"/>
      <c r="M639" s="1111"/>
      <c r="N639" s="1098"/>
      <c r="O639" s="1127"/>
      <c r="P639" s="1098">
        <v>67200</v>
      </c>
      <c r="Q639" s="1127"/>
      <c r="R639" s="1111"/>
      <c r="S639" s="1098"/>
      <c r="T639" s="1127"/>
      <c r="U639" s="1098"/>
      <c r="V639" s="1134"/>
    </row>
    <row r="640" spans="1:22">
      <c r="A640" s="1099" t="s">
        <v>653</v>
      </c>
      <c r="B640" s="1092"/>
      <c r="C640" s="1092"/>
      <c r="D640" s="1121" t="e">
        <f t="shared" si="36"/>
        <v>#DIV/0!</v>
      </c>
      <c r="E640" s="1121" t="e">
        <f t="shared" si="37"/>
        <v>#DIV/0!</v>
      </c>
      <c r="F640" s="1121" t="e">
        <f t="shared" si="38"/>
        <v>#DIV/0!</v>
      </c>
      <c r="G640" s="1121" t="e">
        <f t="shared" si="39"/>
        <v>#DIV/0!</v>
      </c>
      <c r="H640" s="1116"/>
      <c r="I640" s="1098">
        <v>500000</v>
      </c>
      <c r="J640" s="1127"/>
      <c r="K640" s="1098"/>
      <c r="L640" s="1127"/>
      <c r="M640" s="1111"/>
      <c r="N640" s="1098">
        <v>300000</v>
      </c>
      <c r="O640" s="1127"/>
      <c r="P640" s="1098"/>
      <c r="Q640" s="1127"/>
      <c r="R640" s="1111"/>
      <c r="S640" s="1098">
        <v>535700</v>
      </c>
      <c r="T640" s="1127"/>
      <c r="U640" s="1098"/>
      <c r="V640" s="1134"/>
    </row>
    <row r="641" spans="1:22">
      <c r="A641" s="1099" t="s">
        <v>654</v>
      </c>
      <c r="B641" s="1092"/>
      <c r="C641" s="1092"/>
      <c r="D641" s="1121" t="e">
        <f t="shared" si="36"/>
        <v>#DIV/0!</v>
      </c>
      <c r="E641" s="1121" t="e">
        <f t="shared" si="37"/>
        <v>#DIV/0!</v>
      </c>
      <c r="F641" s="1121" t="e">
        <f t="shared" si="38"/>
        <v>#DIV/0!</v>
      </c>
      <c r="G641" s="1121" t="e">
        <f t="shared" si="39"/>
        <v>#DIV/0!</v>
      </c>
      <c r="H641" s="1116"/>
      <c r="I641" s="1098">
        <v>6000</v>
      </c>
      <c r="J641" s="1127"/>
      <c r="K641" s="1098"/>
      <c r="L641" s="1127"/>
      <c r="M641" s="1111"/>
      <c r="N641" s="1098">
        <v>12000</v>
      </c>
      <c r="O641" s="1127"/>
      <c r="P641" s="1098"/>
      <c r="Q641" s="1127"/>
      <c r="R641" s="1111"/>
      <c r="S641" s="1098"/>
      <c r="T641" s="1127"/>
      <c r="U641" s="1098"/>
      <c r="V641" s="1134"/>
    </row>
    <row r="642" spans="1:22">
      <c r="A642" s="1099" t="s">
        <v>838</v>
      </c>
      <c r="B642" s="1092"/>
      <c r="C642" s="1092"/>
      <c r="D642" s="1121" t="e">
        <f t="shared" si="36"/>
        <v>#DIV/0!</v>
      </c>
      <c r="E642" s="1121" t="e">
        <f t="shared" si="37"/>
        <v>#DIV/0!</v>
      </c>
      <c r="F642" s="1121" t="e">
        <f t="shared" si="38"/>
        <v>#DIV/0!</v>
      </c>
      <c r="G642" s="1121" t="e">
        <f t="shared" si="39"/>
        <v>#DIV/0!</v>
      </c>
      <c r="H642" s="1116"/>
      <c r="I642" s="1098">
        <v>4800</v>
      </c>
      <c r="J642" s="1127"/>
      <c r="K642" s="1098"/>
      <c r="L642" s="1127"/>
      <c r="M642" s="1111"/>
      <c r="N642" s="1098">
        <v>4800</v>
      </c>
      <c r="O642" s="1127"/>
      <c r="P642" s="1098"/>
      <c r="Q642" s="1127"/>
      <c r="R642" s="1111"/>
      <c r="S642" s="1098">
        <v>4800</v>
      </c>
      <c r="T642" s="1127"/>
      <c r="U642" s="1098"/>
      <c r="V642" s="1134"/>
    </row>
    <row r="643" spans="1:22">
      <c r="A643" s="1099" t="s">
        <v>839</v>
      </c>
      <c r="B643" s="1092"/>
      <c r="C643" s="1092"/>
      <c r="D643" s="1121" t="e">
        <f t="shared" si="36"/>
        <v>#DIV/0!</v>
      </c>
      <c r="E643" s="1121" t="e">
        <f t="shared" si="37"/>
        <v>#DIV/0!</v>
      </c>
      <c r="F643" s="1121" t="e">
        <f t="shared" si="38"/>
        <v>#DIV/0!</v>
      </c>
      <c r="G643" s="1121" t="e">
        <f t="shared" si="39"/>
        <v>#DIV/0!</v>
      </c>
      <c r="H643" s="1116"/>
      <c r="I643" s="1098"/>
      <c r="J643" s="1127"/>
      <c r="K643" s="1098">
        <v>50000</v>
      </c>
      <c r="L643" s="1127"/>
      <c r="M643" s="1111"/>
      <c r="N643" s="1098"/>
      <c r="O643" s="1127"/>
      <c r="P643" s="1098">
        <v>157500</v>
      </c>
      <c r="Q643" s="1127"/>
      <c r="R643" s="1111"/>
      <c r="S643" s="1098">
        <v>100000</v>
      </c>
      <c r="T643" s="1127"/>
      <c r="U643" s="1098"/>
      <c r="V643" s="1134"/>
    </row>
    <row r="644" spans="1:22">
      <c r="A644" s="1099" t="s">
        <v>692</v>
      </c>
      <c r="B644" s="1092"/>
      <c r="C644" s="1092"/>
      <c r="D644" s="1121" t="e">
        <f t="shared" si="36"/>
        <v>#DIV/0!</v>
      </c>
      <c r="E644" s="1121" t="e">
        <f t="shared" si="37"/>
        <v>#DIV/0!</v>
      </c>
      <c r="F644" s="1121" t="e">
        <f t="shared" si="38"/>
        <v>#DIV/0!</v>
      </c>
      <c r="G644" s="1121" t="e">
        <f t="shared" si="39"/>
        <v>#DIV/0!</v>
      </c>
      <c r="H644" s="1116"/>
      <c r="I644" s="1098"/>
      <c r="J644" s="1127"/>
      <c r="K644" s="1098">
        <v>25200</v>
      </c>
      <c r="L644" s="1127"/>
      <c r="M644" s="1111"/>
      <c r="N644" s="1098"/>
      <c r="O644" s="1127"/>
      <c r="P644" s="1098">
        <v>25200</v>
      </c>
      <c r="Q644" s="1127"/>
      <c r="R644" s="1111"/>
      <c r="S644" s="1098"/>
      <c r="T644" s="1127"/>
      <c r="U644" s="1098"/>
      <c r="V644" s="1134"/>
    </row>
    <row r="645" spans="1:22">
      <c r="A645" s="1102" t="s">
        <v>693</v>
      </c>
      <c r="B645" s="1092"/>
      <c r="C645" s="1092"/>
      <c r="D645" s="1121" t="e">
        <f t="shared" si="36"/>
        <v>#DIV/0!</v>
      </c>
      <c r="E645" s="1121" t="e">
        <f t="shared" si="37"/>
        <v>#DIV/0!</v>
      </c>
      <c r="F645" s="1121" t="e">
        <f t="shared" si="38"/>
        <v>#DIV/0!</v>
      </c>
      <c r="G645" s="1121" t="e">
        <f t="shared" si="39"/>
        <v>#DIV/0!</v>
      </c>
      <c r="H645" s="1116"/>
      <c r="I645" s="1098"/>
      <c r="J645" s="1127"/>
      <c r="K645" s="1098">
        <v>25200</v>
      </c>
      <c r="L645" s="1127"/>
      <c r="M645" s="1111"/>
      <c r="N645" s="1098"/>
      <c r="O645" s="1127"/>
      <c r="P645" s="1098">
        <v>25200</v>
      </c>
      <c r="Q645" s="1127"/>
      <c r="R645" s="1111"/>
      <c r="S645" s="1098"/>
      <c r="T645" s="1127"/>
      <c r="U645" s="1098"/>
      <c r="V645" s="1134"/>
    </row>
    <row r="646" spans="1:22">
      <c r="A646" s="1099" t="s">
        <v>840</v>
      </c>
      <c r="B646" s="1092"/>
      <c r="C646" s="1092"/>
      <c r="D646" s="1121" t="e">
        <f t="shared" si="36"/>
        <v>#DIV/0!</v>
      </c>
      <c r="E646" s="1121" t="e">
        <f t="shared" si="37"/>
        <v>#DIV/0!</v>
      </c>
      <c r="F646" s="1121" t="e">
        <f t="shared" si="38"/>
        <v>#DIV/0!</v>
      </c>
      <c r="G646" s="1121" t="e">
        <f t="shared" si="39"/>
        <v>#DIV/0!</v>
      </c>
      <c r="H646" s="1116"/>
      <c r="I646" s="1098"/>
      <c r="J646" s="1127"/>
      <c r="K646" s="1098">
        <v>200000</v>
      </c>
      <c r="L646" s="1127"/>
      <c r="M646" s="1111"/>
      <c r="N646" s="1098"/>
      <c r="O646" s="1127"/>
      <c r="P646" s="1098">
        <v>500000</v>
      </c>
      <c r="Q646" s="1127"/>
      <c r="R646" s="1111"/>
      <c r="S646" s="1098">
        <v>200000</v>
      </c>
      <c r="T646" s="1127"/>
      <c r="U646" s="1098"/>
      <c r="V646" s="1134"/>
    </row>
    <row r="647" spans="1:22">
      <c r="A647" s="1101" t="s">
        <v>133</v>
      </c>
      <c r="B647" s="1092"/>
      <c r="C647" s="1092"/>
      <c r="D647" s="1121" t="e">
        <f t="shared" si="36"/>
        <v>#DIV/0!</v>
      </c>
      <c r="E647" s="1121" t="e">
        <f t="shared" si="37"/>
        <v>#DIV/0!</v>
      </c>
      <c r="F647" s="1121" t="e">
        <f t="shared" si="38"/>
        <v>#DIV/0!</v>
      </c>
      <c r="G647" s="1121" t="e">
        <f t="shared" si="39"/>
        <v>#DIV/0!</v>
      </c>
      <c r="H647" s="1116"/>
      <c r="I647" s="1098">
        <v>10000</v>
      </c>
      <c r="J647" s="1127"/>
      <c r="K647" s="1098">
        <v>12000</v>
      </c>
      <c r="L647" s="1127"/>
      <c r="M647" s="1111"/>
      <c r="N647" s="1098"/>
      <c r="O647" s="1127"/>
      <c r="P647" s="1098">
        <v>12000</v>
      </c>
      <c r="Q647" s="1127"/>
      <c r="R647" s="1111"/>
      <c r="S647" s="1098">
        <v>16000</v>
      </c>
      <c r="T647" s="1127"/>
      <c r="U647" s="1098">
        <v>12000</v>
      </c>
      <c r="V647" s="1134"/>
    </row>
    <row r="648" spans="1:22">
      <c r="A648" s="1093" t="s">
        <v>133</v>
      </c>
      <c r="B648" s="1092"/>
      <c r="C648" s="1092"/>
      <c r="D648" s="1121" t="e">
        <f t="shared" si="36"/>
        <v>#DIV/0!</v>
      </c>
      <c r="E648" s="1121" t="e">
        <f t="shared" si="37"/>
        <v>#DIV/0!</v>
      </c>
      <c r="F648" s="1121" t="e">
        <f t="shared" si="38"/>
        <v>#DIV/0!</v>
      </c>
      <c r="G648" s="1121" t="e">
        <f t="shared" si="39"/>
        <v>#DIV/0!</v>
      </c>
      <c r="H648" s="1116"/>
      <c r="I648" s="1094">
        <v>10000</v>
      </c>
      <c r="J648" s="1126"/>
      <c r="K648" s="1094">
        <v>12000</v>
      </c>
      <c r="L648" s="1126"/>
      <c r="M648" s="1109"/>
      <c r="N648" s="1094"/>
      <c r="O648" s="1126"/>
      <c r="P648" s="1094">
        <v>12000</v>
      </c>
      <c r="Q648" s="1126"/>
      <c r="R648" s="1109"/>
      <c r="S648" s="1094">
        <v>16000</v>
      </c>
      <c r="T648" s="1126"/>
      <c r="U648" s="1094">
        <v>12000</v>
      </c>
      <c r="V648" s="1134"/>
    </row>
    <row r="649" spans="1:22">
      <c r="A649" s="1099" t="s">
        <v>656</v>
      </c>
      <c r="B649" s="1092"/>
      <c r="C649" s="1092"/>
      <c r="D649" s="1121" t="e">
        <f t="shared" ref="D649:D712" si="40">+AVERAGE(J649,O649)</f>
        <v>#DIV/0!</v>
      </c>
      <c r="E649" s="1121" t="e">
        <f t="shared" ref="E649:E712" si="41">+AVERAGE(L649,Q649)</f>
        <v>#DIV/0!</v>
      </c>
      <c r="F649" s="1121" t="e">
        <f t="shared" ref="F649:F712" si="42">+B649-D649</f>
        <v>#DIV/0!</v>
      </c>
      <c r="G649" s="1121" t="e">
        <f t="shared" ref="G649:G712" si="43">+C649-E649</f>
        <v>#DIV/0!</v>
      </c>
      <c r="H649" s="1116"/>
      <c r="I649" s="1098"/>
      <c r="J649" s="1127"/>
      <c r="K649" s="1098">
        <v>12000</v>
      </c>
      <c r="L649" s="1127"/>
      <c r="M649" s="1111"/>
      <c r="N649" s="1098"/>
      <c r="O649" s="1127"/>
      <c r="P649" s="1098">
        <v>12000</v>
      </c>
      <c r="Q649" s="1127"/>
      <c r="R649" s="1111"/>
      <c r="S649" s="1098"/>
      <c r="T649" s="1127"/>
      <c r="U649" s="1098">
        <v>12000</v>
      </c>
      <c r="V649" s="1134"/>
    </row>
    <row r="650" spans="1:22">
      <c r="A650" s="1099" t="s">
        <v>802</v>
      </c>
      <c r="B650" s="1092"/>
      <c r="C650" s="1092"/>
      <c r="D650" s="1121" t="e">
        <f t="shared" si="40"/>
        <v>#DIV/0!</v>
      </c>
      <c r="E650" s="1121" t="e">
        <f t="shared" si="41"/>
        <v>#DIV/0!</v>
      </c>
      <c r="F650" s="1121" t="e">
        <f t="shared" si="42"/>
        <v>#DIV/0!</v>
      </c>
      <c r="G650" s="1121" t="e">
        <f t="shared" si="43"/>
        <v>#DIV/0!</v>
      </c>
      <c r="H650" s="1116"/>
      <c r="I650" s="1098">
        <v>10000</v>
      </c>
      <c r="J650" s="1127"/>
      <c r="K650" s="1098"/>
      <c r="L650" s="1127"/>
      <c r="M650" s="1111"/>
      <c r="N650" s="1098"/>
      <c r="O650" s="1127"/>
      <c r="P650" s="1098"/>
      <c r="Q650" s="1127"/>
      <c r="R650" s="1111"/>
      <c r="S650" s="1098">
        <v>16000</v>
      </c>
      <c r="T650" s="1127"/>
      <c r="U650" s="1098"/>
      <c r="V650" s="1134"/>
    </row>
    <row r="651" spans="1:22">
      <c r="A651" s="1090" t="s">
        <v>843</v>
      </c>
      <c r="B651" s="1092"/>
      <c r="C651" s="1092"/>
      <c r="D651" s="1121" t="e">
        <f t="shared" si="40"/>
        <v>#DIV/0!</v>
      </c>
      <c r="E651" s="1121" t="e">
        <f t="shared" si="41"/>
        <v>#DIV/0!</v>
      </c>
      <c r="F651" s="1121" t="e">
        <f t="shared" si="42"/>
        <v>#DIV/0!</v>
      </c>
      <c r="G651" s="1121" t="e">
        <f t="shared" si="43"/>
        <v>#DIV/0!</v>
      </c>
      <c r="H651" s="1116"/>
      <c r="I651" s="1091">
        <v>980660</v>
      </c>
      <c r="J651" s="1125"/>
      <c r="K651" s="1091">
        <v>779400</v>
      </c>
      <c r="L651" s="1125"/>
      <c r="M651" s="1109"/>
      <c r="N651" s="1091">
        <v>2647960</v>
      </c>
      <c r="O651" s="1125"/>
      <c r="P651" s="1091">
        <v>955400</v>
      </c>
      <c r="Q651" s="1125"/>
      <c r="R651" s="1109"/>
      <c r="S651" s="1091">
        <v>2591000</v>
      </c>
      <c r="T651" s="1125"/>
      <c r="U651" s="1091">
        <v>761000</v>
      </c>
      <c r="V651" s="1134"/>
    </row>
    <row r="652" spans="1:22">
      <c r="A652" s="1100" t="s">
        <v>571</v>
      </c>
      <c r="B652" s="1092"/>
      <c r="C652" s="1092"/>
      <c r="D652" s="1121" t="e">
        <f t="shared" si="40"/>
        <v>#DIV/0!</v>
      </c>
      <c r="E652" s="1121" t="e">
        <f t="shared" si="41"/>
        <v>#DIV/0!</v>
      </c>
      <c r="F652" s="1121" t="e">
        <f t="shared" si="42"/>
        <v>#DIV/0!</v>
      </c>
      <c r="G652" s="1121" t="e">
        <f t="shared" si="43"/>
        <v>#DIV/0!</v>
      </c>
      <c r="H652" s="1116"/>
      <c r="I652" s="1094"/>
      <c r="J652" s="1126"/>
      <c r="K652" s="1094"/>
      <c r="L652" s="1126"/>
      <c r="M652" s="1109"/>
      <c r="N652" s="1094"/>
      <c r="O652" s="1126"/>
      <c r="P652" s="1094"/>
      <c r="Q652" s="1126"/>
      <c r="R652" s="1109"/>
      <c r="S652" s="1094">
        <v>150000</v>
      </c>
      <c r="T652" s="1126"/>
      <c r="U652" s="1094"/>
      <c r="V652" s="1134"/>
    </row>
    <row r="653" spans="1:22">
      <c r="A653" s="1101" t="s">
        <v>571</v>
      </c>
      <c r="B653" s="1092"/>
      <c r="C653" s="1092"/>
      <c r="D653" s="1121" t="e">
        <f t="shared" si="40"/>
        <v>#DIV/0!</v>
      </c>
      <c r="E653" s="1121" t="e">
        <f t="shared" si="41"/>
        <v>#DIV/0!</v>
      </c>
      <c r="F653" s="1121" t="e">
        <f t="shared" si="42"/>
        <v>#DIV/0!</v>
      </c>
      <c r="G653" s="1121" t="e">
        <f t="shared" si="43"/>
        <v>#DIV/0!</v>
      </c>
      <c r="H653" s="1116"/>
      <c r="I653" s="1098"/>
      <c r="J653" s="1127"/>
      <c r="K653" s="1098"/>
      <c r="L653" s="1127"/>
      <c r="M653" s="1111"/>
      <c r="N653" s="1098"/>
      <c r="O653" s="1127"/>
      <c r="P653" s="1098"/>
      <c r="Q653" s="1127"/>
      <c r="R653" s="1111"/>
      <c r="S653" s="1098">
        <v>150000</v>
      </c>
      <c r="T653" s="1127"/>
      <c r="U653" s="1098"/>
      <c r="V653" s="1134"/>
    </row>
    <row r="654" spans="1:22">
      <c r="A654" s="1093" t="s">
        <v>571</v>
      </c>
      <c r="B654" s="1092"/>
      <c r="C654" s="1092"/>
      <c r="D654" s="1121" t="e">
        <f t="shared" si="40"/>
        <v>#DIV/0!</v>
      </c>
      <c r="E654" s="1121" t="e">
        <f t="shared" si="41"/>
        <v>#DIV/0!</v>
      </c>
      <c r="F654" s="1121" t="e">
        <f t="shared" si="42"/>
        <v>#DIV/0!</v>
      </c>
      <c r="G654" s="1121" t="e">
        <f t="shared" si="43"/>
        <v>#DIV/0!</v>
      </c>
      <c r="H654" s="1116"/>
      <c r="I654" s="1094"/>
      <c r="J654" s="1126"/>
      <c r="K654" s="1094"/>
      <c r="L654" s="1126"/>
      <c r="M654" s="1109"/>
      <c r="N654" s="1094"/>
      <c r="O654" s="1126"/>
      <c r="P654" s="1094"/>
      <c r="Q654" s="1126"/>
      <c r="R654" s="1109"/>
      <c r="S654" s="1094">
        <v>150000</v>
      </c>
      <c r="T654" s="1126"/>
      <c r="U654" s="1094"/>
      <c r="V654" s="1134"/>
    </row>
    <row r="655" spans="1:22">
      <c r="A655" s="1099" t="s">
        <v>858</v>
      </c>
      <c r="B655" s="1092"/>
      <c r="C655" s="1092"/>
      <c r="D655" s="1121" t="e">
        <f t="shared" si="40"/>
        <v>#DIV/0!</v>
      </c>
      <c r="E655" s="1121" t="e">
        <f t="shared" si="41"/>
        <v>#DIV/0!</v>
      </c>
      <c r="F655" s="1121" t="e">
        <f t="shared" si="42"/>
        <v>#DIV/0!</v>
      </c>
      <c r="G655" s="1121" t="e">
        <f t="shared" si="43"/>
        <v>#DIV/0!</v>
      </c>
      <c r="H655" s="1116"/>
      <c r="I655" s="1098"/>
      <c r="J655" s="1127"/>
      <c r="K655" s="1098"/>
      <c r="L655" s="1127"/>
      <c r="M655" s="1111"/>
      <c r="N655" s="1098"/>
      <c r="O655" s="1127"/>
      <c r="P655" s="1098"/>
      <c r="Q655" s="1127"/>
      <c r="R655" s="1111"/>
      <c r="S655" s="1098">
        <v>150000</v>
      </c>
      <c r="T655" s="1127"/>
      <c r="U655" s="1098"/>
      <c r="V655" s="1134"/>
    </row>
    <row r="656" spans="1:22">
      <c r="A656" s="1100" t="s">
        <v>325</v>
      </c>
      <c r="B656" s="1092"/>
      <c r="C656" s="1092"/>
      <c r="D656" s="1121" t="e">
        <f t="shared" si="40"/>
        <v>#DIV/0!</v>
      </c>
      <c r="E656" s="1121" t="e">
        <f t="shared" si="41"/>
        <v>#DIV/0!</v>
      </c>
      <c r="F656" s="1121" t="e">
        <f t="shared" si="42"/>
        <v>#DIV/0!</v>
      </c>
      <c r="G656" s="1121" t="e">
        <f t="shared" si="43"/>
        <v>#DIV/0!</v>
      </c>
      <c r="H656" s="1116"/>
      <c r="I656" s="1094">
        <v>907960</v>
      </c>
      <c r="J656" s="1126"/>
      <c r="K656" s="1094">
        <v>239400</v>
      </c>
      <c r="L656" s="1126"/>
      <c r="M656" s="1109"/>
      <c r="N656" s="1094">
        <v>2647960</v>
      </c>
      <c r="O656" s="1126"/>
      <c r="P656" s="1094">
        <v>415400</v>
      </c>
      <c r="Q656" s="1126"/>
      <c r="R656" s="1109"/>
      <c r="S656" s="1094">
        <v>2441000</v>
      </c>
      <c r="T656" s="1126"/>
      <c r="U656" s="1094">
        <v>221000</v>
      </c>
      <c r="V656" s="1134"/>
    </row>
    <row r="657" spans="1:22">
      <c r="A657" s="1101" t="s">
        <v>376</v>
      </c>
      <c r="B657" s="1092"/>
      <c r="C657" s="1092"/>
      <c r="D657" s="1121" t="e">
        <f t="shared" si="40"/>
        <v>#DIV/0!</v>
      </c>
      <c r="E657" s="1121" t="e">
        <f t="shared" si="41"/>
        <v>#DIV/0!</v>
      </c>
      <c r="F657" s="1121" t="e">
        <f t="shared" si="42"/>
        <v>#DIV/0!</v>
      </c>
      <c r="G657" s="1121" t="e">
        <f t="shared" si="43"/>
        <v>#DIV/0!</v>
      </c>
      <c r="H657" s="1116"/>
      <c r="I657" s="1098">
        <v>904960</v>
      </c>
      <c r="J657" s="1127"/>
      <c r="K657" s="1098">
        <v>227400</v>
      </c>
      <c r="L657" s="1127"/>
      <c r="M657" s="1111"/>
      <c r="N657" s="1098">
        <v>2644960</v>
      </c>
      <c r="O657" s="1127"/>
      <c r="P657" s="1098">
        <v>403400</v>
      </c>
      <c r="Q657" s="1127"/>
      <c r="R657" s="1111"/>
      <c r="S657" s="1098">
        <v>2438000</v>
      </c>
      <c r="T657" s="1127"/>
      <c r="U657" s="1098">
        <v>209000</v>
      </c>
      <c r="V657" s="1134"/>
    </row>
    <row r="658" spans="1:22">
      <c r="A658" s="1093" t="s">
        <v>166</v>
      </c>
      <c r="B658" s="1092"/>
      <c r="C658" s="1092"/>
      <c r="D658" s="1121" t="e">
        <f t="shared" si="40"/>
        <v>#DIV/0!</v>
      </c>
      <c r="E658" s="1121" t="e">
        <f t="shared" si="41"/>
        <v>#DIV/0!</v>
      </c>
      <c r="F658" s="1121" t="e">
        <f t="shared" si="42"/>
        <v>#DIV/0!</v>
      </c>
      <c r="G658" s="1121" t="e">
        <f t="shared" si="43"/>
        <v>#DIV/0!</v>
      </c>
      <c r="H658" s="1116"/>
      <c r="I658" s="1094">
        <v>666960</v>
      </c>
      <c r="J658" s="1126"/>
      <c r="K658" s="1094">
        <v>93000</v>
      </c>
      <c r="L658" s="1126"/>
      <c r="M658" s="1109"/>
      <c r="N658" s="1094">
        <v>2001960</v>
      </c>
      <c r="O658" s="1126"/>
      <c r="P658" s="1094">
        <v>269000</v>
      </c>
      <c r="Q658" s="1126"/>
      <c r="R658" s="1109"/>
      <c r="S658" s="1094">
        <v>2063000</v>
      </c>
      <c r="T658" s="1126"/>
      <c r="U658" s="1094">
        <v>209000</v>
      </c>
      <c r="V658" s="1134"/>
    </row>
    <row r="659" spans="1:22">
      <c r="A659" s="1099" t="s">
        <v>601</v>
      </c>
      <c r="B659" s="1092"/>
      <c r="C659" s="1092"/>
      <c r="D659" s="1121" t="e">
        <f t="shared" si="40"/>
        <v>#DIV/0!</v>
      </c>
      <c r="E659" s="1121" t="e">
        <f t="shared" si="41"/>
        <v>#DIV/0!</v>
      </c>
      <c r="F659" s="1121" t="e">
        <f t="shared" si="42"/>
        <v>#DIV/0!</v>
      </c>
      <c r="G659" s="1121" t="e">
        <f t="shared" si="43"/>
        <v>#DIV/0!</v>
      </c>
      <c r="H659" s="1116"/>
      <c r="I659" s="1098"/>
      <c r="J659" s="1127"/>
      <c r="K659" s="1098">
        <v>27000</v>
      </c>
      <c r="L659" s="1127"/>
      <c r="M659" s="1111"/>
      <c r="N659" s="1098"/>
      <c r="O659" s="1127"/>
      <c r="P659" s="1098">
        <v>27000</v>
      </c>
      <c r="Q659" s="1127"/>
      <c r="R659" s="1111"/>
      <c r="S659" s="1098"/>
      <c r="T659" s="1127"/>
      <c r="U659" s="1098">
        <v>27000</v>
      </c>
      <c r="V659" s="1134"/>
    </row>
    <row r="660" spans="1:22">
      <c r="A660" s="1099" t="s">
        <v>645</v>
      </c>
      <c r="B660" s="1092"/>
      <c r="C660" s="1092"/>
      <c r="D660" s="1121" t="e">
        <f t="shared" si="40"/>
        <v>#DIV/0!</v>
      </c>
      <c r="E660" s="1121" t="e">
        <f t="shared" si="41"/>
        <v>#DIV/0!</v>
      </c>
      <c r="F660" s="1121" t="e">
        <f t="shared" si="42"/>
        <v>#DIV/0!</v>
      </c>
      <c r="G660" s="1121" t="e">
        <f t="shared" si="43"/>
        <v>#DIV/0!</v>
      </c>
      <c r="H660" s="1116"/>
      <c r="I660" s="1098">
        <v>15000</v>
      </c>
      <c r="J660" s="1127"/>
      <c r="K660" s="1098"/>
      <c r="L660" s="1127"/>
      <c r="M660" s="1111"/>
      <c r="N660" s="1098">
        <v>10000</v>
      </c>
      <c r="O660" s="1127"/>
      <c r="P660" s="1098"/>
      <c r="Q660" s="1127"/>
      <c r="R660" s="1111"/>
      <c r="S660" s="1098">
        <v>15000</v>
      </c>
      <c r="T660" s="1127"/>
      <c r="U660" s="1098"/>
      <c r="V660" s="1134"/>
    </row>
    <row r="661" spans="1:22">
      <c r="A661" s="1099" t="s">
        <v>646</v>
      </c>
      <c r="B661" s="1092"/>
      <c r="C661" s="1092"/>
      <c r="D661" s="1121" t="e">
        <f t="shared" si="40"/>
        <v>#DIV/0!</v>
      </c>
      <c r="E661" s="1121" t="e">
        <f t="shared" si="41"/>
        <v>#DIV/0!</v>
      </c>
      <c r="F661" s="1121" t="e">
        <f t="shared" si="42"/>
        <v>#DIV/0!</v>
      </c>
      <c r="G661" s="1121" t="e">
        <f t="shared" si="43"/>
        <v>#DIV/0!</v>
      </c>
      <c r="H661" s="1116"/>
      <c r="I661" s="1098">
        <v>60000</v>
      </c>
      <c r="J661" s="1127"/>
      <c r="K661" s="1098">
        <v>60000</v>
      </c>
      <c r="L661" s="1127"/>
      <c r="M661" s="1111"/>
      <c r="N661" s="1098">
        <v>30000</v>
      </c>
      <c r="O661" s="1127"/>
      <c r="P661" s="1098">
        <v>236000</v>
      </c>
      <c r="Q661" s="1127"/>
      <c r="R661" s="1111"/>
      <c r="S661" s="1098">
        <v>60000</v>
      </c>
      <c r="T661" s="1127"/>
      <c r="U661" s="1098">
        <v>176000</v>
      </c>
      <c r="V661" s="1134"/>
    </row>
    <row r="662" spans="1:22">
      <c r="A662" s="1099" t="s">
        <v>854</v>
      </c>
      <c r="B662" s="1092"/>
      <c r="C662" s="1092"/>
      <c r="D662" s="1121" t="e">
        <f t="shared" si="40"/>
        <v>#DIV/0!</v>
      </c>
      <c r="E662" s="1121" t="e">
        <f t="shared" si="41"/>
        <v>#DIV/0!</v>
      </c>
      <c r="F662" s="1121" t="e">
        <f t="shared" si="42"/>
        <v>#DIV/0!</v>
      </c>
      <c r="G662" s="1121" t="e">
        <f t="shared" si="43"/>
        <v>#DIV/0!</v>
      </c>
      <c r="H662" s="1116"/>
      <c r="I662" s="1098"/>
      <c r="J662" s="1127"/>
      <c r="K662" s="1098"/>
      <c r="L662" s="1127"/>
      <c r="M662" s="1111"/>
      <c r="N662" s="1098">
        <v>1500000</v>
      </c>
      <c r="O662" s="1127"/>
      <c r="P662" s="1098"/>
      <c r="Q662" s="1127"/>
      <c r="R662" s="1111"/>
      <c r="S662" s="1098">
        <v>1500000</v>
      </c>
      <c r="T662" s="1127"/>
      <c r="U662" s="1098"/>
      <c r="V662" s="1134"/>
    </row>
    <row r="663" spans="1:22">
      <c r="A663" s="1099" t="s">
        <v>647</v>
      </c>
      <c r="B663" s="1092"/>
      <c r="C663" s="1092"/>
      <c r="D663" s="1121" t="e">
        <f t="shared" si="40"/>
        <v>#DIV/0!</v>
      </c>
      <c r="E663" s="1121" t="e">
        <f t="shared" si="41"/>
        <v>#DIV/0!</v>
      </c>
      <c r="F663" s="1121" t="e">
        <f t="shared" si="42"/>
        <v>#DIV/0!</v>
      </c>
      <c r="G663" s="1121" t="e">
        <f t="shared" si="43"/>
        <v>#DIV/0!</v>
      </c>
      <c r="H663" s="1116"/>
      <c r="I663" s="1098">
        <v>3960</v>
      </c>
      <c r="J663" s="1127"/>
      <c r="K663" s="1098"/>
      <c r="L663" s="1127"/>
      <c r="M663" s="1111"/>
      <c r="N663" s="1098">
        <v>3960</v>
      </c>
      <c r="O663" s="1127"/>
      <c r="P663" s="1098"/>
      <c r="Q663" s="1127"/>
      <c r="R663" s="1111"/>
      <c r="S663" s="1098">
        <v>20000</v>
      </c>
      <c r="T663" s="1127"/>
      <c r="U663" s="1098"/>
      <c r="V663" s="1134"/>
    </row>
    <row r="664" spans="1:22">
      <c r="A664" s="1099" t="s">
        <v>648</v>
      </c>
      <c r="B664" s="1092"/>
      <c r="C664" s="1092"/>
      <c r="D664" s="1121" t="e">
        <f t="shared" si="40"/>
        <v>#DIV/0!</v>
      </c>
      <c r="E664" s="1121" t="e">
        <f t="shared" si="41"/>
        <v>#DIV/0!</v>
      </c>
      <c r="F664" s="1121" t="e">
        <f t="shared" si="42"/>
        <v>#DIV/0!</v>
      </c>
      <c r="G664" s="1121" t="e">
        <f t="shared" si="43"/>
        <v>#DIV/0!</v>
      </c>
      <c r="H664" s="1116"/>
      <c r="I664" s="1098">
        <v>100000</v>
      </c>
      <c r="J664" s="1127"/>
      <c r="K664" s="1098"/>
      <c r="L664" s="1127"/>
      <c r="M664" s="1111"/>
      <c r="N664" s="1098">
        <v>70000</v>
      </c>
      <c r="O664" s="1127"/>
      <c r="P664" s="1098"/>
      <c r="Q664" s="1127"/>
      <c r="R664" s="1111"/>
      <c r="S664" s="1098">
        <v>70000</v>
      </c>
      <c r="T664" s="1127"/>
      <c r="U664" s="1098"/>
      <c r="V664" s="1134"/>
    </row>
    <row r="665" spans="1:22">
      <c r="A665" s="1099" t="s">
        <v>650</v>
      </c>
      <c r="B665" s="1092"/>
      <c r="C665" s="1092"/>
      <c r="D665" s="1121" t="e">
        <f t="shared" si="40"/>
        <v>#DIV/0!</v>
      </c>
      <c r="E665" s="1121" t="e">
        <f t="shared" si="41"/>
        <v>#DIV/0!</v>
      </c>
      <c r="F665" s="1121" t="e">
        <f t="shared" si="42"/>
        <v>#DIV/0!</v>
      </c>
      <c r="G665" s="1121" t="e">
        <f t="shared" si="43"/>
        <v>#DIV/0!</v>
      </c>
      <c r="H665" s="1116"/>
      <c r="I665" s="1098">
        <v>170000</v>
      </c>
      <c r="J665" s="1127"/>
      <c r="K665" s="1098"/>
      <c r="L665" s="1127"/>
      <c r="M665" s="1111"/>
      <c r="N665" s="1098">
        <v>368000</v>
      </c>
      <c r="O665" s="1127"/>
      <c r="P665" s="1098"/>
      <c r="Q665" s="1127"/>
      <c r="R665" s="1111"/>
      <c r="S665" s="1098">
        <v>100000</v>
      </c>
      <c r="T665" s="1127"/>
      <c r="U665" s="1098"/>
      <c r="V665" s="1134"/>
    </row>
    <row r="666" spans="1:22">
      <c r="A666" s="1099" t="s">
        <v>731</v>
      </c>
      <c r="B666" s="1092"/>
      <c r="C666" s="1092"/>
      <c r="D666" s="1121" t="e">
        <f t="shared" si="40"/>
        <v>#DIV/0!</v>
      </c>
      <c r="E666" s="1121" t="e">
        <f t="shared" si="41"/>
        <v>#DIV/0!</v>
      </c>
      <c r="F666" s="1121" t="e">
        <f t="shared" si="42"/>
        <v>#DIV/0!</v>
      </c>
      <c r="G666" s="1121" t="e">
        <f t="shared" si="43"/>
        <v>#DIV/0!</v>
      </c>
      <c r="H666" s="1116"/>
      <c r="I666" s="1098"/>
      <c r="J666" s="1127"/>
      <c r="K666" s="1098"/>
      <c r="L666" s="1127"/>
      <c r="M666" s="1111"/>
      <c r="N666" s="1098"/>
      <c r="O666" s="1127"/>
      <c r="P666" s="1098"/>
      <c r="Q666" s="1127"/>
      <c r="R666" s="1111"/>
      <c r="S666" s="1098">
        <v>288000</v>
      </c>
      <c r="T666" s="1127"/>
      <c r="U666" s="1098"/>
      <c r="V666" s="1134"/>
    </row>
    <row r="667" spans="1:22">
      <c r="A667" s="1102" t="s">
        <v>855</v>
      </c>
      <c r="B667" s="1092"/>
      <c r="C667" s="1092"/>
      <c r="D667" s="1121" t="e">
        <f t="shared" si="40"/>
        <v>#DIV/0!</v>
      </c>
      <c r="E667" s="1121" t="e">
        <f t="shared" si="41"/>
        <v>#DIV/0!</v>
      </c>
      <c r="F667" s="1121" t="e">
        <f t="shared" si="42"/>
        <v>#DIV/0!</v>
      </c>
      <c r="G667" s="1121" t="e">
        <f t="shared" si="43"/>
        <v>#DIV/0!</v>
      </c>
      <c r="H667" s="1116"/>
      <c r="I667" s="1098"/>
      <c r="J667" s="1127"/>
      <c r="K667" s="1098"/>
      <c r="L667" s="1127"/>
      <c r="M667" s="1111"/>
      <c r="N667" s="1098"/>
      <c r="O667" s="1127"/>
      <c r="P667" s="1098"/>
      <c r="Q667" s="1127"/>
      <c r="R667" s="1111"/>
      <c r="S667" s="1098">
        <v>288000</v>
      </c>
      <c r="T667" s="1127"/>
      <c r="U667" s="1098"/>
      <c r="V667" s="1134"/>
    </row>
    <row r="668" spans="1:22">
      <c r="A668" s="1099" t="s">
        <v>849</v>
      </c>
      <c r="B668" s="1092"/>
      <c r="C668" s="1092"/>
      <c r="D668" s="1121" t="e">
        <f t="shared" si="40"/>
        <v>#DIV/0!</v>
      </c>
      <c r="E668" s="1121" t="e">
        <f t="shared" si="41"/>
        <v>#DIV/0!</v>
      </c>
      <c r="F668" s="1121" t="e">
        <f t="shared" si="42"/>
        <v>#DIV/0!</v>
      </c>
      <c r="G668" s="1121" t="e">
        <f t="shared" si="43"/>
        <v>#DIV/0!</v>
      </c>
      <c r="H668" s="1116"/>
      <c r="I668" s="1098">
        <v>288000</v>
      </c>
      <c r="J668" s="1127"/>
      <c r="K668" s="1098"/>
      <c r="L668" s="1127"/>
      <c r="M668" s="1111"/>
      <c r="N668" s="1098"/>
      <c r="O668" s="1127"/>
      <c r="P668" s="1098"/>
      <c r="Q668" s="1127"/>
      <c r="R668" s="1111"/>
      <c r="S668" s="1098"/>
      <c r="T668" s="1127"/>
      <c r="U668" s="1098"/>
      <c r="V668" s="1134"/>
    </row>
    <row r="669" spans="1:22">
      <c r="A669" s="1102" t="s">
        <v>850</v>
      </c>
      <c r="B669" s="1092"/>
      <c r="C669" s="1092"/>
      <c r="D669" s="1121" t="e">
        <f t="shared" si="40"/>
        <v>#DIV/0!</v>
      </c>
      <c r="E669" s="1121" t="e">
        <f t="shared" si="41"/>
        <v>#DIV/0!</v>
      </c>
      <c r="F669" s="1121" t="e">
        <f t="shared" si="42"/>
        <v>#DIV/0!</v>
      </c>
      <c r="G669" s="1121" t="e">
        <f t="shared" si="43"/>
        <v>#DIV/0!</v>
      </c>
      <c r="H669" s="1116"/>
      <c r="I669" s="1098">
        <v>288000</v>
      </c>
      <c r="J669" s="1127"/>
      <c r="K669" s="1098"/>
      <c r="L669" s="1127"/>
      <c r="M669" s="1111"/>
      <c r="N669" s="1098"/>
      <c r="O669" s="1127"/>
      <c r="P669" s="1098"/>
      <c r="Q669" s="1127"/>
      <c r="R669" s="1111"/>
      <c r="S669" s="1098"/>
      <c r="T669" s="1127"/>
      <c r="U669" s="1098"/>
      <c r="V669" s="1134"/>
    </row>
    <row r="670" spans="1:22">
      <c r="A670" s="1099" t="s">
        <v>651</v>
      </c>
      <c r="B670" s="1092"/>
      <c r="C670" s="1092"/>
      <c r="D670" s="1121" t="e">
        <f t="shared" si="40"/>
        <v>#DIV/0!</v>
      </c>
      <c r="E670" s="1121" t="e">
        <f t="shared" si="41"/>
        <v>#DIV/0!</v>
      </c>
      <c r="F670" s="1121" t="e">
        <f t="shared" si="42"/>
        <v>#DIV/0!</v>
      </c>
      <c r="G670" s="1121" t="e">
        <f t="shared" si="43"/>
        <v>#DIV/0!</v>
      </c>
      <c r="H670" s="1116"/>
      <c r="I670" s="1098">
        <v>30000</v>
      </c>
      <c r="J670" s="1127"/>
      <c r="K670" s="1098"/>
      <c r="L670" s="1127"/>
      <c r="M670" s="1111"/>
      <c r="N670" s="1098">
        <v>20000</v>
      </c>
      <c r="O670" s="1127"/>
      <c r="P670" s="1098"/>
      <c r="Q670" s="1127"/>
      <c r="R670" s="1111"/>
      <c r="S670" s="1098">
        <v>10000</v>
      </c>
      <c r="T670" s="1127"/>
      <c r="U670" s="1098"/>
      <c r="V670" s="1134"/>
    </row>
    <row r="671" spans="1:22">
      <c r="A671" s="1099" t="s">
        <v>652</v>
      </c>
      <c r="B671" s="1092"/>
      <c r="C671" s="1092"/>
      <c r="D671" s="1121" t="e">
        <f t="shared" si="40"/>
        <v>#DIV/0!</v>
      </c>
      <c r="E671" s="1121" t="e">
        <f t="shared" si="41"/>
        <v>#DIV/0!</v>
      </c>
      <c r="F671" s="1121" t="e">
        <f t="shared" si="42"/>
        <v>#DIV/0!</v>
      </c>
      <c r="G671" s="1121" t="e">
        <f t="shared" si="43"/>
        <v>#DIV/0!</v>
      </c>
      <c r="H671" s="1116"/>
      <c r="I671" s="1098"/>
      <c r="J671" s="1127"/>
      <c r="K671" s="1098">
        <v>6000</v>
      </c>
      <c r="L671" s="1127"/>
      <c r="M671" s="1111"/>
      <c r="N671" s="1098"/>
      <c r="O671" s="1127"/>
      <c r="P671" s="1098">
        <v>6000</v>
      </c>
      <c r="Q671" s="1127"/>
      <c r="R671" s="1111"/>
      <c r="S671" s="1098"/>
      <c r="T671" s="1127"/>
      <c r="U671" s="1098">
        <v>6000</v>
      </c>
      <c r="V671" s="1134"/>
    </row>
    <row r="672" spans="1:22">
      <c r="A672" s="1093" t="s">
        <v>165</v>
      </c>
      <c r="B672" s="1092"/>
      <c r="C672" s="1092"/>
      <c r="D672" s="1121" t="e">
        <f t="shared" si="40"/>
        <v>#DIV/0!</v>
      </c>
      <c r="E672" s="1121" t="e">
        <f t="shared" si="41"/>
        <v>#DIV/0!</v>
      </c>
      <c r="F672" s="1121" t="e">
        <f t="shared" si="42"/>
        <v>#DIV/0!</v>
      </c>
      <c r="G672" s="1121" t="e">
        <f t="shared" si="43"/>
        <v>#DIV/0!</v>
      </c>
      <c r="H672" s="1116"/>
      <c r="I672" s="1094">
        <v>238000</v>
      </c>
      <c r="J672" s="1126"/>
      <c r="K672" s="1094">
        <v>134400</v>
      </c>
      <c r="L672" s="1126"/>
      <c r="M672" s="1109"/>
      <c r="N672" s="1094">
        <v>643000</v>
      </c>
      <c r="O672" s="1126"/>
      <c r="P672" s="1094">
        <v>134400</v>
      </c>
      <c r="Q672" s="1126"/>
      <c r="R672" s="1109"/>
      <c r="S672" s="1094">
        <v>375000</v>
      </c>
      <c r="T672" s="1126"/>
      <c r="U672" s="1094"/>
      <c r="V672" s="1134"/>
    </row>
    <row r="673" spans="1:22">
      <c r="A673" s="1099" t="s">
        <v>690</v>
      </c>
      <c r="B673" s="1092"/>
      <c r="C673" s="1092"/>
      <c r="D673" s="1121" t="e">
        <f t="shared" si="40"/>
        <v>#DIV/0!</v>
      </c>
      <c r="E673" s="1121" t="e">
        <f t="shared" si="41"/>
        <v>#DIV/0!</v>
      </c>
      <c r="F673" s="1121" t="e">
        <f t="shared" si="42"/>
        <v>#DIV/0!</v>
      </c>
      <c r="G673" s="1121" t="e">
        <f t="shared" si="43"/>
        <v>#DIV/0!</v>
      </c>
      <c r="H673" s="1116"/>
      <c r="I673" s="1098"/>
      <c r="J673" s="1127"/>
      <c r="K673" s="1098">
        <v>67200</v>
      </c>
      <c r="L673" s="1127"/>
      <c r="M673" s="1111"/>
      <c r="N673" s="1098"/>
      <c r="O673" s="1127"/>
      <c r="P673" s="1098">
        <v>67200</v>
      </c>
      <c r="Q673" s="1127"/>
      <c r="R673" s="1111"/>
      <c r="S673" s="1098"/>
      <c r="T673" s="1127"/>
      <c r="U673" s="1098"/>
      <c r="V673" s="1134"/>
    </row>
    <row r="674" spans="1:22">
      <c r="A674" s="1102" t="s">
        <v>691</v>
      </c>
      <c r="B674" s="1092"/>
      <c r="C674" s="1092"/>
      <c r="D674" s="1121" t="e">
        <f t="shared" si="40"/>
        <v>#DIV/0!</v>
      </c>
      <c r="E674" s="1121" t="e">
        <f t="shared" si="41"/>
        <v>#DIV/0!</v>
      </c>
      <c r="F674" s="1121" t="e">
        <f t="shared" si="42"/>
        <v>#DIV/0!</v>
      </c>
      <c r="G674" s="1121" t="e">
        <f t="shared" si="43"/>
        <v>#DIV/0!</v>
      </c>
      <c r="H674" s="1116"/>
      <c r="I674" s="1098"/>
      <c r="J674" s="1127"/>
      <c r="K674" s="1098">
        <v>67200</v>
      </c>
      <c r="L674" s="1127"/>
      <c r="M674" s="1111"/>
      <c r="N674" s="1098"/>
      <c r="O674" s="1127"/>
      <c r="P674" s="1098">
        <v>67200</v>
      </c>
      <c r="Q674" s="1127"/>
      <c r="R674" s="1111"/>
      <c r="S674" s="1098"/>
      <c r="T674" s="1127"/>
      <c r="U674" s="1098"/>
      <c r="V674" s="1134"/>
    </row>
    <row r="675" spans="1:22">
      <c r="A675" s="1099" t="s">
        <v>653</v>
      </c>
      <c r="B675" s="1092"/>
      <c r="C675" s="1092"/>
      <c r="D675" s="1121" t="e">
        <f t="shared" si="40"/>
        <v>#DIV/0!</v>
      </c>
      <c r="E675" s="1121" t="e">
        <f t="shared" si="41"/>
        <v>#DIV/0!</v>
      </c>
      <c r="F675" s="1121" t="e">
        <f t="shared" si="42"/>
        <v>#DIV/0!</v>
      </c>
      <c r="G675" s="1121" t="e">
        <f t="shared" si="43"/>
        <v>#DIV/0!</v>
      </c>
      <c r="H675" s="1116"/>
      <c r="I675" s="1098">
        <v>63000</v>
      </c>
      <c r="J675" s="1127"/>
      <c r="K675" s="1098"/>
      <c r="L675" s="1127"/>
      <c r="M675" s="1111"/>
      <c r="N675" s="1098">
        <v>46000</v>
      </c>
      <c r="O675" s="1127"/>
      <c r="P675" s="1098"/>
      <c r="Q675" s="1127"/>
      <c r="R675" s="1111"/>
      <c r="S675" s="1098">
        <v>50000</v>
      </c>
      <c r="T675" s="1127"/>
      <c r="U675" s="1098"/>
      <c r="V675" s="1134"/>
    </row>
    <row r="676" spans="1:22">
      <c r="A676" s="1099" t="s">
        <v>856</v>
      </c>
      <c r="B676" s="1092"/>
      <c r="C676" s="1092"/>
      <c r="D676" s="1121" t="e">
        <f t="shared" si="40"/>
        <v>#DIV/0!</v>
      </c>
      <c r="E676" s="1121" t="e">
        <f t="shared" si="41"/>
        <v>#DIV/0!</v>
      </c>
      <c r="F676" s="1121" t="e">
        <f t="shared" si="42"/>
        <v>#DIV/0!</v>
      </c>
      <c r="G676" s="1121" t="e">
        <f t="shared" si="43"/>
        <v>#DIV/0!</v>
      </c>
      <c r="H676" s="1116"/>
      <c r="I676" s="1098"/>
      <c r="J676" s="1127"/>
      <c r="K676" s="1098"/>
      <c r="L676" s="1127"/>
      <c r="M676" s="1111"/>
      <c r="N676" s="1098"/>
      <c r="O676" s="1127"/>
      <c r="P676" s="1098"/>
      <c r="Q676" s="1127"/>
      <c r="R676" s="1111"/>
      <c r="S676" s="1098">
        <v>200000</v>
      </c>
      <c r="T676" s="1127"/>
      <c r="U676" s="1098"/>
      <c r="V676" s="1134"/>
    </row>
    <row r="677" spans="1:22">
      <c r="A677" s="1099" t="s">
        <v>857</v>
      </c>
      <c r="B677" s="1092"/>
      <c r="C677" s="1092"/>
      <c r="D677" s="1121" t="e">
        <f t="shared" si="40"/>
        <v>#DIV/0!</v>
      </c>
      <c r="E677" s="1121" t="e">
        <f t="shared" si="41"/>
        <v>#DIV/0!</v>
      </c>
      <c r="F677" s="1121" t="e">
        <f t="shared" si="42"/>
        <v>#DIV/0!</v>
      </c>
      <c r="G677" s="1121" t="e">
        <f t="shared" si="43"/>
        <v>#DIV/0!</v>
      </c>
      <c r="H677" s="1116"/>
      <c r="I677" s="1098"/>
      <c r="J677" s="1127"/>
      <c r="K677" s="1098"/>
      <c r="L677" s="1127"/>
      <c r="M677" s="1111"/>
      <c r="N677" s="1098"/>
      <c r="O677" s="1127"/>
      <c r="P677" s="1098"/>
      <c r="Q677" s="1127"/>
      <c r="R677" s="1111"/>
      <c r="S677" s="1098">
        <v>100000</v>
      </c>
      <c r="T677" s="1127"/>
      <c r="U677" s="1098"/>
      <c r="V677" s="1134"/>
    </row>
    <row r="678" spans="1:22">
      <c r="A678" s="1099" t="s">
        <v>851</v>
      </c>
      <c r="B678" s="1092"/>
      <c r="C678" s="1092"/>
      <c r="D678" s="1121" t="e">
        <f t="shared" si="40"/>
        <v>#DIV/0!</v>
      </c>
      <c r="E678" s="1121" t="e">
        <f t="shared" si="41"/>
        <v>#DIV/0!</v>
      </c>
      <c r="F678" s="1121" t="e">
        <f t="shared" si="42"/>
        <v>#DIV/0!</v>
      </c>
      <c r="G678" s="1121" t="e">
        <f t="shared" si="43"/>
        <v>#DIV/0!</v>
      </c>
      <c r="H678" s="1116"/>
      <c r="I678" s="1098">
        <v>150000</v>
      </c>
      <c r="J678" s="1127"/>
      <c r="K678" s="1098"/>
      <c r="L678" s="1127"/>
      <c r="M678" s="1111"/>
      <c r="N678" s="1098">
        <v>572000</v>
      </c>
      <c r="O678" s="1127"/>
      <c r="P678" s="1098"/>
      <c r="Q678" s="1127"/>
      <c r="R678" s="1111"/>
      <c r="S678" s="1098"/>
      <c r="T678" s="1127"/>
      <c r="U678" s="1098"/>
      <c r="V678" s="1134"/>
    </row>
    <row r="679" spans="1:22">
      <c r="A679" s="1099" t="s">
        <v>654</v>
      </c>
      <c r="B679" s="1092"/>
      <c r="C679" s="1092"/>
      <c r="D679" s="1121" t="e">
        <f t="shared" si="40"/>
        <v>#DIV/0!</v>
      </c>
      <c r="E679" s="1121" t="e">
        <f t="shared" si="41"/>
        <v>#DIV/0!</v>
      </c>
      <c r="F679" s="1121" t="e">
        <f t="shared" si="42"/>
        <v>#DIV/0!</v>
      </c>
      <c r="G679" s="1121" t="e">
        <f t="shared" si="43"/>
        <v>#DIV/0!</v>
      </c>
      <c r="H679" s="1116"/>
      <c r="I679" s="1098">
        <v>25000</v>
      </c>
      <c r="J679" s="1127"/>
      <c r="K679" s="1098"/>
      <c r="L679" s="1127"/>
      <c r="M679" s="1111"/>
      <c r="N679" s="1098">
        <v>25000</v>
      </c>
      <c r="O679" s="1127"/>
      <c r="P679" s="1098"/>
      <c r="Q679" s="1127"/>
      <c r="R679" s="1111"/>
      <c r="S679" s="1098">
        <v>25000</v>
      </c>
      <c r="T679" s="1127"/>
      <c r="U679" s="1098"/>
      <c r="V679" s="1134"/>
    </row>
    <row r="680" spans="1:22">
      <c r="A680" s="1099" t="s">
        <v>692</v>
      </c>
      <c r="B680" s="1092"/>
      <c r="C680" s="1092"/>
      <c r="D680" s="1121" t="e">
        <f t="shared" si="40"/>
        <v>#DIV/0!</v>
      </c>
      <c r="E680" s="1121" t="e">
        <f t="shared" si="41"/>
        <v>#DIV/0!</v>
      </c>
      <c r="F680" s="1121" t="e">
        <f t="shared" si="42"/>
        <v>#DIV/0!</v>
      </c>
      <c r="G680" s="1121" t="e">
        <f t="shared" si="43"/>
        <v>#DIV/0!</v>
      </c>
      <c r="H680" s="1116"/>
      <c r="I680" s="1098"/>
      <c r="J680" s="1127"/>
      <c r="K680" s="1098">
        <v>67200</v>
      </c>
      <c r="L680" s="1127"/>
      <c r="M680" s="1111"/>
      <c r="N680" s="1098"/>
      <c r="O680" s="1127"/>
      <c r="P680" s="1098">
        <v>67200</v>
      </c>
      <c r="Q680" s="1127"/>
      <c r="R680" s="1111"/>
      <c r="S680" s="1098"/>
      <c r="T680" s="1127"/>
      <c r="U680" s="1098"/>
      <c r="V680" s="1134"/>
    </row>
    <row r="681" spans="1:22">
      <c r="A681" s="1102" t="s">
        <v>844</v>
      </c>
      <c r="B681" s="1092"/>
      <c r="C681" s="1092"/>
      <c r="D681" s="1121" t="e">
        <f t="shared" si="40"/>
        <v>#DIV/0!</v>
      </c>
      <c r="E681" s="1121" t="e">
        <f t="shared" si="41"/>
        <v>#DIV/0!</v>
      </c>
      <c r="F681" s="1121" t="e">
        <f t="shared" si="42"/>
        <v>#DIV/0!</v>
      </c>
      <c r="G681" s="1121" t="e">
        <f t="shared" si="43"/>
        <v>#DIV/0!</v>
      </c>
      <c r="H681" s="1116"/>
      <c r="I681" s="1098"/>
      <c r="J681" s="1127"/>
      <c r="K681" s="1098">
        <v>67200</v>
      </c>
      <c r="L681" s="1127"/>
      <c r="M681" s="1111"/>
      <c r="N681" s="1098"/>
      <c r="O681" s="1127"/>
      <c r="P681" s="1098">
        <v>67200</v>
      </c>
      <c r="Q681" s="1127"/>
      <c r="R681" s="1111"/>
      <c r="S681" s="1098"/>
      <c r="T681" s="1127"/>
      <c r="U681" s="1098"/>
      <c r="V681" s="1134"/>
    </row>
    <row r="682" spans="1:22">
      <c r="A682" s="1101" t="s">
        <v>133</v>
      </c>
      <c r="B682" s="1092"/>
      <c r="C682" s="1092"/>
      <c r="D682" s="1121" t="e">
        <f t="shared" si="40"/>
        <v>#DIV/0!</v>
      </c>
      <c r="E682" s="1121" t="e">
        <f t="shared" si="41"/>
        <v>#DIV/0!</v>
      </c>
      <c r="F682" s="1121" t="e">
        <f t="shared" si="42"/>
        <v>#DIV/0!</v>
      </c>
      <c r="G682" s="1121" t="e">
        <f t="shared" si="43"/>
        <v>#DIV/0!</v>
      </c>
      <c r="H682" s="1116"/>
      <c r="I682" s="1098">
        <v>3000</v>
      </c>
      <c r="J682" s="1127"/>
      <c r="K682" s="1098">
        <v>12000</v>
      </c>
      <c r="L682" s="1127"/>
      <c r="M682" s="1111"/>
      <c r="N682" s="1098">
        <v>3000</v>
      </c>
      <c r="O682" s="1127"/>
      <c r="P682" s="1098">
        <v>12000</v>
      </c>
      <c r="Q682" s="1127"/>
      <c r="R682" s="1111"/>
      <c r="S682" s="1098">
        <v>3000</v>
      </c>
      <c r="T682" s="1127"/>
      <c r="U682" s="1098">
        <v>12000</v>
      </c>
      <c r="V682" s="1134"/>
    </row>
    <row r="683" spans="1:22">
      <c r="A683" s="1093" t="s">
        <v>133</v>
      </c>
      <c r="B683" s="1092"/>
      <c r="C683" s="1092"/>
      <c r="D683" s="1121" t="e">
        <f t="shared" si="40"/>
        <v>#DIV/0!</v>
      </c>
      <c r="E683" s="1121" t="e">
        <f t="shared" si="41"/>
        <v>#DIV/0!</v>
      </c>
      <c r="F683" s="1121" t="e">
        <f t="shared" si="42"/>
        <v>#DIV/0!</v>
      </c>
      <c r="G683" s="1121" t="e">
        <f t="shared" si="43"/>
        <v>#DIV/0!</v>
      </c>
      <c r="H683" s="1116"/>
      <c r="I683" s="1094">
        <v>3000</v>
      </c>
      <c r="J683" s="1126"/>
      <c r="K683" s="1094">
        <v>12000</v>
      </c>
      <c r="L683" s="1126"/>
      <c r="M683" s="1109"/>
      <c r="N683" s="1094">
        <v>3000</v>
      </c>
      <c r="O683" s="1126"/>
      <c r="P683" s="1094">
        <v>12000</v>
      </c>
      <c r="Q683" s="1126"/>
      <c r="R683" s="1109"/>
      <c r="S683" s="1094">
        <v>3000</v>
      </c>
      <c r="T683" s="1126"/>
      <c r="U683" s="1094">
        <v>12000</v>
      </c>
      <c r="V683" s="1134"/>
    </row>
    <row r="684" spans="1:22">
      <c r="A684" s="1099" t="s">
        <v>656</v>
      </c>
      <c r="B684" s="1092"/>
      <c r="C684" s="1092"/>
      <c r="D684" s="1121" t="e">
        <f t="shared" si="40"/>
        <v>#DIV/0!</v>
      </c>
      <c r="E684" s="1121" t="e">
        <f t="shared" si="41"/>
        <v>#DIV/0!</v>
      </c>
      <c r="F684" s="1121" t="e">
        <f t="shared" si="42"/>
        <v>#DIV/0!</v>
      </c>
      <c r="G684" s="1121" t="e">
        <f t="shared" si="43"/>
        <v>#DIV/0!</v>
      </c>
      <c r="H684" s="1116"/>
      <c r="I684" s="1098"/>
      <c r="J684" s="1127"/>
      <c r="K684" s="1098">
        <v>12000</v>
      </c>
      <c r="L684" s="1127"/>
      <c r="M684" s="1111"/>
      <c r="N684" s="1098"/>
      <c r="O684" s="1127"/>
      <c r="P684" s="1098">
        <v>12000</v>
      </c>
      <c r="Q684" s="1127"/>
      <c r="R684" s="1111"/>
      <c r="S684" s="1098"/>
      <c r="T684" s="1127"/>
      <c r="U684" s="1098">
        <v>12000</v>
      </c>
      <c r="V684" s="1134"/>
    </row>
    <row r="685" spans="1:22">
      <c r="A685" s="1099" t="s">
        <v>802</v>
      </c>
      <c r="B685" s="1092"/>
      <c r="C685" s="1092"/>
      <c r="D685" s="1121" t="e">
        <f t="shared" si="40"/>
        <v>#DIV/0!</v>
      </c>
      <c r="E685" s="1121" t="e">
        <f t="shared" si="41"/>
        <v>#DIV/0!</v>
      </c>
      <c r="F685" s="1121" t="e">
        <f t="shared" si="42"/>
        <v>#DIV/0!</v>
      </c>
      <c r="G685" s="1121" t="e">
        <f t="shared" si="43"/>
        <v>#DIV/0!</v>
      </c>
      <c r="H685" s="1116"/>
      <c r="I685" s="1098">
        <v>3000</v>
      </c>
      <c r="J685" s="1127"/>
      <c r="K685" s="1098"/>
      <c r="L685" s="1127"/>
      <c r="M685" s="1111"/>
      <c r="N685" s="1098">
        <v>3000</v>
      </c>
      <c r="O685" s="1127"/>
      <c r="P685" s="1098"/>
      <c r="Q685" s="1127"/>
      <c r="R685" s="1111"/>
      <c r="S685" s="1098">
        <v>3000</v>
      </c>
      <c r="T685" s="1127"/>
      <c r="U685" s="1098"/>
      <c r="V685" s="1134"/>
    </row>
    <row r="686" spans="1:22">
      <c r="A686" s="1100" t="s">
        <v>610</v>
      </c>
      <c r="B686" s="1092"/>
      <c r="C686" s="1092"/>
      <c r="D686" s="1121" t="e">
        <f t="shared" si="40"/>
        <v>#DIV/0!</v>
      </c>
      <c r="E686" s="1121" t="e">
        <f t="shared" si="41"/>
        <v>#DIV/0!</v>
      </c>
      <c r="F686" s="1121" t="e">
        <f t="shared" si="42"/>
        <v>#DIV/0!</v>
      </c>
      <c r="G686" s="1121" t="e">
        <f t="shared" si="43"/>
        <v>#DIV/0!</v>
      </c>
      <c r="H686" s="1116"/>
      <c r="I686" s="1094"/>
      <c r="J686" s="1126"/>
      <c r="K686" s="1094">
        <v>540000</v>
      </c>
      <c r="L686" s="1126"/>
      <c r="M686" s="1109"/>
      <c r="N686" s="1094"/>
      <c r="O686" s="1126"/>
      <c r="P686" s="1094">
        <v>540000</v>
      </c>
      <c r="Q686" s="1126"/>
      <c r="R686" s="1109"/>
      <c r="S686" s="1094"/>
      <c r="T686" s="1126"/>
      <c r="U686" s="1094">
        <v>540000</v>
      </c>
      <c r="V686" s="1134"/>
    </row>
    <row r="687" spans="1:22">
      <c r="A687" s="1101" t="s">
        <v>610</v>
      </c>
      <c r="B687" s="1092"/>
      <c r="C687" s="1092"/>
      <c r="D687" s="1121" t="e">
        <f t="shared" si="40"/>
        <v>#DIV/0!</v>
      </c>
      <c r="E687" s="1121" t="e">
        <f t="shared" si="41"/>
        <v>#DIV/0!</v>
      </c>
      <c r="F687" s="1121" t="e">
        <f t="shared" si="42"/>
        <v>#DIV/0!</v>
      </c>
      <c r="G687" s="1121" t="e">
        <f t="shared" si="43"/>
        <v>#DIV/0!</v>
      </c>
      <c r="H687" s="1116"/>
      <c r="I687" s="1098"/>
      <c r="J687" s="1127"/>
      <c r="K687" s="1098">
        <v>540000</v>
      </c>
      <c r="L687" s="1127"/>
      <c r="M687" s="1111"/>
      <c r="N687" s="1098"/>
      <c r="O687" s="1127"/>
      <c r="P687" s="1098">
        <v>540000</v>
      </c>
      <c r="Q687" s="1127"/>
      <c r="R687" s="1111"/>
      <c r="S687" s="1098"/>
      <c r="T687" s="1127"/>
      <c r="U687" s="1098">
        <v>540000</v>
      </c>
      <c r="V687" s="1134"/>
    </row>
    <row r="688" spans="1:22">
      <c r="A688" s="1093" t="s">
        <v>132</v>
      </c>
      <c r="B688" s="1092"/>
      <c r="C688" s="1092"/>
      <c r="D688" s="1121" t="e">
        <f t="shared" si="40"/>
        <v>#DIV/0!</v>
      </c>
      <c r="E688" s="1121" t="e">
        <f t="shared" si="41"/>
        <v>#DIV/0!</v>
      </c>
      <c r="F688" s="1121" t="e">
        <f t="shared" si="42"/>
        <v>#DIV/0!</v>
      </c>
      <c r="G688" s="1121" t="e">
        <f t="shared" si="43"/>
        <v>#DIV/0!</v>
      </c>
      <c r="H688" s="1116"/>
      <c r="I688" s="1094"/>
      <c r="J688" s="1126"/>
      <c r="K688" s="1094">
        <v>540000</v>
      </c>
      <c r="L688" s="1126"/>
      <c r="M688" s="1109"/>
      <c r="N688" s="1094"/>
      <c r="O688" s="1126"/>
      <c r="P688" s="1094"/>
      <c r="Q688" s="1126"/>
      <c r="R688" s="1109"/>
      <c r="S688" s="1094"/>
      <c r="T688" s="1126"/>
      <c r="U688" s="1094"/>
      <c r="V688" s="1134"/>
    </row>
    <row r="689" spans="1:22">
      <c r="A689" s="1099" t="s">
        <v>845</v>
      </c>
      <c r="B689" s="1092"/>
      <c r="C689" s="1092"/>
      <c r="D689" s="1121" t="e">
        <f t="shared" si="40"/>
        <v>#DIV/0!</v>
      </c>
      <c r="E689" s="1121" t="e">
        <f t="shared" si="41"/>
        <v>#DIV/0!</v>
      </c>
      <c r="F689" s="1121" t="e">
        <f t="shared" si="42"/>
        <v>#DIV/0!</v>
      </c>
      <c r="G689" s="1121" t="e">
        <f t="shared" si="43"/>
        <v>#DIV/0!</v>
      </c>
      <c r="H689" s="1116"/>
      <c r="I689" s="1098"/>
      <c r="J689" s="1127"/>
      <c r="K689" s="1098">
        <v>180000</v>
      </c>
      <c r="L689" s="1127"/>
      <c r="M689" s="1111"/>
      <c r="N689" s="1098"/>
      <c r="O689" s="1127"/>
      <c r="P689" s="1098"/>
      <c r="Q689" s="1127"/>
      <c r="R689" s="1111"/>
      <c r="S689" s="1098"/>
      <c r="T689" s="1127"/>
      <c r="U689" s="1098"/>
      <c r="V689" s="1134"/>
    </row>
    <row r="690" spans="1:22">
      <c r="A690" s="1102" t="s">
        <v>612</v>
      </c>
      <c r="B690" s="1092"/>
      <c r="C690" s="1092"/>
      <c r="D690" s="1121" t="e">
        <f t="shared" si="40"/>
        <v>#DIV/0!</v>
      </c>
      <c r="E690" s="1121" t="e">
        <f t="shared" si="41"/>
        <v>#DIV/0!</v>
      </c>
      <c r="F690" s="1121" t="e">
        <f t="shared" si="42"/>
        <v>#DIV/0!</v>
      </c>
      <c r="G690" s="1121" t="e">
        <f t="shared" si="43"/>
        <v>#DIV/0!</v>
      </c>
      <c r="H690" s="1116"/>
      <c r="I690" s="1098"/>
      <c r="J690" s="1127"/>
      <c r="K690" s="1098">
        <v>180000</v>
      </c>
      <c r="L690" s="1127"/>
      <c r="M690" s="1111"/>
      <c r="N690" s="1098"/>
      <c r="O690" s="1127"/>
      <c r="P690" s="1098"/>
      <c r="Q690" s="1127"/>
      <c r="R690" s="1111"/>
      <c r="S690" s="1098"/>
      <c r="T690" s="1127"/>
      <c r="U690" s="1098"/>
      <c r="V690" s="1134"/>
    </row>
    <row r="691" spans="1:22">
      <c r="A691" s="1099" t="s">
        <v>846</v>
      </c>
      <c r="B691" s="1092"/>
      <c r="C691" s="1092"/>
      <c r="D691" s="1121" t="e">
        <f t="shared" si="40"/>
        <v>#DIV/0!</v>
      </c>
      <c r="E691" s="1121" t="e">
        <f t="shared" si="41"/>
        <v>#DIV/0!</v>
      </c>
      <c r="F691" s="1121" t="e">
        <f t="shared" si="42"/>
        <v>#DIV/0!</v>
      </c>
      <c r="G691" s="1121" t="e">
        <f t="shared" si="43"/>
        <v>#DIV/0!</v>
      </c>
      <c r="H691" s="1116"/>
      <c r="I691" s="1098"/>
      <c r="J691" s="1127"/>
      <c r="K691" s="1098">
        <v>180000</v>
      </c>
      <c r="L691" s="1127"/>
      <c r="M691" s="1111"/>
      <c r="N691" s="1098"/>
      <c r="O691" s="1127"/>
      <c r="P691" s="1098"/>
      <c r="Q691" s="1127"/>
      <c r="R691" s="1111"/>
      <c r="S691" s="1098"/>
      <c r="T691" s="1127"/>
      <c r="U691" s="1098"/>
      <c r="V691" s="1134"/>
    </row>
    <row r="692" spans="1:22">
      <c r="A692" s="1102" t="s">
        <v>612</v>
      </c>
      <c r="B692" s="1092"/>
      <c r="C692" s="1092"/>
      <c r="D692" s="1121" t="e">
        <f t="shared" si="40"/>
        <v>#DIV/0!</v>
      </c>
      <c r="E692" s="1121" t="e">
        <f t="shared" si="41"/>
        <v>#DIV/0!</v>
      </c>
      <c r="F692" s="1121" t="e">
        <f t="shared" si="42"/>
        <v>#DIV/0!</v>
      </c>
      <c r="G692" s="1121" t="e">
        <f t="shared" si="43"/>
        <v>#DIV/0!</v>
      </c>
      <c r="H692" s="1116"/>
      <c r="I692" s="1098"/>
      <c r="J692" s="1127"/>
      <c r="K692" s="1098">
        <v>180000</v>
      </c>
      <c r="L692" s="1127"/>
      <c r="M692" s="1111"/>
      <c r="N692" s="1098"/>
      <c r="O692" s="1127"/>
      <c r="P692" s="1098"/>
      <c r="Q692" s="1127"/>
      <c r="R692" s="1111"/>
      <c r="S692" s="1098"/>
      <c r="T692" s="1127"/>
      <c r="U692" s="1098"/>
      <c r="V692" s="1134"/>
    </row>
    <row r="693" spans="1:22">
      <c r="A693" s="1099" t="s">
        <v>847</v>
      </c>
      <c r="B693" s="1092"/>
      <c r="C693" s="1092"/>
      <c r="D693" s="1121" t="e">
        <f t="shared" si="40"/>
        <v>#DIV/0!</v>
      </c>
      <c r="E693" s="1121" t="e">
        <f t="shared" si="41"/>
        <v>#DIV/0!</v>
      </c>
      <c r="F693" s="1121" t="e">
        <f t="shared" si="42"/>
        <v>#DIV/0!</v>
      </c>
      <c r="G693" s="1121" t="e">
        <f t="shared" si="43"/>
        <v>#DIV/0!</v>
      </c>
      <c r="H693" s="1116"/>
      <c r="I693" s="1098"/>
      <c r="J693" s="1127"/>
      <c r="K693" s="1098">
        <v>180000</v>
      </c>
      <c r="L693" s="1127"/>
      <c r="M693" s="1111"/>
      <c r="N693" s="1098"/>
      <c r="O693" s="1127"/>
      <c r="P693" s="1098"/>
      <c r="Q693" s="1127"/>
      <c r="R693" s="1111"/>
      <c r="S693" s="1098"/>
      <c r="T693" s="1127"/>
      <c r="U693" s="1098"/>
      <c r="V693" s="1134"/>
    </row>
    <row r="694" spans="1:22">
      <c r="A694" s="1102" t="s">
        <v>612</v>
      </c>
      <c r="B694" s="1092"/>
      <c r="C694" s="1092"/>
      <c r="D694" s="1121" t="e">
        <f t="shared" si="40"/>
        <v>#DIV/0!</v>
      </c>
      <c r="E694" s="1121" t="e">
        <f t="shared" si="41"/>
        <v>#DIV/0!</v>
      </c>
      <c r="F694" s="1121" t="e">
        <f t="shared" si="42"/>
        <v>#DIV/0!</v>
      </c>
      <c r="G694" s="1121" t="e">
        <f t="shared" si="43"/>
        <v>#DIV/0!</v>
      </c>
      <c r="H694" s="1116"/>
      <c r="I694" s="1098"/>
      <c r="J694" s="1127"/>
      <c r="K694" s="1098">
        <v>180000</v>
      </c>
      <c r="L694" s="1127"/>
      <c r="M694" s="1111"/>
      <c r="N694" s="1098"/>
      <c r="O694" s="1127"/>
      <c r="P694" s="1098"/>
      <c r="Q694" s="1127"/>
      <c r="R694" s="1111"/>
      <c r="S694" s="1098"/>
      <c r="T694" s="1127"/>
      <c r="U694" s="1098"/>
      <c r="V694" s="1134"/>
    </row>
    <row r="695" spans="1:22">
      <c r="A695" s="1093" t="s">
        <v>621</v>
      </c>
      <c r="B695" s="1092"/>
      <c r="C695" s="1092"/>
      <c r="D695" s="1121" t="e">
        <f t="shared" si="40"/>
        <v>#DIV/0!</v>
      </c>
      <c r="E695" s="1121" t="e">
        <f t="shared" si="41"/>
        <v>#DIV/0!</v>
      </c>
      <c r="F695" s="1121" t="e">
        <f t="shared" si="42"/>
        <v>#DIV/0!</v>
      </c>
      <c r="G695" s="1121" t="e">
        <f t="shared" si="43"/>
        <v>#DIV/0!</v>
      </c>
      <c r="H695" s="1116"/>
      <c r="I695" s="1094"/>
      <c r="J695" s="1126"/>
      <c r="K695" s="1094"/>
      <c r="L695" s="1126"/>
      <c r="M695" s="1109"/>
      <c r="N695" s="1094"/>
      <c r="O695" s="1126"/>
      <c r="P695" s="1094">
        <v>540000</v>
      </c>
      <c r="Q695" s="1126"/>
      <c r="R695" s="1109"/>
      <c r="S695" s="1094"/>
      <c r="T695" s="1126"/>
      <c r="U695" s="1094">
        <v>540000</v>
      </c>
      <c r="V695" s="1134"/>
    </row>
    <row r="696" spans="1:22">
      <c r="A696" s="1099" t="s">
        <v>848</v>
      </c>
      <c r="B696" s="1092"/>
      <c r="C696" s="1092"/>
      <c r="D696" s="1121" t="e">
        <f t="shared" si="40"/>
        <v>#DIV/0!</v>
      </c>
      <c r="E696" s="1121" t="e">
        <f t="shared" si="41"/>
        <v>#DIV/0!</v>
      </c>
      <c r="F696" s="1121" t="e">
        <f t="shared" si="42"/>
        <v>#DIV/0!</v>
      </c>
      <c r="G696" s="1121" t="e">
        <f t="shared" si="43"/>
        <v>#DIV/0!</v>
      </c>
      <c r="H696" s="1116"/>
      <c r="I696" s="1098"/>
      <c r="J696" s="1127"/>
      <c r="K696" s="1098"/>
      <c r="L696" s="1127"/>
      <c r="M696" s="1111"/>
      <c r="N696" s="1098"/>
      <c r="O696" s="1127"/>
      <c r="P696" s="1098">
        <v>360000</v>
      </c>
      <c r="Q696" s="1127"/>
      <c r="R696" s="1111"/>
      <c r="S696" s="1098"/>
      <c r="T696" s="1127"/>
      <c r="U696" s="1098">
        <v>360000</v>
      </c>
      <c r="V696" s="1134"/>
    </row>
    <row r="697" spans="1:22">
      <c r="A697" s="1102" t="s">
        <v>672</v>
      </c>
      <c r="B697" s="1092"/>
      <c r="C697" s="1092"/>
      <c r="D697" s="1121" t="e">
        <f t="shared" si="40"/>
        <v>#DIV/0!</v>
      </c>
      <c r="E697" s="1121" t="e">
        <f t="shared" si="41"/>
        <v>#DIV/0!</v>
      </c>
      <c r="F697" s="1121" t="e">
        <f t="shared" si="42"/>
        <v>#DIV/0!</v>
      </c>
      <c r="G697" s="1121" t="e">
        <f t="shared" si="43"/>
        <v>#DIV/0!</v>
      </c>
      <c r="H697" s="1116"/>
      <c r="I697" s="1098"/>
      <c r="J697" s="1127"/>
      <c r="K697" s="1098"/>
      <c r="L697" s="1127"/>
      <c r="M697" s="1111"/>
      <c r="N697" s="1098"/>
      <c r="O697" s="1127"/>
      <c r="P697" s="1098">
        <v>360000</v>
      </c>
      <c r="Q697" s="1127"/>
      <c r="R697" s="1111"/>
      <c r="S697" s="1098"/>
      <c r="T697" s="1127"/>
      <c r="U697" s="1098">
        <v>360000</v>
      </c>
      <c r="V697" s="1134"/>
    </row>
    <row r="698" spans="1:22">
      <c r="A698" s="1099" t="s">
        <v>847</v>
      </c>
      <c r="B698" s="1092"/>
      <c r="C698" s="1092"/>
      <c r="D698" s="1121" t="e">
        <f t="shared" si="40"/>
        <v>#DIV/0!</v>
      </c>
      <c r="E698" s="1121" t="e">
        <f t="shared" si="41"/>
        <v>#DIV/0!</v>
      </c>
      <c r="F698" s="1121" t="e">
        <f t="shared" si="42"/>
        <v>#DIV/0!</v>
      </c>
      <c r="G698" s="1121" t="e">
        <f t="shared" si="43"/>
        <v>#DIV/0!</v>
      </c>
      <c r="H698" s="1116"/>
      <c r="I698" s="1098"/>
      <c r="J698" s="1127"/>
      <c r="K698" s="1098"/>
      <c r="L698" s="1127"/>
      <c r="M698" s="1111"/>
      <c r="N698" s="1098"/>
      <c r="O698" s="1127"/>
      <c r="P698" s="1098">
        <v>180000</v>
      </c>
      <c r="Q698" s="1127"/>
      <c r="R698" s="1111"/>
      <c r="S698" s="1098"/>
      <c r="T698" s="1127"/>
      <c r="U698" s="1098">
        <v>180000</v>
      </c>
      <c r="V698" s="1134"/>
    </row>
    <row r="699" spans="1:22">
      <c r="A699" s="1102" t="s">
        <v>612</v>
      </c>
      <c r="B699" s="1092"/>
      <c r="C699" s="1092"/>
      <c r="D699" s="1121" t="e">
        <f t="shared" si="40"/>
        <v>#DIV/0!</v>
      </c>
      <c r="E699" s="1121" t="e">
        <f t="shared" si="41"/>
        <v>#DIV/0!</v>
      </c>
      <c r="F699" s="1121" t="e">
        <f t="shared" si="42"/>
        <v>#DIV/0!</v>
      </c>
      <c r="G699" s="1121" t="e">
        <f t="shared" si="43"/>
        <v>#DIV/0!</v>
      </c>
      <c r="H699" s="1116"/>
      <c r="I699" s="1098"/>
      <c r="J699" s="1127"/>
      <c r="K699" s="1098"/>
      <c r="L699" s="1127"/>
      <c r="M699" s="1111"/>
      <c r="N699" s="1098"/>
      <c r="O699" s="1127"/>
      <c r="P699" s="1098">
        <v>180000</v>
      </c>
      <c r="Q699" s="1127"/>
      <c r="R699" s="1111"/>
      <c r="S699" s="1098"/>
      <c r="T699" s="1127"/>
      <c r="U699" s="1098">
        <v>180000</v>
      </c>
      <c r="V699" s="1134"/>
    </row>
    <row r="700" spans="1:22">
      <c r="A700" s="1100" t="s">
        <v>326</v>
      </c>
      <c r="B700" s="1092"/>
      <c r="C700" s="1092"/>
      <c r="D700" s="1121" t="e">
        <f t="shared" si="40"/>
        <v>#DIV/0!</v>
      </c>
      <c r="E700" s="1121" t="e">
        <f t="shared" si="41"/>
        <v>#DIV/0!</v>
      </c>
      <c r="F700" s="1121" t="e">
        <f t="shared" si="42"/>
        <v>#DIV/0!</v>
      </c>
      <c r="G700" s="1121" t="e">
        <f t="shared" si="43"/>
        <v>#DIV/0!</v>
      </c>
      <c r="H700" s="1116"/>
      <c r="I700" s="1094">
        <v>72700</v>
      </c>
      <c r="J700" s="1126"/>
      <c r="K700" s="1094"/>
      <c r="L700" s="1126"/>
      <c r="M700" s="1109"/>
      <c r="N700" s="1094"/>
      <c r="O700" s="1126"/>
      <c r="P700" s="1094"/>
      <c r="Q700" s="1126"/>
      <c r="R700" s="1109"/>
      <c r="S700" s="1094"/>
      <c r="T700" s="1126"/>
      <c r="U700" s="1094"/>
      <c r="V700" s="1134"/>
    </row>
    <row r="701" spans="1:22">
      <c r="A701" s="1101" t="s">
        <v>582</v>
      </c>
      <c r="B701" s="1092"/>
      <c r="C701" s="1092"/>
      <c r="D701" s="1121" t="e">
        <f t="shared" si="40"/>
        <v>#DIV/0!</v>
      </c>
      <c r="E701" s="1121" t="e">
        <f t="shared" si="41"/>
        <v>#DIV/0!</v>
      </c>
      <c r="F701" s="1121" t="e">
        <f t="shared" si="42"/>
        <v>#DIV/0!</v>
      </c>
      <c r="G701" s="1121" t="e">
        <f t="shared" si="43"/>
        <v>#DIV/0!</v>
      </c>
      <c r="H701" s="1116"/>
      <c r="I701" s="1098">
        <v>72700</v>
      </c>
      <c r="J701" s="1127"/>
      <c r="K701" s="1098"/>
      <c r="L701" s="1127"/>
      <c r="M701" s="1111"/>
      <c r="N701" s="1098"/>
      <c r="O701" s="1127"/>
      <c r="P701" s="1098"/>
      <c r="Q701" s="1127"/>
      <c r="R701" s="1111"/>
      <c r="S701" s="1098"/>
      <c r="T701" s="1127"/>
      <c r="U701" s="1098"/>
      <c r="V701" s="1134"/>
    </row>
    <row r="702" spans="1:22">
      <c r="A702" s="1093" t="s">
        <v>663</v>
      </c>
      <c r="B702" s="1092"/>
      <c r="C702" s="1092"/>
      <c r="D702" s="1121" t="e">
        <f t="shared" si="40"/>
        <v>#DIV/0!</v>
      </c>
      <c r="E702" s="1121" t="e">
        <f t="shared" si="41"/>
        <v>#DIV/0!</v>
      </c>
      <c r="F702" s="1121" t="e">
        <f t="shared" si="42"/>
        <v>#DIV/0!</v>
      </c>
      <c r="G702" s="1121" t="e">
        <f t="shared" si="43"/>
        <v>#DIV/0!</v>
      </c>
      <c r="H702" s="1116"/>
      <c r="I702" s="1094">
        <v>72700</v>
      </c>
      <c r="J702" s="1126"/>
      <c r="K702" s="1094"/>
      <c r="L702" s="1126"/>
      <c r="M702" s="1109"/>
      <c r="N702" s="1094"/>
      <c r="O702" s="1126"/>
      <c r="P702" s="1094"/>
      <c r="Q702" s="1126"/>
      <c r="R702" s="1109"/>
      <c r="S702" s="1094"/>
      <c r="T702" s="1126"/>
      <c r="U702" s="1094"/>
      <c r="V702" s="1134"/>
    </row>
    <row r="703" spans="1:22">
      <c r="A703" s="1099" t="s">
        <v>852</v>
      </c>
      <c r="B703" s="1092"/>
      <c r="C703" s="1092"/>
      <c r="D703" s="1121" t="e">
        <f t="shared" si="40"/>
        <v>#DIV/0!</v>
      </c>
      <c r="E703" s="1121" t="e">
        <f t="shared" si="41"/>
        <v>#DIV/0!</v>
      </c>
      <c r="F703" s="1121" t="e">
        <f t="shared" si="42"/>
        <v>#DIV/0!</v>
      </c>
      <c r="G703" s="1121" t="e">
        <f t="shared" si="43"/>
        <v>#DIV/0!</v>
      </c>
      <c r="H703" s="1116"/>
      <c r="I703" s="1098">
        <v>72700</v>
      </c>
      <c r="J703" s="1127"/>
      <c r="K703" s="1098"/>
      <c r="L703" s="1127"/>
      <c r="M703" s="1111"/>
      <c r="N703" s="1098"/>
      <c r="O703" s="1127"/>
      <c r="P703" s="1098"/>
      <c r="Q703" s="1127"/>
      <c r="R703" s="1111"/>
      <c r="S703" s="1098"/>
      <c r="T703" s="1127"/>
      <c r="U703" s="1098"/>
      <c r="V703" s="1134"/>
    </row>
    <row r="704" spans="1:22">
      <c r="A704" s="1102" t="s">
        <v>853</v>
      </c>
      <c r="B704" s="1092"/>
      <c r="C704" s="1092"/>
      <c r="D704" s="1121" t="e">
        <f t="shared" si="40"/>
        <v>#DIV/0!</v>
      </c>
      <c r="E704" s="1121" t="e">
        <f t="shared" si="41"/>
        <v>#DIV/0!</v>
      </c>
      <c r="F704" s="1121" t="e">
        <f t="shared" si="42"/>
        <v>#DIV/0!</v>
      </c>
      <c r="G704" s="1121" t="e">
        <f t="shared" si="43"/>
        <v>#DIV/0!</v>
      </c>
      <c r="H704" s="1116"/>
      <c r="I704" s="1098">
        <v>72700</v>
      </c>
      <c r="J704" s="1127"/>
      <c r="K704" s="1098"/>
      <c r="L704" s="1127"/>
      <c r="M704" s="1111"/>
      <c r="N704" s="1098"/>
      <c r="O704" s="1127"/>
      <c r="P704" s="1098"/>
      <c r="Q704" s="1127"/>
      <c r="R704" s="1111"/>
      <c r="S704" s="1098"/>
      <c r="T704" s="1127"/>
      <c r="U704" s="1098"/>
      <c r="V704" s="1134"/>
    </row>
    <row r="705" spans="1:22">
      <c r="A705" s="1090" t="s">
        <v>859</v>
      </c>
      <c r="B705" s="1092"/>
      <c r="C705" s="1092"/>
      <c r="D705" s="1121" t="e">
        <f t="shared" si="40"/>
        <v>#DIV/0!</v>
      </c>
      <c r="E705" s="1121" t="e">
        <f t="shared" si="41"/>
        <v>#DIV/0!</v>
      </c>
      <c r="F705" s="1121" t="e">
        <f t="shared" si="42"/>
        <v>#DIV/0!</v>
      </c>
      <c r="G705" s="1121" t="e">
        <f t="shared" si="43"/>
        <v>#DIV/0!</v>
      </c>
      <c r="H705" s="1116"/>
      <c r="I705" s="1091">
        <v>348500</v>
      </c>
      <c r="J705" s="1125"/>
      <c r="K705" s="1091">
        <v>211320</v>
      </c>
      <c r="L705" s="1125"/>
      <c r="M705" s="1109"/>
      <c r="N705" s="1091">
        <v>221600</v>
      </c>
      <c r="O705" s="1125"/>
      <c r="P705" s="1091">
        <v>211320</v>
      </c>
      <c r="Q705" s="1125"/>
      <c r="R705" s="1109"/>
      <c r="S705" s="1091">
        <v>281600</v>
      </c>
      <c r="T705" s="1125"/>
      <c r="U705" s="1091">
        <v>118920</v>
      </c>
      <c r="V705" s="1134"/>
    </row>
    <row r="706" spans="1:22">
      <c r="A706" s="1100" t="s">
        <v>325</v>
      </c>
      <c r="B706" s="1092"/>
      <c r="C706" s="1092"/>
      <c r="D706" s="1121" t="e">
        <f t="shared" si="40"/>
        <v>#DIV/0!</v>
      </c>
      <c r="E706" s="1121" t="e">
        <f t="shared" si="41"/>
        <v>#DIV/0!</v>
      </c>
      <c r="F706" s="1121" t="e">
        <f t="shared" si="42"/>
        <v>#DIV/0!</v>
      </c>
      <c r="G706" s="1121" t="e">
        <f t="shared" si="43"/>
        <v>#DIV/0!</v>
      </c>
      <c r="H706" s="1116"/>
      <c r="I706" s="1094">
        <v>348500</v>
      </c>
      <c r="J706" s="1126"/>
      <c r="K706" s="1094">
        <v>211320</v>
      </c>
      <c r="L706" s="1126"/>
      <c r="M706" s="1109"/>
      <c r="N706" s="1094">
        <v>221600</v>
      </c>
      <c r="O706" s="1126"/>
      <c r="P706" s="1094">
        <v>211320</v>
      </c>
      <c r="Q706" s="1126"/>
      <c r="R706" s="1109"/>
      <c r="S706" s="1094">
        <v>281600</v>
      </c>
      <c r="T706" s="1126"/>
      <c r="U706" s="1094">
        <v>118920</v>
      </c>
      <c r="V706" s="1134"/>
    </row>
    <row r="707" spans="1:22">
      <c r="A707" s="1101" t="s">
        <v>376</v>
      </c>
      <c r="B707" s="1092"/>
      <c r="C707" s="1092"/>
      <c r="D707" s="1121" t="e">
        <f t="shared" si="40"/>
        <v>#DIV/0!</v>
      </c>
      <c r="E707" s="1121" t="e">
        <f t="shared" si="41"/>
        <v>#DIV/0!</v>
      </c>
      <c r="F707" s="1121" t="e">
        <f t="shared" si="42"/>
        <v>#DIV/0!</v>
      </c>
      <c r="G707" s="1121" t="e">
        <f t="shared" si="43"/>
        <v>#DIV/0!</v>
      </c>
      <c r="H707" s="1116"/>
      <c r="I707" s="1098">
        <v>348500</v>
      </c>
      <c r="J707" s="1127"/>
      <c r="K707" s="1098">
        <v>199320</v>
      </c>
      <c r="L707" s="1127"/>
      <c r="M707" s="1111"/>
      <c r="N707" s="1098">
        <v>221600</v>
      </c>
      <c r="O707" s="1127"/>
      <c r="P707" s="1098">
        <v>199320</v>
      </c>
      <c r="Q707" s="1127"/>
      <c r="R707" s="1111"/>
      <c r="S707" s="1098">
        <v>281600</v>
      </c>
      <c r="T707" s="1127"/>
      <c r="U707" s="1098">
        <v>106920</v>
      </c>
      <c r="V707" s="1134"/>
    </row>
    <row r="708" spans="1:22">
      <c r="A708" s="1093" t="s">
        <v>166</v>
      </c>
      <c r="B708" s="1092"/>
      <c r="C708" s="1092"/>
      <c r="D708" s="1121" t="e">
        <f t="shared" si="40"/>
        <v>#DIV/0!</v>
      </c>
      <c r="E708" s="1121" t="e">
        <f t="shared" si="41"/>
        <v>#DIV/0!</v>
      </c>
      <c r="F708" s="1121" t="e">
        <f t="shared" si="42"/>
        <v>#DIV/0!</v>
      </c>
      <c r="G708" s="1121" t="e">
        <f t="shared" si="43"/>
        <v>#DIV/0!</v>
      </c>
      <c r="H708" s="1116"/>
      <c r="I708" s="1094">
        <v>278100</v>
      </c>
      <c r="J708" s="1126"/>
      <c r="K708" s="1094">
        <v>106920</v>
      </c>
      <c r="L708" s="1126"/>
      <c r="M708" s="1109"/>
      <c r="N708" s="1094">
        <v>151200</v>
      </c>
      <c r="O708" s="1126"/>
      <c r="P708" s="1094">
        <v>106920</v>
      </c>
      <c r="Q708" s="1126"/>
      <c r="R708" s="1109"/>
      <c r="S708" s="1094">
        <v>211200</v>
      </c>
      <c r="T708" s="1126"/>
      <c r="U708" s="1094">
        <v>106920</v>
      </c>
      <c r="V708" s="1134"/>
    </row>
    <row r="709" spans="1:22">
      <c r="A709" s="1099" t="s">
        <v>645</v>
      </c>
      <c r="B709" s="1092"/>
      <c r="C709" s="1092"/>
      <c r="D709" s="1121" t="e">
        <f t="shared" si="40"/>
        <v>#DIV/0!</v>
      </c>
      <c r="E709" s="1121" t="e">
        <f t="shared" si="41"/>
        <v>#DIV/0!</v>
      </c>
      <c r="F709" s="1121" t="e">
        <f t="shared" si="42"/>
        <v>#DIV/0!</v>
      </c>
      <c r="G709" s="1121" t="e">
        <f t="shared" si="43"/>
        <v>#DIV/0!</v>
      </c>
      <c r="H709" s="1116"/>
      <c r="I709" s="1098">
        <v>10000</v>
      </c>
      <c r="J709" s="1127"/>
      <c r="K709" s="1098"/>
      <c r="L709" s="1127"/>
      <c r="M709" s="1111"/>
      <c r="N709" s="1098">
        <v>10000</v>
      </c>
      <c r="O709" s="1127"/>
      <c r="P709" s="1098"/>
      <c r="Q709" s="1127"/>
      <c r="R709" s="1111"/>
      <c r="S709" s="1098">
        <v>10000</v>
      </c>
      <c r="T709" s="1127"/>
      <c r="U709" s="1098"/>
      <c r="V709" s="1134"/>
    </row>
    <row r="710" spans="1:22">
      <c r="A710" s="1099" t="s">
        <v>646</v>
      </c>
      <c r="B710" s="1092"/>
      <c r="C710" s="1092"/>
      <c r="D710" s="1121" t="e">
        <f t="shared" si="40"/>
        <v>#DIV/0!</v>
      </c>
      <c r="E710" s="1121" t="e">
        <f t="shared" si="41"/>
        <v>#DIV/0!</v>
      </c>
      <c r="F710" s="1121" t="e">
        <f t="shared" si="42"/>
        <v>#DIV/0!</v>
      </c>
      <c r="G710" s="1121" t="e">
        <f t="shared" si="43"/>
        <v>#DIV/0!</v>
      </c>
      <c r="H710" s="1116"/>
      <c r="I710" s="1098">
        <v>107890</v>
      </c>
      <c r="J710" s="1127"/>
      <c r="K710" s="1098">
        <v>100920</v>
      </c>
      <c r="L710" s="1127"/>
      <c r="M710" s="1111"/>
      <c r="N710" s="1098">
        <v>100000</v>
      </c>
      <c r="O710" s="1127"/>
      <c r="P710" s="1098">
        <v>100920</v>
      </c>
      <c r="Q710" s="1127"/>
      <c r="R710" s="1111"/>
      <c r="S710" s="1098">
        <v>100000</v>
      </c>
      <c r="T710" s="1127"/>
      <c r="U710" s="1098">
        <v>100920</v>
      </c>
      <c r="V710" s="1134"/>
    </row>
    <row r="711" spans="1:22">
      <c r="A711" s="1099" t="s">
        <v>647</v>
      </c>
      <c r="B711" s="1092"/>
      <c r="C711" s="1092"/>
      <c r="D711" s="1121" t="e">
        <f t="shared" si="40"/>
        <v>#DIV/0!</v>
      </c>
      <c r="E711" s="1121" t="e">
        <f t="shared" si="41"/>
        <v>#DIV/0!</v>
      </c>
      <c r="F711" s="1121" t="e">
        <f t="shared" si="42"/>
        <v>#DIV/0!</v>
      </c>
      <c r="G711" s="1121" t="e">
        <f t="shared" si="43"/>
        <v>#DIV/0!</v>
      </c>
      <c r="H711" s="1116"/>
      <c r="I711" s="1098">
        <v>1200</v>
      </c>
      <c r="J711" s="1127"/>
      <c r="K711" s="1098"/>
      <c r="L711" s="1127"/>
      <c r="M711" s="1111"/>
      <c r="N711" s="1098">
        <v>1200</v>
      </c>
      <c r="O711" s="1127"/>
      <c r="P711" s="1098"/>
      <c r="Q711" s="1127"/>
      <c r="R711" s="1111"/>
      <c r="S711" s="1098">
        <v>1200</v>
      </c>
      <c r="T711" s="1127"/>
      <c r="U711" s="1098"/>
      <c r="V711" s="1134"/>
    </row>
    <row r="712" spans="1:22">
      <c r="A712" s="1099" t="s">
        <v>648</v>
      </c>
      <c r="B712" s="1092"/>
      <c r="C712" s="1092"/>
      <c r="D712" s="1121" t="e">
        <f t="shared" si="40"/>
        <v>#DIV/0!</v>
      </c>
      <c r="E712" s="1121" t="e">
        <f t="shared" si="41"/>
        <v>#DIV/0!</v>
      </c>
      <c r="F712" s="1121" t="e">
        <f t="shared" si="42"/>
        <v>#DIV/0!</v>
      </c>
      <c r="G712" s="1121" t="e">
        <f t="shared" si="43"/>
        <v>#DIV/0!</v>
      </c>
      <c r="H712" s="1116"/>
      <c r="I712" s="1098">
        <v>159010</v>
      </c>
      <c r="J712" s="1127"/>
      <c r="K712" s="1098"/>
      <c r="L712" s="1127"/>
      <c r="M712" s="1111"/>
      <c r="N712" s="1098">
        <v>40000</v>
      </c>
      <c r="O712" s="1127"/>
      <c r="P712" s="1098"/>
      <c r="Q712" s="1127"/>
      <c r="R712" s="1111"/>
      <c r="S712" s="1098">
        <v>100000</v>
      </c>
      <c r="T712" s="1127"/>
      <c r="U712" s="1098"/>
      <c r="V712" s="1134"/>
    </row>
    <row r="713" spans="1:22">
      <c r="A713" s="1099" t="s">
        <v>652</v>
      </c>
      <c r="B713" s="1092"/>
      <c r="C713" s="1092"/>
      <c r="D713" s="1121" t="e">
        <f t="shared" ref="D713:D776" si="44">+AVERAGE(J713,O713)</f>
        <v>#DIV/0!</v>
      </c>
      <c r="E713" s="1121" t="e">
        <f t="shared" ref="E713:E776" si="45">+AVERAGE(L713,Q713)</f>
        <v>#DIV/0!</v>
      </c>
      <c r="F713" s="1121" t="e">
        <f t="shared" ref="F713:F776" si="46">+B713-D713</f>
        <v>#DIV/0!</v>
      </c>
      <c r="G713" s="1121" t="e">
        <f t="shared" ref="G713:G776" si="47">+C713-E713</f>
        <v>#DIV/0!</v>
      </c>
      <c r="H713" s="1116"/>
      <c r="I713" s="1098"/>
      <c r="J713" s="1127"/>
      <c r="K713" s="1098">
        <v>6000</v>
      </c>
      <c r="L713" s="1127"/>
      <c r="M713" s="1111"/>
      <c r="N713" s="1098"/>
      <c r="O713" s="1127"/>
      <c r="P713" s="1098">
        <v>6000</v>
      </c>
      <c r="Q713" s="1127"/>
      <c r="R713" s="1111"/>
      <c r="S713" s="1098"/>
      <c r="T713" s="1127"/>
      <c r="U713" s="1098">
        <v>6000</v>
      </c>
      <c r="V713" s="1134"/>
    </row>
    <row r="714" spans="1:22">
      <c r="A714" s="1093" t="s">
        <v>165</v>
      </c>
      <c r="B714" s="1092"/>
      <c r="C714" s="1092"/>
      <c r="D714" s="1121" t="e">
        <f t="shared" si="44"/>
        <v>#DIV/0!</v>
      </c>
      <c r="E714" s="1121" t="e">
        <f t="shared" si="45"/>
        <v>#DIV/0!</v>
      </c>
      <c r="F714" s="1121" t="e">
        <f t="shared" si="46"/>
        <v>#DIV/0!</v>
      </c>
      <c r="G714" s="1121" t="e">
        <f t="shared" si="47"/>
        <v>#DIV/0!</v>
      </c>
      <c r="H714" s="1116"/>
      <c r="I714" s="1094">
        <v>70400</v>
      </c>
      <c r="J714" s="1126"/>
      <c r="K714" s="1094">
        <v>92400</v>
      </c>
      <c r="L714" s="1126"/>
      <c r="M714" s="1109"/>
      <c r="N714" s="1094">
        <v>70400</v>
      </c>
      <c r="O714" s="1126"/>
      <c r="P714" s="1094">
        <v>92400</v>
      </c>
      <c r="Q714" s="1126"/>
      <c r="R714" s="1109"/>
      <c r="S714" s="1094">
        <v>70400</v>
      </c>
      <c r="T714" s="1126"/>
      <c r="U714" s="1094"/>
      <c r="V714" s="1134"/>
    </row>
    <row r="715" spans="1:22">
      <c r="A715" s="1099" t="s">
        <v>690</v>
      </c>
      <c r="B715" s="1092"/>
      <c r="C715" s="1092"/>
      <c r="D715" s="1121" t="e">
        <f t="shared" si="44"/>
        <v>#DIV/0!</v>
      </c>
      <c r="E715" s="1121" t="e">
        <f t="shared" si="45"/>
        <v>#DIV/0!</v>
      </c>
      <c r="F715" s="1121" t="e">
        <f t="shared" si="46"/>
        <v>#DIV/0!</v>
      </c>
      <c r="G715" s="1121" t="e">
        <f t="shared" si="47"/>
        <v>#DIV/0!</v>
      </c>
      <c r="H715" s="1116"/>
      <c r="I715" s="1098"/>
      <c r="J715" s="1127"/>
      <c r="K715" s="1098">
        <v>67200</v>
      </c>
      <c r="L715" s="1127"/>
      <c r="M715" s="1111"/>
      <c r="N715" s="1098"/>
      <c r="O715" s="1127"/>
      <c r="P715" s="1098">
        <v>67200</v>
      </c>
      <c r="Q715" s="1127"/>
      <c r="R715" s="1111"/>
      <c r="S715" s="1098"/>
      <c r="T715" s="1127"/>
      <c r="U715" s="1098"/>
      <c r="V715" s="1134"/>
    </row>
    <row r="716" spans="1:22">
      <c r="A716" s="1102" t="s">
        <v>691</v>
      </c>
      <c r="B716" s="1092"/>
      <c r="C716" s="1092"/>
      <c r="D716" s="1121" t="e">
        <f t="shared" si="44"/>
        <v>#DIV/0!</v>
      </c>
      <c r="E716" s="1121" t="e">
        <f t="shared" si="45"/>
        <v>#DIV/0!</v>
      </c>
      <c r="F716" s="1121" t="e">
        <f t="shared" si="46"/>
        <v>#DIV/0!</v>
      </c>
      <c r="G716" s="1121" t="e">
        <f t="shared" si="47"/>
        <v>#DIV/0!</v>
      </c>
      <c r="H716" s="1116"/>
      <c r="I716" s="1098"/>
      <c r="J716" s="1127"/>
      <c r="K716" s="1098">
        <v>67200</v>
      </c>
      <c r="L716" s="1127"/>
      <c r="M716" s="1111"/>
      <c r="N716" s="1098"/>
      <c r="O716" s="1127"/>
      <c r="P716" s="1098">
        <v>67200</v>
      </c>
      <c r="Q716" s="1127"/>
      <c r="R716" s="1111"/>
      <c r="S716" s="1098"/>
      <c r="T716" s="1127"/>
      <c r="U716" s="1098"/>
      <c r="V716" s="1134"/>
    </row>
    <row r="717" spans="1:22">
      <c r="A717" s="1099" t="s">
        <v>653</v>
      </c>
      <c r="B717" s="1092"/>
      <c r="C717" s="1092"/>
      <c r="D717" s="1121" t="e">
        <f t="shared" si="44"/>
        <v>#DIV/0!</v>
      </c>
      <c r="E717" s="1121" t="e">
        <f t="shared" si="45"/>
        <v>#DIV/0!</v>
      </c>
      <c r="F717" s="1121" t="e">
        <f t="shared" si="46"/>
        <v>#DIV/0!</v>
      </c>
      <c r="G717" s="1121" t="e">
        <f t="shared" si="47"/>
        <v>#DIV/0!</v>
      </c>
      <c r="H717" s="1116"/>
      <c r="I717" s="1098">
        <v>64000</v>
      </c>
      <c r="J717" s="1127"/>
      <c r="K717" s="1098"/>
      <c r="L717" s="1127"/>
      <c r="M717" s="1111"/>
      <c r="N717" s="1098">
        <v>64000</v>
      </c>
      <c r="O717" s="1127"/>
      <c r="P717" s="1098"/>
      <c r="Q717" s="1127"/>
      <c r="R717" s="1111"/>
      <c r="S717" s="1098">
        <v>64000</v>
      </c>
      <c r="T717" s="1127"/>
      <c r="U717" s="1098"/>
      <c r="V717" s="1134"/>
    </row>
    <row r="718" spans="1:22">
      <c r="A718" s="1099" t="s">
        <v>654</v>
      </c>
      <c r="B718" s="1092"/>
      <c r="C718" s="1092"/>
      <c r="D718" s="1121" t="e">
        <f t="shared" si="44"/>
        <v>#DIV/0!</v>
      </c>
      <c r="E718" s="1121" t="e">
        <f t="shared" si="45"/>
        <v>#DIV/0!</v>
      </c>
      <c r="F718" s="1121" t="e">
        <f t="shared" si="46"/>
        <v>#DIV/0!</v>
      </c>
      <c r="G718" s="1121" t="e">
        <f t="shared" si="47"/>
        <v>#DIV/0!</v>
      </c>
      <c r="H718" s="1116"/>
      <c r="I718" s="1098">
        <v>6400</v>
      </c>
      <c r="J718" s="1127"/>
      <c r="K718" s="1098"/>
      <c r="L718" s="1127"/>
      <c r="M718" s="1111"/>
      <c r="N718" s="1098">
        <v>6400</v>
      </c>
      <c r="O718" s="1127"/>
      <c r="P718" s="1098"/>
      <c r="Q718" s="1127"/>
      <c r="R718" s="1111"/>
      <c r="S718" s="1098">
        <v>6400</v>
      </c>
      <c r="T718" s="1127"/>
      <c r="U718" s="1098"/>
      <c r="V718" s="1134"/>
    </row>
    <row r="719" spans="1:22">
      <c r="A719" s="1099" t="s">
        <v>692</v>
      </c>
      <c r="B719" s="1092"/>
      <c r="C719" s="1092"/>
      <c r="D719" s="1121" t="e">
        <f t="shared" si="44"/>
        <v>#DIV/0!</v>
      </c>
      <c r="E719" s="1121" t="e">
        <f t="shared" si="45"/>
        <v>#DIV/0!</v>
      </c>
      <c r="F719" s="1121" t="e">
        <f t="shared" si="46"/>
        <v>#DIV/0!</v>
      </c>
      <c r="G719" s="1121" t="e">
        <f t="shared" si="47"/>
        <v>#DIV/0!</v>
      </c>
      <c r="H719" s="1116"/>
      <c r="I719" s="1098"/>
      <c r="J719" s="1127"/>
      <c r="K719" s="1098">
        <v>25200</v>
      </c>
      <c r="L719" s="1127"/>
      <c r="M719" s="1111"/>
      <c r="N719" s="1098"/>
      <c r="O719" s="1127"/>
      <c r="P719" s="1098">
        <v>25200</v>
      </c>
      <c r="Q719" s="1127"/>
      <c r="R719" s="1111"/>
      <c r="S719" s="1098"/>
      <c r="T719" s="1127"/>
      <c r="U719" s="1098"/>
      <c r="V719" s="1134"/>
    </row>
    <row r="720" spans="1:22">
      <c r="A720" s="1102" t="s">
        <v>693</v>
      </c>
      <c r="B720" s="1092"/>
      <c r="C720" s="1092"/>
      <c r="D720" s="1121" t="e">
        <f t="shared" si="44"/>
        <v>#DIV/0!</v>
      </c>
      <c r="E720" s="1121" t="e">
        <f t="shared" si="45"/>
        <v>#DIV/0!</v>
      </c>
      <c r="F720" s="1121" t="e">
        <f t="shared" si="46"/>
        <v>#DIV/0!</v>
      </c>
      <c r="G720" s="1121" t="e">
        <f t="shared" si="47"/>
        <v>#DIV/0!</v>
      </c>
      <c r="H720" s="1116"/>
      <c r="I720" s="1098"/>
      <c r="J720" s="1127"/>
      <c r="K720" s="1098">
        <v>25200</v>
      </c>
      <c r="L720" s="1127"/>
      <c r="M720" s="1111"/>
      <c r="N720" s="1098"/>
      <c r="O720" s="1127"/>
      <c r="P720" s="1098">
        <v>25200</v>
      </c>
      <c r="Q720" s="1127"/>
      <c r="R720" s="1111"/>
      <c r="S720" s="1098"/>
      <c r="T720" s="1127"/>
      <c r="U720" s="1098"/>
      <c r="V720" s="1134"/>
    </row>
    <row r="721" spans="1:22">
      <c r="A721" s="1101" t="s">
        <v>133</v>
      </c>
      <c r="B721" s="1092"/>
      <c r="C721" s="1092"/>
      <c r="D721" s="1121" t="e">
        <f t="shared" si="44"/>
        <v>#DIV/0!</v>
      </c>
      <c r="E721" s="1121" t="e">
        <f t="shared" si="45"/>
        <v>#DIV/0!</v>
      </c>
      <c r="F721" s="1121" t="e">
        <f t="shared" si="46"/>
        <v>#DIV/0!</v>
      </c>
      <c r="G721" s="1121" t="e">
        <f t="shared" si="47"/>
        <v>#DIV/0!</v>
      </c>
      <c r="H721" s="1116"/>
      <c r="I721" s="1098"/>
      <c r="J721" s="1127"/>
      <c r="K721" s="1098">
        <v>12000</v>
      </c>
      <c r="L721" s="1127"/>
      <c r="M721" s="1111"/>
      <c r="N721" s="1098"/>
      <c r="O721" s="1127"/>
      <c r="P721" s="1098">
        <v>12000</v>
      </c>
      <c r="Q721" s="1127"/>
      <c r="R721" s="1111"/>
      <c r="S721" s="1098"/>
      <c r="T721" s="1127"/>
      <c r="U721" s="1098">
        <v>12000</v>
      </c>
      <c r="V721" s="1134"/>
    </row>
    <row r="722" spans="1:22">
      <c r="A722" s="1093" t="s">
        <v>133</v>
      </c>
      <c r="B722" s="1092"/>
      <c r="C722" s="1092"/>
      <c r="D722" s="1121" t="e">
        <f t="shared" si="44"/>
        <v>#DIV/0!</v>
      </c>
      <c r="E722" s="1121" t="e">
        <f t="shared" si="45"/>
        <v>#DIV/0!</v>
      </c>
      <c r="F722" s="1121" t="e">
        <f t="shared" si="46"/>
        <v>#DIV/0!</v>
      </c>
      <c r="G722" s="1121" t="e">
        <f t="shared" si="47"/>
        <v>#DIV/0!</v>
      </c>
      <c r="H722" s="1116"/>
      <c r="I722" s="1094"/>
      <c r="J722" s="1126"/>
      <c r="K722" s="1094">
        <v>12000</v>
      </c>
      <c r="L722" s="1126"/>
      <c r="M722" s="1109"/>
      <c r="N722" s="1094"/>
      <c r="O722" s="1126"/>
      <c r="P722" s="1094">
        <v>12000</v>
      </c>
      <c r="Q722" s="1126"/>
      <c r="R722" s="1109"/>
      <c r="S722" s="1094"/>
      <c r="T722" s="1126"/>
      <c r="U722" s="1094">
        <v>12000</v>
      </c>
      <c r="V722" s="1134"/>
    </row>
    <row r="723" spans="1:22">
      <c r="A723" s="1099" t="s">
        <v>656</v>
      </c>
      <c r="B723" s="1092"/>
      <c r="C723" s="1092"/>
      <c r="D723" s="1121" t="e">
        <f t="shared" si="44"/>
        <v>#DIV/0!</v>
      </c>
      <c r="E723" s="1121" t="e">
        <f t="shared" si="45"/>
        <v>#DIV/0!</v>
      </c>
      <c r="F723" s="1121" t="e">
        <f t="shared" si="46"/>
        <v>#DIV/0!</v>
      </c>
      <c r="G723" s="1121" t="e">
        <f t="shared" si="47"/>
        <v>#DIV/0!</v>
      </c>
      <c r="H723" s="1116"/>
      <c r="I723" s="1098"/>
      <c r="J723" s="1127"/>
      <c r="K723" s="1098">
        <v>12000</v>
      </c>
      <c r="L723" s="1127"/>
      <c r="M723" s="1111"/>
      <c r="N723" s="1098"/>
      <c r="O723" s="1127"/>
      <c r="P723" s="1098">
        <v>12000</v>
      </c>
      <c r="Q723" s="1127"/>
      <c r="R723" s="1111"/>
      <c r="S723" s="1098"/>
      <c r="T723" s="1127"/>
      <c r="U723" s="1098">
        <v>12000</v>
      </c>
      <c r="V723" s="1134"/>
    </row>
    <row r="724" spans="1:22">
      <c r="A724" s="1090" t="s">
        <v>860</v>
      </c>
      <c r="B724" s="1092"/>
      <c r="C724" s="1092"/>
      <c r="D724" s="1121" t="e">
        <f t="shared" si="44"/>
        <v>#DIV/0!</v>
      </c>
      <c r="E724" s="1121" t="e">
        <f t="shared" si="45"/>
        <v>#DIV/0!</v>
      </c>
      <c r="F724" s="1121" t="e">
        <f t="shared" si="46"/>
        <v>#DIV/0!</v>
      </c>
      <c r="G724" s="1121" t="e">
        <f t="shared" si="47"/>
        <v>#DIV/0!</v>
      </c>
      <c r="H724" s="1116"/>
      <c r="I724" s="1091"/>
      <c r="J724" s="1125"/>
      <c r="K724" s="1091"/>
      <c r="L724" s="1125"/>
      <c r="M724" s="1109"/>
      <c r="N724" s="1091">
        <v>516000</v>
      </c>
      <c r="O724" s="1125"/>
      <c r="P724" s="1091">
        <v>3707910</v>
      </c>
      <c r="Q724" s="1125"/>
      <c r="R724" s="1109"/>
      <c r="S724" s="1091">
        <v>23100</v>
      </c>
      <c r="T724" s="1125"/>
      <c r="U724" s="1091">
        <v>4032930</v>
      </c>
      <c r="V724" s="1134"/>
    </row>
    <row r="725" spans="1:22">
      <c r="A725" s="1100" t="s">
        <v>325</v>
      </c>
      <c r="B725" s="1092"/>
      <c r="C725" s="1092"/>
      <c r="D725" s="1121" t="e">
        <f t="shared" si="44"/>
        <v>#DIV/0!</v>
      </c>
      <c r="E725" s="1121" t="e">
        <f t="shared" si="45"/>
        <v>#DIV/0!</v>
      </c>
      <c r="F725" s="1121" t="e">
        <f t="shared" si="46"/>
        <v>#DIV/0!</v>
      </c>
      <c r="G725" s="1121" t="e">
        <f t="shared" si="47"/>
        <v>#DIV/0!</v>
      </c>
      <c r="H725" s="1116"/>
      <c r="I725" s="1094"/>
      <c r="J725" s="1126"/>
      <c r="K725" s="1094"/>
      <c r="L725" s="1126"/>
      <c r="M725" s="1109"/>
      <c r="N725" s="1094">
        <v>516000</v>
      </c>
      <c r="O725" s="1126"/>
      <c r="P725" s="1094">
        <v>1865530</v>
      </c>
      <c r="Q725" s="1126"/>
      <c r="R725" s="1109"/>
      <c r="S725" s="1094">
        <v>23100</v>
      </c>
      <c r="T725" s="1126"/>
      <c r="U725" s="1094">
        <v>2183650</v>
      </c>
      <c r="V725" s="1134"/>
    </row>
    <row r="726" spans="1:22">
      <c r="A726" s="1101" t="s">
        <v>376</v>
      </c>
      <c r="B726" s="1092"/>
      <c r="C726" s="1092"/>
      <c r="D726" s="1121" t="e">
        <f t="shared" si="44"/>
        <v>#DIV/0!</v>
      </c>
      <c r="E726" s="1121" t="e">
        <f t="shared" si="45"/>
        <v>#DIV/0!</v>
      </c>
      <c r="F726" s="1121" t="e">
        <f t="shared" si="46"/>
        <v>#DIV/0!</v>
      </c>
      <c r="G726" s="1121" t="e">
        <f t="shared" si="47"/>
        <v>#DIV/0!</v>
      </c>
      <c r="H726" s="1116"/>
      <c r="I726" s="1098"/>
      <c r="J726" s="1127"/>
      <c r="K726" s="1098"/>
      <c r="L726" s="1127"/>
      <c r="M726" s="1111"/>
      <c r="N726" s="1098">
        <v>516000</v>
      </c>
      <c r="O726" s="1127"/>
      <c r="P726" s="1098">
        <v>1865530</v>
      </c>
      <c r="Q726" s="1127"/>
      <c r="R726" s="1111"/>
      <c r="S726" s="1098">
        <v>23100</v>
      </c>
      <c r="T726" s="1127"/>
      <c r="U726" s="1098">
        <v>2171650</v>
      </c>
      <c r="V726" s="1134"/>
    </row>
    <row r="727" spans="1:22">
      <c r="A727" s="1093" t="s">
        <v>166</v>
      </c>
      <c r="B727" s="1092"/>
      <c r="C727" s="1092"/>
      <c r="D727" s="1121" t="e">
        <f t="shared" si="44"/>
        <v>#DIV/0!</v>
      </c>
      <c r="E727" s="1121" t="e">
        <f t="shared" si="45"/>
        <v>#DIV/0!</v>
      </c>
      <c r="F727" s="1121" t="e">
        <f t="shared" si="46"/>
        <v>#DIV/0!</v>
      </c>
      <c r="G727" s="1121" t="e">
        <f t="shared" si="47"/>
        <v>#DIV/0!</v>
      </c>
      <c r="H727" s="1116"/>
      <c r="I727" s="1094"/>
      <c r="J727" s="1126"/>
      <c r="K727" s="1094"/>
      <c r="L727" s="1126"/>
      <c r="M727" s="1109"/>
      <c r="N727" s="1094">
        <v>362000</v>
      </c>
      <c r="O727" s="1126"/>
      <c r="P727" s="1094">
        <v>1739340</v>
      </c>
      <c r="Q727" s="1126"/>
      <c r="R727" s="1109"/>
      <c r="S727" s="1094">
        <v>4200</v>
      </c>
      <c r="T727" s="1126"/>
      <c r="U727" s="1094">
        <v>2156650</v>
      </c>
      <c r="V727" s="1134"/>
    </row>
    <row r="728" spans="1:22">
      <c r="A728" s="1099" t="s">
        <v>601</v>
      </c>
      <c r="B728" s="1092"/>
      <c r="C728" s="1092"/>
      <c r="D728" s="1121" t="e">
        <f t="shared" si="44"/>
        <v>#DIV/0!</v>
      </c>
      <c r="E728" s="1121" t="e">
        <f t="shared" si="45"/>
        <v>#DIV/0!</v>
      </c>
      <c r="F728" s="1121" t="e">
        <f t="shared" si="46"/>
        <v>#DIV/0!</v>
      </c>
      <c r="G728" s="1121" t="e">
        <f t="shared" si="47"/>
        <v>#DIV/0!</v>
      </c>
      <c r="H728" s="1116"/>
      <c r="I728" s="1098"/>
      <c r="J728" s="1127"/>
      <c r="K728" s="1098"/>
      <c r="L728" s="1127"/>
      <c r="M728" s="1111"/>
      <c r="N728" s="1098"/>
      <c r="O728" s="1127"/>
      <c r="P728" s="1098">
        <v>66800</v>
      </c>
      <c r="Q728" s="1127"/>
      <c r="R728" s="1111"/>
      <c r="S728" s="1098"/>
      <c r="T728" s="1127"/>
      <c r="U728" s="1098">
        <v>59220</v>
      </c>
      <c r="V728" s="1134"/>
    </row>
    <row r="729" spans="1:22">
      <c r="A729" s="1099" t="s">
        <v>872</v>
      </c>
      <c r="B729" s="1092"/>
      <c r="C729" s="1092"/>
      <c r="D729" s="1121" t="e">
        <f t="shared" si="44"/>
        <v>#DIV/0!</v>
      </c>
      <c r="E729" s="1121" t="e">
        <f t="shared" si="45"/>
        <v>#DIV/0!</v>
      </c>
      <c r="F729" s="1121" t="e">
        <f t="shared" si="46"/>
        <v>#DIV/0!</v>
      </c>
      <c r="G729" s="1121" t="e">
        <f t="shared" si="47"/>
        <v>#DIV/0!</v>
      </c>
      <c r="H729" s="1116"/>
      <c r="I729" s="1098"/>
      <c r="J729" s="1127"/>
      <c r="K729" s="1098"/>
      <c r="L729" s="1127"/>
      <c r="M729" s="1111"/>
      <c r="N729" s="1098"/>
      <c r="O729" s="1127"/>
      <c r="P729" s="1098"/>
      <c r="Q729" s="1127"/>
      <c r="R729" s="1111"/>
      <c r="S729" s="1098"/>
      <c r="T729" s="1127"/>
      <c r="U729" s="1098">
        <v>20000</v>
      </c>
      <c r="V729" s="1134"/>
    </row>
    <row r="730" spans="1:22">
      <c r="A730" s="1099" t="s">
        <v>645</v>
      </c>
      <c r="B730" s="1092"/>
      <c r="C730" s="1092"/>
      <c r="D730" s="1121" t="e">
        <f t="shared" si="44"/>
        <v>#DIV/0!</v>
      </c>
      <c r="E730" s="1121" t="e">
        <f t="shared" si="45"/>
        <v>#DIV/0!</v>
      </c>
      <c r="F730" s="1121" t="e">
        <f t="shared" si="46"/>
        <v>#DIV/0!</v>
      </c>
      <c r="G730" s="1121" t="e">
        <f t="shared" si="47"/>
        <v>#DIV/0!</v>
      </c>
      <c r="H730" s="1116"/>
      <c r="I730" s="1098"/>
      <c r="J730" s="1127"/>
      <c r="K730" s="1098"/>
      <c r="L730" s="1127"/>
      <c r="M730" s="1111"/>
      <c r="N730" s="1098">
        <v>100000</v>
      </c>
      <c r="O730" s="1127"/>
      <c r="P730" s="1098"/>
      <c r="Q730" s="1127"/>
      <c r="R730" s="1111"/>
      <c r="S730" s="1098"/>
      <c r="T730" s="1127"/>
      <c r="U730" s="1098"/>
      <c r="V730" s="1134"/>
    </row>
    <row r="731" spans="1:22">
      <c r="A731" s="1099" t="s">
        <v>646</v>
      </c>
      <c r="B731" s="1092"/>
      <c r="C731" s="1092"/>
      <c r="D731" s="1121" t="e">
        <f t="shared" si="44"/>
        <v>#DIV/0!</v>
      </c>
      <c r="E731" s="1121" t="e">
        <f t="shared" si="45"/>
        <v>#DIV/0!</v>
      </c>
      <c r="F731" s="1121" t="e">
        <f t="shared" si="46"/>
        <v>#DIV/0!</v>
      </c>
      <c r="G731" s="1121" t="e">
        <f t="shared" si="47"/>
        <v>#DIV/0!</v>
      </c>
      <c r="H731" s="1116"/>
      <c r="I731" s="1098"/>
      <c r="J731" s="1127"/>
      <c r="K731" s="1098"/>
      <c r="L731" s="1127"/>
      <c r="M731" s="1111"/>
      <c r="N731" s="1098">
        <v>240000</v>
      </c>
      <c r="O731" s="1127"/>
      <c r="P731" s="1098">
        <v>29750</v>
      </c>
      <c r="Q731" s="1127"/>
      <c r="R731" s="1111"/>
      <c r="S731" s="1098"/>
      <c r="T731" s="1127"/>
      <c r="U731" s="1098"/>
      <c r="V731" s="1134"/>
    </row>
    <row r="732" spans="1:22">
      <c r="A732" s="1099" t="s">
        <v>647</v>
      </c>
      <c r="B732" s="1092"/>
      <c r="C732" s="1092"/>
      <c r="D732" s="1121" t="e">
        <f t="shared" si="44"/>
        <v>#DIV/0!</v>
      </c>
      <c r="E732" s="1121" t="e">
        <f t="shared" si="45"/>
        <v>#DIV/0!</v>
      </c>
      <c r="F732" s="1121" t="e">
        <f t="shared" si="46"/>
        <v>#DIV/0!</v>
      </c>
      <c r="G732" s="1121" t="e">
        <f t="shared" si="47"/>
        <v>#DIV/0!</v>
      </c>
      <c r="H732" s="1116"/>
      <c r="I732" s="1098"/>
      <c r="J732" s="1127"/>
      <c r="K732" s="1098"/>
      <c r="L732" s="1127"/>
      <c r="M732" s="1111"/>
      <c r="N732" s="1098">
        <v>22000</v>
      </c>
      <c r="O732" s="1127"/>
      <c r="P732" s="1098">
        <v>0</v>
      </c>
      <c r="Q732" s="1127"/>
      <c r="R732" s="1111"/>
      <c r="S732" s="1098">
        <v>4200</v>
      </c>
      <c r="T732" s="1127"/>
      <c r="U732" s="1098"/>
      <c r="V732" s="1134"/>
    </row>
    <row r="733" spans="1:22">
      <c r="A733" s="1099" t="s">
        <v>648</v>
      </c>
      <c r="B733" s="1092"/>
      <c r="C733" s="1092"/>
      <c r="D733" s="1121" t="e">
        <f t="shared" si="44"/>
        <v>#DIV/0!</v>
      </c>
      <c r="E733" s="1121" t="e">
        <f t="shared" si="45"/>
        <v>#DIV/0!</v>
      </c>
      <c r="F733" s="1121" t="e">
        <f t="shared" si="46"/>
        <v>#DIV/0!</v>
      </c>
      <c r="G733" s="1121" t="e">
        <f t="shared" si="47"/>
        <v>#DIV/0!</v>
      </c>
      <c r="H733" s="1116"/>
      <c r="I733" s="1098"/>
      <c r="J733" s="1127"/>
      <c r="K733" s="1098"/>
      <c r="L733" s="1127"/>
      <c r="M733" s="1111"/>
      <c r="N733" s="1098"/>
      <c r="O733" s="1127"/>
      <c r="P733" s="1098">
        <v>0</v>
      </c>
      <c r="Q733" s="1127"/>
      <c r="R733" s="1111"/>
      <c r="S733" s="1098"/>
      <c r="T733" s="1127"/>
      <c r="U733" s="1098"/>
      <c r="V733" s="1134"/>
    </row>
    <row r="734" spans="1:22">
      <c r="A734" s="1099" t="s">
        <v>649</v>
      </c>
      <c r="B734" s="1092"/>
      <c r="C734" s="1092"/>
      <c r="D734" s="1121" t="e">
        <f t="shared" si="44"/>
        <v>#DIV/0!</v>
      </c>
      <c r="E734" s="1121" t="e">
        <f t="shared" si="45"/>
        <v>#DIV/0!</v>
      </c>
      <c r="F734" s="1121" t="e">
        <f t="shared" si="46"/>
        <v>#DIV/0!</v>
      </c>
      <c r="G734" s="1121" t="e">
        <f t="shared" si="47"/>
        <v>#DIV/0!</v>
      </c>
      <c r="H734" s="1116"/>
      <c r="I734" s="1098"/>
      <c r="J734" s="1127"/>
      <c r="K734" s="1098"/>
      <c r="L734" s="1127"/>
      <c r="M734" s="1111"/>
      <c r="N734" s="1098"/>
      <c r="O734" s="1127"/>
      <c r="P734" s="1098">
        <v>15000</v>
      </c>
      <c r="Q734" s="1127"/>
      <c r="R734" s="1111"/>
      <c r="S734" s="1098"/>
      <c r="T734" s="1127"/>
      <c r="U734" s="1098"/>
      <c r="V734" s="1134"/>
    </row>
    <row r="735" spans="1:22">
      <c r="A735" s="1099" t="s">
        <v>650</v>
      </c>
      <c r="B735" s="1092"/>
      <c r="C735" s="1092"/>
      <c r="D735" s="1121" t="e">
        <f t="shared" si="44"/>
        <v>#DIV/0!</v>
      </c>
      <c r="E735" s="1121" t="e">
        <f t="shared" si="45"/>
        <v>#DIV/0!</v>
      </c>
      <c r="F735" s="1121" t="e">
        <f t="shared" si="46"/>
        <v>#DIV/0!</v>
      </c>
      <c r="G735" s="1121" t="e">
        <f t="shared" si="47"/>
        <v>#DIV/0!</v>
      </c>
      <c r="H735" s="1116"/>
      <c r="I735" s="1098"/>
      <c r="J735" s="1127"/>
      <c r="K735" s="1098"/>
      <c r="L735" s="1127"/>
      <c r="M735" s="1111"/>
      <c r="N735" s="1098"/>
      <c r="O735" s="1127"/>
      <c r="P735" s="1098">
        <v>1383590</v>
      </c>
      <c r="Q735" s="1127"/>
      <c r="R735" s="1111"/>
      <c r="S735" s="1098"/>
      <c r="T735" s="1127"/>
      <c r="U735" s="1098">
        <v>1984750</v>
      </c>
      <c r="V735" s="1134"/>
    </row>
    <row r="736" spans="1:22">
      <c r="A736" s="1099" t="s">
        <v>568</v>
      </c>
      <c r="B736" s="1092"/>
      <c r="C736" s="1092"/>
      <c r="D736" s="1121" t="e">
        <f t="shared" si="44"/>
        <v>#DIV/0!</v>
      </c>
      <c r="E736" s="1121" t="e">
        <f t="shared" si="45"/>
        <v>#DIV/0!</v>
      </c>
      <c r="F736" s="1121" t="e">
        <f t="shared" si="46"/>
        <v>#DIV/0!</v>
      </c>
      <c r="G736" s="1121" t="e">
        <f t="shared" si="47"/>
        <v>#DIV/0!</v>
      </c>
      <c r="H736" s="1116"/>
      <c r="I736" s="1098"/>
      <c r="J736" s="1127"/>
      <c r="K736" s="1098"/>
      <c r="L736" s="1127"/>
      <c r="M736" s="1111"/>
      <c r="N736" s="1098"/>
      <c r="O736" s="1127"/>
      <c r="P736" s="1098">
        <v>240200</v>
      </c>
      <c r="Q736" s="1127"/>
      <c r="R736" s="1111"/>
      <c r="S736" s="1098"/>
      <c r="T736" s="1127"/>
      <c r="U736" s="1098">
        <v>82800</v>
      </c>
      <c r="V736" s="1134"/>
    </row>
    <row r="737" spans="1:22">
      <c r="A737" s="1099" t="s">
        <v>581</v>
      </c>
      <c r="B737" s="1092"/>
      <c r="C737" s="1092"/>
      <c r="D737" s="1121" t="e">
        <f t="shared" si="44"/>
        <v>#DIV/0!</v>
      </c>
      <c r="E737" s="1121" t="e">
        <f t="shared" si="45"/>
        <v>#DIV/0!</v>
      </c>
      <c r="F737" s="1121" t="e">
        <f t="shared" si="46"/>
        <v>#DIV/0!</v>
      </c>
      <c r="G737" s="1121" t="e">
        <f t="shared" si="47"/>
        <v>#DIV/0!</v>
      </c>
      <c r="H737" s="1116"/>
      <c r="I737" s="1098"/>
      <c r="J737" s="1127"/>
      <c r="K737" s="1098"/>
      <c r="L737" s="1127"/>
      <c r="M737" s="1111"/>
      <c r="N737" s="1098"/>
      <c r="O737" s="1127"/>
      <c r="P737" s="1098"/>
      <c r="Q737" s="1127"/>
      <c r="R737" s="1111"/>
      <c r="S737" s="1098"/>
      <c r="T737" s="1127"/>
      <c r="U737" s="1098">
        <v>3880</v>
      </c>
      <c r="V737" s="1134"/>
    </row>
    <row r="738" spans="1:22">
      <c r="A738" s="1099" t="s">
        <v>652</v>
      </c>
      <c r="B738" s="1092"/>
      <c r="C738" s="1092"/>
      <c r="D738" s="1121" t="e">
        <f t="shared" si="44"/>
        <v>#DIV/0!</v>
      </c>
      <c r="E738" s="1121" t="e">
        <f t="shared" si="45"/>
        <v>#DIV/0!</v>
      </c>
      <c r="F738" s="1121" t="e">
        <f t="shared" si="46"/>
        <v>#DIV/0!</v>
      </c>
      <c r="G738" s="1121" t="e">
        <f t="shared" si="47"/>
        <v>#DIV/0!</v>
      </c>
      <c r="H738" s="1116"/>
      <c r="I738" s="1098"/>
      <c r="J738" s="1127"/>
      <c r="K738" s="1098"/>
      <c r="L738" s="1127"/>
      <c r="M738" s="1111"/>
      <c r="N738" s="1098"/>
      <c r="O738" s="1127"/>
      <c r="P738" s="1098">
        <v>4000</v>
      </c>
      <c r="Q738" s="1127"/>
      <c r="R738" s="1111"/>
      <c r="S738" s="1098"/>
      <c r="T738" s="1127"/>
      <c r="U738" s="1098">
        <v>6000</v>
      </c>
      <c r="V738" s="1134"/>
    </row>
    <row r="739" spans="1:22">
      <c r="A739" s="1093" t="s">
        <v>165</v>
      </c>
      <c r="B739" s="1092"/>
      <c r="C739" s="1092"/>
      <c r="D739" s="1121" t="e">
        <f t="shared" si="44"/>
        <v>#DIV/0!</v>
      </c>
      <c r="E739" s="1121" t="e">
        <f t="shared" si="45"/>
        <v>#DIV/0!</v>
      </c>
      <c r="F739" s="1121" t="e">
        <f t="shared" si="46"/>
        <v>#DIV/0!</v>
      </c>
      <c r="G739" s="1121" t="e">
        <f t="shared" si="47"/>
        <v>#DIV/0!</v>
      </c>
      <c r="H739" s="1116"/>
      <c r="I739" s="1094"/>
      <c r="J739" s="1126"/>
      <c r="K739" s="1094"/>
      <c r="L739" s="1126"/>
      <c r="M739" s="1109"/>
      <c r="N739" s="1094">
        <v>154000</v>
      </c>
      <c r="O739" s="1126"/>
      <c r="P739" s="1094">
        <v>100800</v>
      </c>
      <c r="Q739" s="1126"/>
      <c r="R739" s="1109"/>
      <c r="S739" s="1094">
        <v>18900</v>
      </c>
      <c r="T739" s="1126"/>
      <c r="U739" s="1094">
        <v>15000</v>
      </c>
      <c r="V739" s="1134"/>
    </row>
    <row r="740" spans="1:22">
      <c r="A740" s="1099" t="s">
        <v>602</v>
      </c>
      <c r="B740" s="1092"/>
      <c r="C740" s="1092"/>
      <c r="D740" s="1121" t="e">
        <f t="shared" si="44"/>
        <v>#DIV/0!</v>
      </c>
      <c r="E740" s="1121" t="e">
        <f t="shared" si="45"/>
        <v>#DIV/0!</v>
      </c>
      <c r="F740" s="1121" t="e">
        <f t="shared" si="46"/>
        <v>#DIV/0!</v>
      </c>
      <c r="G740" s="1121" t="e">
        <f t="shared" si="47"/>
        <v>#DIV/0!</v>
      </c>
      <c r="H740" s="1116"/>
      <c r="I740" s="1098"/>
      <c r="J740" s="1127"/>
      <c r="K740" s="1098"/>
      <c r="L740" s="1127"/>
      <c r="M740" s="1111"/>
      <c r="N740" s="1098"/>
      <c r="O740" s="1127"/>
      <c r="P740" s="1098">
        <v>50400</v>
      </c>
      <c r="Q740" s="1127"/>
      <c r="R740" s="1111"/>
      <c r="S740" s="1098"/>
      <c r="T740" s="1127"/>
      <c r="U740" s="1098"/>
      <c r="V740" s="1134"/>
    </row>
    <row r="741" spans="1:22">
      <c r="A741" s="1102" t="s">
        <v>691</v>
      </c>
      <c r="B741" s="1092"/>
      <c r="C741" s="1092"/>
      <c r="D741" s="1121" t="e">
        <f t="shared" si="44"/>
        <v>#DIV/0!</v>
      </c>
      <c r="E741" s="1121" t="e">
        <f t="shared" si="45"/>
        <v>#DIV/0!</v>
      </c>
      <c r="F741" s="1121" t="e">
        <f t="shared" si="46"/>
        <v>#DIV/0!</v>
      </c>
      <c r="G741" s="1121" t="e">
        <f t="shared" si="47"/>
        <v>#DIV/0!</v>
      </c>
      <c r="H741" s="1116"/>
      <c r="I741" s="1098"/>
      <c r="J741" s="1127"/>
      <c r="K741" s="1098"/>
      <c r="L741" s="1127"/>
      <c r="M741" s="1111"/>
      <c r="N741" s="1098"/>
      <c r="O741" s="1127"/>
      <c r="P741" s="1098">
        <v>50400</v>
      </c>
      <c r="Q741" s="1127"/>
      <c r="R741" s="1111"/>
      <c r="S741" s="1098"/>
      <c r="T741" s="1127"/>
      <c r="U741" s="1098"/>
      <c r="V741" s="1134"/>
    </row>
    <row r="742" spans="1:22">
      <c r="A742" s="1099" t="s">
        <v>653</v>
      </c>
      <c r="B742" s="1092"/>
      <c r="C742" s="1092"/>
      <c r="D742" s="1121" t="e">
        <f t="shared" si="44"/>
        <v>#DIV/0!</v>
      </c>
      <c r="E742" s="1121" t="e">
        <f t="shared" si="45"/>
        <v>#DIV/0!</v>
      </c>
      <c r="F742" s="1121" t="e">
        <f t="shared" si="46"/>
        <v>#DIV/0!</v>
      </c>
      <c r="G742" s="1121" t="e">
        <f t="shared" si="47"/>
        <v>#DIV/0!</v>
      </c>
      <c r="H742" s="1116"/>
      <c r="I742" s="1098"/>
      <c r="J742" s="1127"/>
      <c r="K742" s="1098"/>
      <c r="L742" s="1127"/>
      <c r="M742" s="1111"/>
      <c r="N742" s="1098">
        <v>154000</v>
      </c>
      <c r="O742" s="1127"/>
      <c r="P742" s="1098"/>
      <c r="Q742" s="1127"/>
      <c r="R742" s="1111"/>
      <c r="S742" s="1098">
        <v>18900</v>
      </c>
      <c r="T742" s="1127"/>
      <c r="U742" s="1098"/>
      <c r="V742" s="1134"/>
    </row>
    <row r="743" spans="1:22">
      <c r="A743" s="1099" t="s">
        <v>683</v>
      </c>
      <c r="B743" s="1092"/>
      <c r="C743" s="1092"/>
      <c r="D743" s="1121" t="e">
        <f t="shared" si="44"/>
        <v>#DIV/0!</v>
      </c>
      <c r="E743" s="1121" t="e">
        <f t="shared" si="45"/>
        <v>#DIV/0!</v>
      </c>
      <c r="F743" s="1121" t="e">
        <f t="shared" si="46"/>
        <v>#DIV/0!</v>
      </c>
      <c r="G743" s="1121" t="e">
        <f t="shared" si="47"/>
        <v>#DIV/0!</v>
      </c>
      <c r="H743" s="1116"/>
      <c r="I743" s="1098"/>
      <c r="J743" s="1127"/>
      <c r="K743" s="1098"/>
      <c r="L743" s="1127"/>
      <c r="M743" s="1111"/>
      <c r="N743" s="1098"/>
      <c r="O743" s="1127"/>
      <c r="P743" s="1098">
        <v>0</v>
      </c>
      <c r="Q743" s="1127"/>
      <c r="R743" s="1111"/>
      <c r="S743" s="1098"/>
      <c r="T743" s="1127"/>
      <c r="U743" s="1098">
        <v>15000</v>
      </c>
      <c r="V743" s="1134"/>
    </row>
    <row r="744" spans="1:22">
      <c r="A744" s="1099" t="s">
        <v>608</v>
      </c>
      <c r="B744" s="1092"/>
      <c r="C744" s="1092"/>
      <c r="D744" s="1121" t="e">
        <f t="shared" si="44"/>
        <v>#DIV/0!</v>
      </c>
      <c r="E744" s="1121" t="e">
        <f t="shared" si="45"/>
        <v>#DIV/0!</v>
      </c>
      <c r="F744" s="1121" t="e">
        <f t="shared" si="46"/>
        <v>#DIV/0!</v>
      </c>
      <c r="G744" s="1121" t="e">
        <f t="shared" si="47"/>
        <v>#DIV/0!</v>
      </c>
      <c r="H744" s="1116"/>
      <c r="I744" s="1098"/>
      <c r="J744" s="1127"/>
      <c r="K744" s="1098"/>
      <c r="L744" s="1127"/>
      <c r="M744" s="1111"/>
      <c r="N744" s="1098"/>
      <c r="O744" s="1127"/>
      <c r="P744" s="1098">
        <v>50400</v>
      </c>
      <c r="Q744" s="1127"/>
      <c r="R744" s="1111"/>
      <c r="S744" s="1098"/>
      <c r="T744" s="1127"/>
      <c r="U744" s="1098"/>
      <c r="V744" s="1134"/>
    </row>
    <row r="745" spans="1:22">
      <c r="A745" s="1102" t="s">
        <v>844</v>
      </c>
      <c r="B745" s="1092"/>
      <c r="C745" s="1092"/>
      <c r="D745" s="1121" t="e">
        <f t="shared" si="44"/>
        <v>#DIV/0!</v>
      </c>
      <c r="E745" s="1121" t="e">
        <f t="shared" si="45"/>
        <v>#DIV/0!</v>
      </c>
      <c r="F745" s="1121" t="e">
        <f t="shared" si="46"/>
        <v>#DIV/0!</v>
      </c>
      <c r="G745" s="1121" t="e">
        <f t="shared" si="47"/>
        <v>#DIV/0!</v>
      </c>
      <c r="H745" s="1116"/>
      <c r="I745" s="1098"/>
      <c r="J745" s="1127"/>
      <c r="K745" s="1098"/>
      <c r="L745" s="1127"/>
      <c r="M745" s="1111"/>
      <c r="N745" s="1098"/>
      <c r="O745" s="1127"/>
      <c r="P745" s="1098">
        <v>50400</v>
      </c>
      <c r="Q745" s="1127"/>
      <c r="R745" s="1111"/>
      <c r="S745" s="1098"/>
      <c r="T745" s="1127"/>
      <c r="U745" s="1098"/>
      <c r="V745" s="1134"/>
    </row>
    <row r="746" spans="1:22">
      <c r="A746" s="1093" t="s">
        <v>167</v>
      </c>
      <c r="B746" s="1092"/>
      <c r="C746" s="1092"/>
      <c r="D746" s="1121" t="e">
        <f t="shared" si="44"/>
        <v>#DIV/0!</v>
      </c>
      <c r="E746" s="1121" t="e">
        <f t="shared" si="45"/>
        <v>#DIV/0!</v>
      </c>
      <c r="F746" s="1121" t="e">
        <f t="shared" si="46"/>
        <v>#DIV/0!</v>
      </c>
      <c r="G746" s="1121" t="e">
        <f t="shared" si="47"/>
        <v>#DIV/0!</v>
      </c>
      <c r="H746" s="1116"/>
      <c r="I746" s="1094"/>
      <c r="J746" s="1126"/>
      <c r="K746" s="1094"/>
      <c r="L746" s="1126"/>
      <c r="M746" s="1109"/>
      <c r="N746" s="1094"/>
      <c r="O746" s="1126"/>
      <c r="P746" s="1094">
        <v>25390</v>
      </c>
      <c r="Q746" s="1126"/>
      <c r="R746" s="1109"/>
      <c r="S746" s="1094"/>
      <c r="T746" s="1126"/>
      <c r="U746" s="1094"/>
      <c r="V746" s="1134"/>
    </row>
    <row r="747" spans="1:22">
      <c r="A747" s="1099" t="s">
        <v>873</v>
      </c>
      <c r="B747" s="1092"/>
      <c r="C747" s="1092"/>
      <c r="D747" s="1121" t="e">
        <f t="shared" si="44"/>
        <v>#DIV/0!</v>
      </c>
      <c r="E747" s="1121" t="e">
        <f t="shared" si="45"/>
        <v>#DIV/0!</v>
      </c>
      <c r="F747" s="1121" t="e">
        <f t="shared" si="46"/>
        <v>#DIV/0!</v>
      </c>
      <c r="G747" s="1121" t="e">
        <f t="shared" si="47"/>
        <v>#DIV/0!</v>
      </c>
      <c r="H747" s="1116"/>
      <c r="I747" s="1098"/>
      <c r="J747" s="1127"/>
      <c r="K747" s="1098"/>
      <c r="L747" s="1127"/>
      <c r="M747" s="1111"/>
      <c r="N747" s="1098"/>
      <c r="O747" s="1127"/>
      <c r="P747" s="1098">
        <v>15000</v>
      </c>
      <c r="Q747" s="1127"/>
      <c r="R747" s="1111"/>
      <c r="S747" s="1098"/>
      <c r="T747" s="1127"/>
      <c r="U747" s="1098"/>
      <c r="V747" s="1134"/>
    </row>
    <row r="748" spans="1:22">
      <c r="A748" s="1099" t="s">
        <v>758</v>
      </c>
      <c r="B748" s="1092"/>
      <c r="C748" s="1092"/>
      <c r="D748" s="1121" t="e">
        <f t="shared" si="44"/>
        <v>#DIV/0!</v>
      </c>
      <c r="E748" s="1121" t="e">
        <f t="shared" si="45"/>
        <v>#DIV/0!</v>
      </c>
      <c r="F748" s="1121" t="e">
        <f t="shared" si="46"/>
        <v>#DIV/0!</v>
      </c>
      <c r="G748" s="1121" t="e">
        <f t="shared" si="47"/>
        <v>#DIV/0!</v>
      </c>
      <c r="H748" s="1116"/>
      <c r="I748" s="1098"/>
      <c r="J748" s="1127"/>
      <c r="K748" s="1098"/>
      <c r="L748" s="1127"/>
      <c r="M748" s="1111"/>
      <c r="N748" s="1098"/>
      <c r="O748" s="1127"/>
      <c r="P748" s="1098">
        <v>0</v>
      </c>
      <c r="Q748" s="1127"/>
      <c r="R748" s="1111"/>
      <c r="S748" s="1098"/>
      <c r="T748" s="1127"/>
      <c r="U748" s="1098"/>
      <c r="V748" s="1134"/>
    </row>
    <row r="749" spans="1:22">
      <c r="A749" s="1099" t="s">
        <v>874</v>
      </c>
      <c r="B749" s="1092"/>
      <c r="C749" s="1092"/>
      <c r="D749" s="1121" t="e">
        <f t="shared" si="44"/>
        <v>#DIV/0!</v>
      </c>
      <c r="E749" s="1121" t="e">
        <f t="shared" si="45"/>
        <v>#DIV/0!</v>
      </c>
      <c r="F749" s="1121" t="e">
        <f t="shared" si="46"/>
        <v>#DIV/0!</v>
      </c>
      <c r="G749" s="1121" t="e">
        <f t="shared" si="47"/>
        <v>#DIV/0!</v>
      </c>
      <c r="H749" s="1116"/>
      <c r="I749" s="1098"/>
      <c r="J749" s="1127"/>
      <c r="K749" s="1098"/>
      <c r="L749" s="1127"/>
      <c r="M749" s="1111"/>
      <c r="N749" s="1098"/>
      <c r="O749" s="1127"/>
      <c r="P749" s="1098">
        <v>3000</v>
      </c>
      <c r="Q749" s="1127"/>
      <c r="R749" s="1111"/>
      <c r="S749" s="1098"/>
      <c r="T749" s="1127"/>
      <c r="U749" s="1098"/>
      <c r="V749" s="1134"/>
    </row>
    <row r="750" spans="1:22">
      <c r="A750" s="1099" t="s">
        <v>736</v>
      </c>
      <c r="B750" s="1092"/>
      <c r="C750" s="1092"/>
      <c r="D750" s="1121" t="e">
        <f t="shared" si="44"/>
        <v>#DIV/0!</v>
      </c>
      <c r="E750" s="1121" t="e">
        <f t="shared" si="45"/>
        <v>#DIV/0!</v>
      </c>
      <c r="F750" s="1121" t="e">
        <f t="shared" si="46"/>
        <v>#DIV/0!</v>
      </c>
      <c r="G750" s="1121" t="e">
        <f t="shared" si="47"/>
        <v>#DIV/0!</v>
      </c>
      <c r="H750" s="1116"/>
      <c r="I750" s="1098"/>
      <c r="J750" s="1127"/>
      <c r="K750" s="1098"/>
      <c r="L750" s="1127"/>
      <c r="M750" s="1111"/>
      <c r="N750" s="1098"/>
      <c r="O750" s="1127"/>
      <c r="P750" s="1098">
        <v>0</v>
      </c>
      <c r="Q750" s="1127"/>
      <c r="R750" s="1111"/>
      <c r="S750" s="1098"/>
      <c r="T750" s="1127"/>
      <c r="U750" s="1098"/>
      <c r="V750" s="1134"/>
    </row>
    <row r="751" spans="1:22">
      <c r="A751" s="1099" t="s">
        <v>737</v>
      </c>
      <c r="B751" s="1092"/>
      <c r="C751" s="1092"/>
      <c r="D751" s="1121" t="e">
        <f t="shared" si="44"/>
        <v>#DIV/0!</v>
      </c>
      <c r="E751" s="1121" t="e">
        <f t="shared" si="45"/>
        <v>#DIV/0!</v>
      </c>
      <c r="F751" s="1121" t="e">
        <f t="shared" si="46"/>
        <v>#DIV/0!</v>
      </c>
      <c r="G751" s="1121" t="e">
        <f t="shared" si="47"/>
        <v>#DIV/0!</v>
      </c>
      <c r="H751" s="1116"/>
      <c r="I751" s="1098"/>
      <c r="J751" s="1127"/>
      <c r="K751" s="1098"/>
      <c r="L751" s="1127"/>
      <c r="M751" s="1111"/>
      <c r="N751" s="1098"/>
      <c r="O751" s="1127"/>
      <c r="P751" s="1098">
        <v>5000</v>
      </c>
      <c r="Q751" s="1127"/>
      <c r="R751" s="1111"/>
      <c r="S751" s="1098"/>
      <c r="T751" s="1127"/>
      <c r="U751" s="1098"/>
      <c r="V751" s="1134"/>
    </row>
    <row r="752" spans="1:22">
      <c r="A752" s="1099" t="s">
        <v>759</v>
      </c>
      <c r="B752" s="1092"/>
      <c r="C752" s="1092"/>
      <c r="D752" s="1121" t="e">
        <f t="shared" si="44"/>
        <v>#DIV/0!</v>
      </c>
      <c r="E752" s="1121" t="e">
        <f t="shared" si="45"/>
        <v>#DIV/0!</v>
      </c>
      <c r="F752" s="1121" t="e">
        <f t="shared" si="46"/>
        <v>#DIV/0!</v>
      </c>
      <c r="G752" s="1121" t="e">
        <f t="shared" si="47"/>
        <v>#DIV/0!</v>
      </c>
      <c r="H752" s="1116"/>
      <c r="I752" s="1098"/>
      <c r="J752" s="1127"/>
      <c r="K752" s="1098"/>
      <c r="L752" s="1127"/>
      <c r="M752" s="1111"/>
      <c r="N752" s="1098"/>
      <c r="O752" s="1127"/>
      <c r="P752" s="1098">
        <v>2000</v>
      </c>
      <c r="Q752" s="1127"/>
      <c r="R752" s="1111"/>
      <c r="S752" s="1098"/>
      <c r="T752" s="1127"/>
      <c r="U752" s="1098"/>
      <c r="V752" s="1134"/>
    </row>
    <row r="753" spans="1:22">
      <c r="A753" s="1099" t="s">
        <v>760</v>
      </c>
      <c r="B753" s="1092"/>
      <c r="C753" s="1092"/>
      <c r="D753" s="1121" t="e">
        <f t="shared" si="44"/>
        <v>#DIV/0!</v>
      </c>
      <c r="E753" s="1121" t="e">
        <f t="shared" si="45"/>
        <v>#DIV/0!</v>
      </c>
      <c r="F753" s="1121" t="e">
        <f t="shared" si="46"/>
        <v>#DIV/0!</v>
      </c>
      <c r="G753" s="1121" t="e">
        <f t="shared" si="47"/>
        <v>#DIV/0!</v>
      </c>
      <c r="H753" s="1116"/>
      <c r="I753" s="1098"/>
      <c r="J753" s="1127"/>
      <c r="K753" s="1098"/>
      <c r="L753" s="1127"/>
      <c r="M753" s="1111"/>
      <c r="N753" s="1098"/>
      <c r="O753" s="1127"/>
      <c r="P753" s="1098">
        <v>0</v>
      </c>
      <c r="Q753" s="1127"/>
      <c r="R753" s="1111"/>
      <c r="S753" s="1098"/>
      <c r="T753" s="1127"/>
      <c r="U753" s="1098"/>
      <c r="V753" s="1134"/>
    </row>
    <row r="754" spans="1:22">
      <c r="A754" s="1099" t="s">
        <v>875</v>
      </c>
      <c r="B754" s="1092"/>
      <c r="C754" s="1092"/>
      <c r="D754" s="1121" t="e">
        <f t="shared" si="44"/>
        <v>#DIV/0!</v>
      </c>
      <c r="E754" s="1121" t="e">
        <f t="shared" si="45"/>
        <v>#DIV/0!</v>
      </c>
      <c r="F754" s="1121" t="e">
        <f t="shared" si="46"/>
        <v>#DIV/0!</v>
      </c>
      <c r="G754" s="1121" t="e">
        <f t="shared" si="47"/>
        <v>#DIV/0!</v>
      </c>
      <c r="H754" s="1116"/>
      <c r="I754" s="1098"/>
      <c r="J754" s="1127"/>
      <c r="K754" s="1098"/>
      <c r="L754" s="1127"/>
      <c r="M754" s="1111"/>
      <c r="N754" s="1098"/>
      <c r="O754" s="1127"/>
      <c r="P754" s="1098">
        <v>0</v>
      </c>
      <c r="Q754" s="1127"/>
      <c r="R754" s="1111"/>
      <c r="S754" s="1098"/>
      <c r="T754" s="1127"/>
      <c r="U754" s="1098"/>
      <c r="V754" s="1134"/>
    </row>
    <row r="755" spans="1:22">
      <c r="A755" s="1099" t="s">
        <v>761</v>
      </c>
      <c r="B755" s="1092"/>
      <c r="C755" s="1092"/>
      <c r="D755" s="1121" t="e">
        <f t="shared" si="44"/>
        <v>#DIV/0!</v>
      </c>
      <c r="E755" s="1121" t="e">
        <f t="shared" si="45"/>
        <v>#DIV/0!</v>
      </c>
      <c r="F755" s="1121" t="e">
        <f t="shared" si="46"/>
        <v>#DIV/0!</v>
      </c>
      <c r="G755" s="1121" t="e">
        <f t="shared" si="47"/>
        <v>#DIV/0!</v>
      </c>
      <c r="H755" s="1116"/>
      <c r="I755" s="1098"/>
      <c r="J755" s="1127"/>
      <c r="K755" s="1098"/>
      <c r="L755" s="1127"/>
      <c r="M755" s="1111"/>
      <c r="N755" s="1098"/>
      <c r="O755" s="1127"/>
      <c r="P755" s="1098">
        <v>390</v>
      </c>
      <c r="Q755" s="1127"/>
      <c r="R755" s="1111"/>
      <c r="S755" s="1098"/>
      <c r="T755" s="1127"/>
      <c r="U755" s="1098"/>
      <c r="V755" s="1134"/>
    </row>
    <row r="756" spans="1:22">
      <c r="A756" s="1099" t="s">
        <v>662</v>
      </c>
      <c r="B756" s="1092"/>
      <c r="C756" s="1092"/>
      <c r="D756" s="1121" t="e">
        <f t="shared" si="44"/>
        <v>#DIV/0!</v>
      </c>
      <c r="E756" s="1121" t="e">
        <f t="shared" si="45"/>
        <v>#DIV/0!</v>
      </c>
      <c r="F756" s="1121" t="e">
        <f t="shared" si="46"/>
        <v>#DIV/0!</v>
      </c>
      <c r="G756" s="1121" t="e">
        <f t="shared" si="47"/>
        <v>#DIV/0!</v>
      </c>
      <c r="H756" s="1116"/>
      <c r="I756" s="1098"/>
      <c r="J756" s="1127"/>
      <c r="K756" s="1098"/>
      <c r="L756" s="1127"/>
      <c r="M756" s="1111"/>
      <c r="N756" s="1098"/>
      <c r="O756" s="1127"/>
      <c r="P756" s="1098">
        <v>0</v>
      </c>
      <c r="Q756" s="1127"/>
      <c r="R756" s="1111"/>
      <c r="S756" s="1098"/>
      <c r="T756" s="1127"/>
      <c r="U756" s="1098"/>
      <c r="V756" s="1134"/>
    </row>
    <row r="757" spans="1:22">
      <c r="A757" s="1101" t="s">
        <v>133</v>
      </c>
      <c r="B757" s="1092"/>
      <c r="C757" s="1092"/>
      <c r="D757" s="1121" t="e">
        <f t="shared" si="44"/>
        <v>#DIV/0!</v>
      </c>
      <c r="E757" s="1121" t="e">
        <f t="shared" si="45"/>
        <v>#DIV/0!</v>
      </c>
      <c r="F757" s="1121" t="e">
        <f t="shared" si="46"/>
        <v>#DIV/0!</v>
      </c>
      <c r="G757" s="1121" t="e">
        <f t="shared" si="47"/>
        <v>#DIV/0!</v>
      </c>
      <c r="H757" s="1116"/>
      <c r="I757" s="1098"/>
      <c r="J757" s="1127"/>
      <c r="K757" s="1098"/>
      <c r="L757" s="1127"/>
      <c r="M757" s="1111"/>
      <c r="N757" s="1098"/>
      <c r="O757" s="1127"/>
      <c r="P757" s="1098">
        <v>0</v>
      </c>
      <c r="Q757" s="1127"/>
      <c r="R757" s="1111"/>
      <c r="S757" s="1098"/>
      <c r="T757" s="1127"/>
      <c r="U757" s="1098">
        <v>12000</v>
      </c>
      <c r="V757" s="1134"/>
    </row>
    <row r="758" spans="1:22">
      <c r="A758" s="1093" t="s">
        <v>133</v>
      </c>
      <c r="B758" s="1092"/>
      <c r="C758" s="1092"/>
      <c r="D758" s="1121" t="e">
        <f t="shared" si="44"/>
        <v>#DIV/0!</v>
      </c>
      <c r="E758" s="1121" t="e">
        <f t="shared" si="45"/>
        <v>#DIV/0!</v>
      </c>
      <c r="F758" s="1121" t="e">
        <f t="shared" si="46"/>
        <v>#DIV/0!</v>
      </c>
      <c r="G758" s="1121" t="e">
        <f t="shared" si="47"/>
        <v>#DIV/0!</v>
      </c>
      <c r="H758" s="1116"/>
      <c r="I758" s="1094"/>
      <c r="J758" s="1126"/>
      <c r="K758" s="1094"/>
      <c r="L758" s="1126"/>
      <c r="M758" s="1109"/>
      <c r="N758" s="1094"/>
      <c r="O758" s="1126"/>
      <c r="P758" s="1094">
        <v>0</v>
      </c>
      <c r="Q758" s="1126"/>
      <c r="R758" s="1109"/>
      <c r="S758" s="1094"/>
      <c r="T758" s="1126"/>
      <c r="U758" s="1094">
        <v>12000</v>
      </c>
      <c r="V758" s="1134"/>
    </row>
    <row r="759" spans="1:22">
      <c r="A759" s="1099" t="s">
        <v>656</v>
      </c>
      <c r="B759" s="1092"/>
      <c r="C759" s="1092"/>
      <c r="D759" s="1121" t="e">
        <f t="shared" si="44"/>
        <v>#DIV/0!</v>
      </c>
      <c r="E759" s="1121" t="e">
        <f t="shared" si="45"/>
        <v>#DIV/0!</v>
      </c>
      <c r="F759" s="1121" t="e">
        <f t="shared" si="46"/>
        <v>#DIV/0!</v>
      </c>
      <c r="G759" s="1121" t="e">
        <f t="shared" si="47"/>
        <v>#DIV/0!</v>
      </c>
      <c r="H759" s="1116"/>
      <c r="I759" s="1098"/>
      <c r="J759" s="1127"/>
      <c r="K759" s="1098"/>
      <c r="L759" s="1127"/>
      <c r="M759" s="1111"/>
      <c r="N759" s="1098"/>
      <c r="O759" s="1127"/>
      <c r="P759" s="1098">
        <v>0</v>
      </c>
      <c r="Q759" s="1127"/>
      <c r="R759" s="1111"/>
      <c r="S759" s="1098"/>
      <c r="T759" s="1127"/>
      <c r="U759" s="1098">
        <v>12000</v>
      </c>
      <c r="V759" s="1134"/>
    </row>
    <row r="760" spans="1:22">
      <c r="A760" s="1100" t="s">
        <v>610</v>
      </c>
      <c r="B760" s="1092"/>
      <c r="C760" s="1092"/>
      <c r="D760" s="1121" t="e">
        <f t="shared" si="44"/>
        <v>#DIV/0!</v>
      </c>
      <c r="E760" s="1121" t="e">
        <f t="shared" si="45"/>
        <v>#DIV/0!</v>
      </c>
      <c r="F760" s="1121" t="e">
        <f t="shared" si="46"/>
        <v>#DIV/0!</v>
      </c>
      <c r="G760" s="1121" t="e">
        <f t="shared" si="47"/>
        <v>#DIV/0!</v>
      </c>
      <c r="H760" s="1116"/>
      <c r="I760" s="1094"/>
      <c r="J760" s="1126"/>
      <c r="K760" s="1094"/>
      <c r="L760" s="1126"/>
      <c r="M760" s="1109"/>
      <c r="N760" s="1094"/>
      <c r="O760" s="1126"/>
      <c r="P760" s="1094">
        <v>1813580</v>
      </c>
      <c r="Q760" s="1126"/>
      <c r="R760" s="1109"/>
      <c r="S760" s="1094"/>
      <c r="T760" s="1126"/>
      <c r="U760" s="1094">
        <v>1614000</v>
      </c>
      <c r="V760" s="1134"/>
    </row>
    <row r="761" spans="1:22">
      <c r="A761" s="1101" t="s">
        <v>610</v>
      </c>
      <c r="B761" s="1092"/>
      <c r="C761" s="1092"/>
      <c r="D761" s="1121" t="e">
        <f t="shared" si="44"/>
        <v>#DIV/0!</v>
      </c>
      <c r="E761" s="1121" t="e">
        <f t="shared" si="45"/>
        <v>#DIV/0!</v>
      </c>
      <c r="F761" s="1121" t="e">
        <f t="shared" si="46"/>
        <v>#DIV/0!</v>
      </c>
      <c r="G761" s="1121" t="e">
        <f t="shared" si="47"/>
        <v>#DIV/0!</v>
      </c>
      <c r="H761" s="1116"/>
      <c r="I761" s="1098"/>
      <c r="J761" s="1127"/>
      <c r="K761" s="1098"/>
      <c r="L761" s="1127"/>
      <c r="M761" s="1111"/>
      <c r="N761" s="1098"/>
      <c r="O761" s="1127"/>
      <c r="P761" s="1098">
        <v>1813580</v>
      </c>
      <c r="Q761" s="1127"/>
      <c r="R761" s="1111"/>
      <c r="S761" s="1098"/>
      <c r="T761" s="1127"/>
      <c r="U761" s="1098">
        <v>1614000</v>
      </c>
      <c r="V761" s="1134"/>
    </row>
    <row r="762" spans="1:22">
      <c r="A762" s="1093" t="s">
        <v>620</v>
      </c>
      <c r="B762" s="1092"/>
      <c r="C762" s="1092"/>
      <c r="D762" s="1121" t="e">
        <f t="shared" si="44"/>
        <v>#DIV/0!</v>
      </c>
      <c r="E762" s="1121" t="e">
        <f t="shared" si="45"/>
        <v>#DIV/0!</v>
      </c>
      <c r="F762" s="1121" t="e">
        <f t="shared" si="46"/>
        <v>#DIV/0!</v>
      </c>
      <c r="G762" s="1121" t="e">
        <f t="shared" si="47"/>
        <v>#DIV/0!</v>
      </c>
      <c r="H762" s="1116"/>
      <c r="I762" s="1094"/>
      <c r="J762" s="1126"/>
      <c r="K762" s="1094"/>
      <c r="L762" s="1126"/>
      <c r="M762" s="1109"/>
      <c r="N762" s="1094"/>
      <c r="O762" s="1126"/>
      <c r="P762" s="1094">
        <v>15800</v>
      </c>
      <c r="Q762" s="1126"/>
      <c r="R762" s="1109"/>
      <c r="S762" s="1094"/>
      <c r="T762" s="1126"/>
      <c r="U762" s="1094">
        <v>15720</v>
      </c>
      <c r="V762" s="1134"/>
    </row>
    <row r="763" spans="1:22">
      <c r="A763" s="1099" t="s">
        <v>620</v>
      </c>
      <c r="B763" s="1092"/>
      <c r="C763" s="1092"/>
      <c r="D763" s="1121" t="e">
        <f t="shared" si="44"/>
        <v>#DIV/0!</v>
      </c>
      <c r="E763" s="1121" t="e">
        <f t="shared" si="45"/>
        <v>#DIV/0!</v>
      </c>
      <c r="F763" s="1121" t="e">
        <f t="shared" si="46"/>
        <v>#DIV/0!</v>
      </c>
      <c r="G763" s="1121" t="e">
        <f t="shared" si="47"/>
        <v>#DIV/0!</v>
      </c>
      <c r="H763" s="1116"/>
      <c r="I763" s="1098"/>
      <c r="J763" s="1127"/>
      <c r="K763" s="1098"/>
      <c r="L763" s="1127"/>
      <c r="M763" s="1111"/>
      <c r="N763" s="1098"/>
      <c r="O763" s="1127"/>
      <c r="P763" s="1098">
        <v>15800</v>
      </c>
      <c r="Q763" s="1127"/>
      <c r="R763" s="1111"/>
      <c r="S763" s="1098"/>
      <c r="T763" s="1127"/>
      <c r="U763" s="1098">
        <v>15720</v>
      </c>
      <c r="V763" s="1134"/>
    </row>
    <row r="764" spans="1:22">
      <c r="A764" s="1093" t="s">
        <v>621</v>
      </c>
      <c r="B764" s="1092"/>
      <c r="C764" s="1092"/>
      <c r="D764" s="1121" t="e">
        <f t="shared" si="44"/>
        <v>#DIV/0!</v>
      </c>
      <c r="E764" s="1121" t="e">
        <f t="shared" si="45"/>
        <v>#DIV/0!</v>
      </c>
      <c r="F764" s="1121" t="e">
        <f t="shared" si="46"/>
        <v>#DIV/0!</v>
      </c>
      <c r="G764" s="1121" t="e">
        <f t="shared" si="47"/>
        <v>#DIV/0!</v>
      </c>
      <c r="H764" s="1116"/>
      <c r="I764" s="1094"/>
      <c r="J764" s="1126"/>
      <c r="K764" s="1094"/>
      <c r="L764" s="1126"/>
      <c r="M764" s="1109"/>
      <c r="N764" s="1094"/>
      <c r="O764" s="1126"/>
      <c r="P764" s="1094">
        <v>1797780</v>
      </c>
      <c r="Q764" s="1126"/>
      <c r="R764" s="1109"/>
      <c r="S764" s="1094"/>
      <c r="T764" s="1126"/>
      <c r="U764" s="1094">
        <v>1598280</v>
      </c>
      <c r="V764" s="1134"/>
    </row>
    <row r="765" spans="1:22">
      <c r="A765" s="1099" t="s">
        <v>861</v>
      </c>
      <c r="B765" s="1092"/>
      <c r="C765" s="1092"/>
      <c r="D765" s="1121" t="e">
        <f t="shared" si="44"/>
        <v>#DIV/0!</v>
      </c>
      <c r="E765" s="1121" t="e">
        <f t="shared" si="45"/>
        <v>#DIV/0!</v>
      </c>
      <c r="F765" s="1121" t="e">
        <f t="shared" si="46"/>
        <v>#DIV/0!</v>
      </c>
      <c r="G765" s="1121" t="e">
        <f t="shared" si="47"/>
        <v>#DIV/0!</v>
      </c>
      <c r="H765" s="1116"/>
      <c r="I765" s="1098"/>
      <c r="J765" s="1127"/>
      <c r="K765" s="1098"/>
      <c r="L765" s="1127"/>
      <c r="M765" s="1111"/>
      <c r="N765" s="1098"/>
      <c r="O765" s="1127"/>
      <c r="P765" s="1098">
        <v>507600</v>
      </c>
      <c r="Q765" s="1127"/>
      <c r="R765" s="1111"/>
      <c r="S765" s="1098"/>
      <c r="T765" s="1127"/>
      <c r="U765" s="1098">
        <v>507600</v>
      </c>
      <c r="V765" s="1134"/>
    </row>
    <row r="766" spans="1:22">
      <c r="A766" s="1102" t="s">
        <v>862</v>
      </c>
      <c r="B766" s="1092"/>
      <c r="C766" s="1092"/>
      <c r="D766" s="1121" t="e">
        <f t="shared" si="44"/>
        <v>#DIV/0!</v>
      </c>
      <c r="E766" s="1121" t="e">
        <f t="shared" si="45"/>
        <v>#DIV/0!</v>
      </c>
      <c r="F766" s="1121" t="e">
        <f t="shared" si="46"/>
        <v>#DIV/0!</v>
      </c>
      <c r="G766" s="1121" t="e">
        <f t="shared" si="47"/>
        <v>#DIV/0!</v>
      </c>
      <c r="H766" s="1116"/>
      <c r="I766" s="1098"/>
      <c r="J766" s="1127"/>
      <c r="K766" s="1098"/>
      <c r="L766" s="1127"/>
      <c r="M766" s="1111"/>
      <c r="N766" s="1098"/>
      <c r="O766" s="1127"/>
      <c r="P766" s="1098">
        <v>507600</v>
      </c>
      <c r="Q766" s="1127"/>
      <c r="R766" s="1111"/>
      <c r="S766" s="1098"/>
      <c r="T766" s="1127"/>
      <c r="U766" s="1098">
        <v>507600</v>
      </c>
      <c r="V766" s="1134"/>
    </row>
    <row r="767" spans="1:22">
      <c r="A767" s="1099" t="s">
        <v>863</v>
      </c>
      <c r="B767" s="1092"/>
      <c r="C767" s="1092"/>
      <c r="D767" s="1121" t="e">
        <f t="shared" si="44"/>
        <v>#DIV/0!</v>
      </c>
      <c r="E767" s="1121" t="e">
        <f t="shared" si="45"/>
        <v>#DIV/0!</v>
      </c>
      <c r="F767" s="1121" t="e">
        <f t="shared" si="46"/>
        <v>#DIV/0!</v>
      </c>
      <c r="G767" s="1121" t="e">
        <f t="shared" si="47"/>
        <v>#DIV/0!</v>
      </c>
      <c r="H767" s="1116"/>
      <c r="I767" s="1098"/>
      <c r="J767" s="1127"/>
      <c r="K767" s="1098"/>
      <c r="L767" s="1127"/>
      <c r="M767" s="1111"/>
      <c r="N767" s="1098"/>
      <c r="O767" s="1127"/>
      <c r="P767" s="1098">
        <v>478800</v>
      </c>
      <c r="Q767" s="1127"/>
      <c r="R767" s="1111"/>
      <c r="S767" s="1098"/>
      <c r="T767" s="1127"/>
      <c r="U767" s="1098">
        <v>478800</v>
      </c>
      <c r="V767" s="1134"/>
    </row>
    <row r="768" spans="1:22">
      <c r="A768" s="1102" t="s">
        <v>864</v>
      </c>
      <c r="B768" s="1092"/>
      <c r="C768" s="1092"/>
      <c r="D768" s="1121" t="e">
        <f t="shared" si="44"/>
        <v>#DIV/0!</v>
      </c>
      <c r="E768" s="1121" t="e">
        <f t="shared" si="45"/>
        <v>#DIV/0!</v>
      </c>
      <c r="F768" s="1121" t="e">
        <f t="shared" si="46"/>
        <v>#DIV/0!</v>
      </c>
      <c r="G768" s="1121" t="e">
        <f t="shared" si="47"/>
        <v>#DIV/0!</v>
      </c>
      <c r="H768" s="1116"/>
      <c r="I768" s="1098"/>
      <c r="J768" s="1127"/>
      <c r="K768" s="1098"/>
      <c r="L768" s="1127"/>
      <c r="M768" s="1111"/>
      <c r="N768" s="1098"/>
      <c r="O768" s="1127"/>
      <c r="P768" s="1098">
        <v>478800</v>
      </c>
      <c r="Q768" s="1127"/>
      <c r="R768" s="1111"/>
      <c r="S768" s="1098"/>
      <c r="T768" s="1127"/>
      <c r="U768" s="1098">
        <v>478800</v>
      </c>
      <c r="V768" s="1134"/>
    </row>
    <row r="769" spans="1:22">
      <c r="A769" s="1099" t="s">
        <v>865</v>
      </c>
      <c r="B769" s="1092"/>
      <c r="C769" s="1092"/>
      <c r="D769" s="1121" t="e">
        <f t="shared" si="44"/>
        <v>#DIV/0!</v>
      </c>
      <c r="E769" s="1121" t="e">
        <f t="shared" si="45"/>
        <v>#DIV/0!</v>
      </c>
      <c r="F769" s="1121" t="e">
        <f t="shared" si="46"/>
        <v>#DIV/0!</v>
      </c>
      <c r="G769" s="1121" t="e">
        <f t="shared" si="47"/>
        <v>#DIV/0!</v>
      </c>
      <c r="H769" s="1116"/>
      <c r="I769" s="1098"/>
      <c r="J769" s="1127"/>
      <c r="K769" s="1098"/>
      <c r="L769" s="1127"/>
      <c r="M769" s="1111"/>
      <c r="N769" s="1098"/>
      <c r="O769" s="1127"/>
      <c r="P769" s="1098">
        <v>104280</v>
      </c>
      <c r="Q769" s="1127"/>
      <c r="R769" s="1111"/>
      <c r="S769" s="1098"/>
      <c r="T769" s="1127"/>
      <c r="U769" s="1098"/>
      <c r="V769" s="1134"/>
    </row>
    <row r="770" spans="1:22">
      <c r="A770" s="1102" t="s">
        <v>623</v>
      </c>
      <c r="B770" s="1092"/>
      <c r="C770" s="1092"/>
      <c r="D770" s="1121" t="e">
        <f t="shared" si="44"/>
        <v>#DIV/0!</v>
      </c>
      <c r="E770" s="1121" t="e">
        <f t="shared" si="45"/>
        <v>#DIV/0!</v>
      </c>
      <c r="F770" s="1121" t="e">
        <f t="shared" si="46"/>
        <v>#DIV/0!</v>
      </c>
      <c r="G770" s="1121" t="e">
        <f t="shared" si="47"/>
        <v>#DIV/0!</v>
      </c>
      <c r="H770" s="1116"/>
      <c r="I770" s="1098"/>
      <c r="J770" s="1127"/>
      <c r="K770" s="1098"/>
      <c r="L770" s="1127"/>
      <c r="M770" s="1111"/>
      <c r="N770" s="1098"/>
      <c r="O770" s="1127"/>
      <c r="P770" s="1098">
        <v>104280</v>
      </c>
      <c r="Q770" s="1127"/>
      <c r="R770" s="1111"/>
      <c r="S770" s="1098"/>
      <c r="T770" s="1127"/>
      <c r="U770" s="1098"/>
      <c r="V770" s="1134"/>
    </row>
    <row r="771" spans="1:22">
      <c r="A771" s="1099" t="s">
        <v>866</v>
      </c>
      <c r="B771" s="1092"/>
      <c r="C771" s="1092"/>
      <c r="D771" s="1121" t="e">
        <f t="shared" si="44"/>
        <v>#DIV/0!</v>
      </c>
      <c r="E771" s="1121" t="e">
        <f t="shared" si="45"/>
        <v>#DIV/0!</v>
      </c>
      <c r="F771" s="1121" t="e">
        <f t="shared" si="46"/>
        <v>#DIV/0!</v>
      </c>
      <c r="G771" s="1121" t="e">
        <f t="shared" si="47"/>
        <v>#DIV/0!</v>
      </c>
      <c r="H771" s="1116"/>
      <c r="I771" s="1098"/>
      <c r="J771" s="1127"/>
      <c r="K771" s="1098"/>
      <c r="L771" s="1127"/>
      <c r="M771" s="1111"/>
      <c r="N771" s="1098"/>
      <c r="O771" s="1127"/>
      <c r="P771" s="1098">
        <v>199500</v>
      </c>
      <c r="Q771" s="1127"/>
      <c r="R771" s="1111"/>
      <c r="S771" s="1098"/>
      <c r="T771" s="1127"/>
      <c r="U771" s="1098"/>
      <c r="V771" s="1134"/>
    </row>
    <row r="772" spans="1:22">
      <c r="A772" s="1102" t="s">
        <v>867</v>
      </c>
      <c r="B772" s="1092"/>
      <c r="C772" s="1092"/>
      <c r="D772" s="1121" t="e">
        <f t="shared" si="44"/>
        <v>#DIV/0!</v>
      </c>
      <c r="E772" s="1121" t="e">
        <f t="shared" si="45"/>
        <v>#DIV/0!</v>
      </c>
      <c r="F772" s="1121" t="e">
        <f t="shared" si="46"/>
        <v>#DIV/0!</v>
      </c>
      <c r="G772" s="1121" t="e">
        <f t="shared" si="47"/>
        <v>#DIV/0!</v>
      </c>
      <c r="H772" s="1116"/>
      <c r="I772" s="1098"/>
      <c r="J772" s="1127"/>
      <c r="K772" s="1098"/>
      <c r="L772" s="1127"/>
      <c r="M772" s="1111"/>
      <c r="N772" s="1098"/>
      <c r="O772" s="1127"/>
      <c r="P772" s="1098">
        <v>199500</v>
      </c>
      <c r="Q772" s="1127"/>
      <c r="R772" s="1111"/>
      <c r="S772" s="1098"/>
      <c r="T772" s="1127"/>
      <c r="U772" s="1098"/>
      <c r="V772" s="1134"/>
    </row>
    <row r="773" spans="1:22">
      <c r="A773" s="1099" t="s">
        <v>868</v>
      </c>
      <c r="B773" s="1092"/>
      <c r="C773" s="1092"/>
      <c r="D773" s="1121" t="e">
        <f t="shared" si="44"/>
        <v>#DIV/0!</v>
      </c>
      <c r="E773" s="1121" t="e">
        <f t="shared" si="45"/>
        <v>#DIV/0!</v>
      </c>
      <c r="F773" s="1121" t="e">
        <f t="shared" si="46"/>
        <v>#DIV/0!</v>
      </c>
      <c r="G773" s="1121" t="e">
        <f t="shared" si="47"/>
        <v>#DIV/0!</v>
      </c>
      <c r="H773" s="1116"/>
      <c r="I773" s="1098"/>
      <c r="J773" s="1127"/>
      <c r="K773" s="1098"/>
      <c r="L773" s="1127"/>
      <c r="M773" s="1111"/>
      <c r="N773" s="1098"/>
      <c r="O773" s="1127"/>
      <c r="P773" s="1098">
        <v>253800</v>
      </c>
      <c r="Q773" s="1127"/>
      <c r="R773" s="1111"/>
      <c r="S773" s="1098"/>
      <c r="T773" s="1127"/>
      <c r="U773" s="1098">
        <v>253800</v>
      </c>
      <c r="V773" s="1134"/>
    </row>
    <row r="774" spans="1:22">
      <c r="A774" s="1102" t="s">
        <v>869</v>
      </c>
      <c r="B774" s="1092"/>
      <c r="C774" s="1092"/>
      <c r="D774" s="1121" t="e">
        <f t="shared" si="44"/>
        <v>#DIV/0!</v>
      </c>
      <c r="E774" s="1121" t="e">
        <f t="shared" si="45"/>
        <v>#DIV/0!</v>
      </c>
      <c r="F774" s="1121" t="e">
        <f t="shared" si="46"/>
        <v>#DIV/0!</v>
      </c>
      <c r="G774" s="1121" t="e">
        <f t="shared" si="47"/>
        <v>#DIV/0!</v>
      </c>
      <c r="H774" s="1116"/>
      <c r="I774" s="1098"/>
      <c r="J774" s="1127"/>
      <c r="K774" s="1098"/>
      <c r="L774" s="1127"/>
      <c r="M774" s="1111"/>
      <c r="N774" s="1098"/>
      <c r="O774" s="1127"/>
      <c r="P774" s="1098">
        <v>253800</v>
      </c>
      <c r="Q774" s="1127"/>
      <c r="R774" s="1111"/>
      <c r="S774" s="1098"/>
      <c r="T774" s="1127"/>
      <c r="U774" s="1098">
        <v>253800</v>
      </c>
      <c r="V774" s="1134"/>
    </row>
    <row r="775" spans="1:22">
      <c r="A775" s="1099" t="s">
        <v>870</v>
      </c>
      <c r="B775" s="1092"/>
      <c r="C775" s="1092"/>
      <c r="D775" s="1121" t="e">
        <f t="shared" si="44"/>
        <v>#DIV/0!</v>
      </c>
      <c r="E775" s="1121" t="e">
        <f t="shared" si="45"/>
        <v>#DIV/0!</v>
      </c>
      <c r="F775" s="1121" t="e">
        <f t="shared" si="46"/>
        <v>#DIV/0!</v>
      </c>
      <c r="G775" s="1121" t="e">
        <f t="shared" si="47"/>
        <v>#DIV/0!</v>
      </c>
      <c r="H775" s="1116"/>
      <c r="I775" s="1098"/>
      <c r="J775" s="1127"/>
      <c r="K775" s="1098"/>
      <c r="L775" s="1127"/>
      <c r="M775" s="1111"/>
      <c r="N775" s="1098"/>
      <c r="O775" s="1127"/>
      <c r="P775" s="1098">
        <v>253800</v>
      </c>
      <c r="Q775" s="1127"/>
      <c r="R775" s="1111"/>
      <c r="S775" s="1098"/>
      <c r="T775" s="1127"/>
      <c r="U775" s="1098">
        <v>253800</v>
      </c>
      <c r="V775" s="1134"/>
    </row>
    <row r="776" spans="1:22">
      <c r="A776" s="1102" t="s">
        <v>869</v>
      </c>
      <c r="B776" s="1092"/>
      <c r="C776" s="1092"/>
      <c r="D776" s="1121" t="e">
        <f t="shared" si="44"/>
        <v>#DIV/0!</v>
      </c>
      <c r="E776" s="1121" t="e">
        <f t="shared" si="45"/>
        <v>#DIV/0!</v>
      </c>
      <c r="F776" s="1121" t="e">
        <f t="shared" si="46"/>
        <v>#DIV/0!</v>
      </c>
      <c r="G776" s="1121" t="e">
        <f t="shared" si="47"/>
        <v>#DIV/0!</v>
      </c>
      <c r="H776" s="1116"/>
      <c r="I776" s="1098"/>
      <c r="J776" s="1127"/>
      <c r="K776" s="1098"/>
      <c r="L776" s="1127"/>
      <c r="M776" s="1111"/>
      <c r="N776" s="1098"/>
      <c r="O776" s="1127"/>
      <c r="P776" s="1098">
        <v>253800</v>
      </c>
      <c r="Q776" s="1127"/>
      <c r="R776" s="1111"/>
      <c r="S776" s="1098"/>
      <c r="T776" s="1127"/>
      <c r="U776" s="1098">
        <v>253800</v>
      </c>
      <c r="V776" s="1134"/>
    </row>
    <row r="777" spans="1:22">
      <c r="A777" s="1099" t="s">
        <v>871</v>
      </c>
      <c r="B777" s="1092"/>
      <c r="C777" s="1092"/>
      <c r="D777" s="1121" t="e">
        <f t="shared" ref="D777:D840" si="48">+AVERAGE(J777,O777)</f>
        <v>#DIV/0!</v>
      </c>
      <c r="E777" s="1121" t="e">
        <f t="shared" ref="E777:E840" si="49">+AVERAGE(L777,Q777)</f>
        <v>#DIV/0!</v>
      </c>
      <c r="F777" s="1121" t="e">
        <f t="shared" ref="F777:F840" si="50">+B777-D777</f>
        <v>#DIV/0!</v>
      </c>
      <c r="G777" s="1121" t="e">
        <f t="shared" ref="G777:G840" si="51">+C777-E777</f>
        <v>#DIV/0!</v>
      </c>
      <c r="H777" s="1116"/>
      <c r="I777" s="1098"/>
      <c r="J777" s="1127"/>
      <c r="K777" s="1098"/>
      <c r="L777" s="1127"/>
      <c r="M777" s="1111"/>
      <c r="N777" s="1098"/>
      <c r="O777" s="1127"/>
      <c r="P777" s="1098"/>
      <c r="Q777" s="1127"/>
      <c r="R777" s="1111"/>
      <c r="S777" s="1098"/>
      <c r="T777" s="1127"/>
      <c r="U777" s="1098">
        <v>104280</v>
      </c>
      <c r="V777" s="1134"/>
    </row>
    <row r="778" spans="1:22">
      <c r="A778" s="1102" t="s">
        <v>623</v>
      </c>
      <c r="B778" s="1092"/>
      <c r="C778" s="1092"/>
      <c r="D778" s="1121" t="e">
        <f t="shared" si="48"/>
        <v>#DIV/0!</v>
      </c>
      <c r="E778" s="1121" t="e">
        <f t="shared" si="49"/>
        <v>#DIV/0!</v>
      </c>
      <c r="F778" s="1121" t="e">
        <f t="shared" si="50"/>
        <v>#DIV/0!</v>
      </c>
      <c r="G778" s="1121" t="e">
        <f t="shared" si="51"/>
        <v>#DIV/0!</v>
      </c>
      <c r="H778" s="1116"/>
      <c r="I778" s="1098"/>
      <c r="J778" s="1127"/>
      <c r="K778" s="1098"/>
      <c r="L778" s="1127"/>
      <c r="M778" s="1111"/>
      <c r="N778" s="1098"/>
      <c r="O778" s="1127"/>
      <c r="P778" s="1098"/>
      <c r="Q778" s="1127"/>
      <c r="R778" s="1111"/>
      <c r="S778" s="1098"/>
      <c r="T778" s="1127"/>
      <c r="U778" s="1098">
        <v>104280</v>
      </c>
      <c r="V778" s="1134"/>
    </row>
    <row r="779" spans="1:22">
      <c r="A779" s="1100" t="s">
        <v>134</v>
      </c>
      <c r="B779" s="1092"/>
      <c r="C779" s="1092"/>
      <c r="D779" s="1121" t="e">
        <f t="shared" si="48"/>
        <v>#DIV/0!</v>
      </c>
      <c r="E779" s="1121" t="e">
        <f t="shared" si="49"/>
        <v>#DIV/0!</v>
      </c>
      <c r="F779" s="1121" t="e">
        <f t="shared" si="50"/>
        <v>#DIV/0!</v>
      </c>
      <c r="G779" s="1121" t="e">
        <f t="shared" si="51"/>
        <v>#DIV/0!</v>
      </c>
      <c r="H779" s="1116"/>
      <c r="I779" s="1094"/>
      <c r="J779" s="1126"/>
      <c r="K779" s="1094"/>
      <c r="L779" s="1126"/>
      <c r="M779" s="1109"/>
      <c r="N779" s="1094"/>
      <c r="O779" s="1126"/>
      <c r="P779" s="1094">
        <v>28800</v>
      </c>
      <c r="Q779" s="1126"/>
      <c r="R779" s="1109"/>
      <c r="S779" s="1094"/>
      <c r="T779" s="1126"/>
      <c r="U779" s="1094">
        <v>235280</v>
      </c>
      <c r="V779" s="1134"/>
    </row>
    <row r="780" spans="1:22">
      <c r="A780" s="1101" t="s">
        <v>134</v>
      </c>
      <c r="B780" s="1092"/>
      <c r="C780" s="1092"/>
      <c r="D780" s="1121" t="e">
        <f t="shared" si="48"/>
        <v>#DIV/0!</v>
      </c>
      <c r="E780" s="1121" t="e">
        <f t="shared" si="49"/>
        <v>#DIV/0!</v>
      </c>
      <c r="F780" s="1121" t="e">
        <f t="shared" si="50"/>
        <v>#DIV/0!</v>
      </c>
      <c r="G780" s="1121" t="e">
        <f t="shared" si="51"/>
        <v>#DIV/0!</v>
      </c>
      <c r="H780" s="1116"/>
      <c r="I780" s="1098"/>
      <c r="J780" s="1127"/>
      <c r="K780" s="1098"/>
      <c r="L780" s="1127"/>
      <c r="M780" s="1111"/>
      <c r="N780" s="1098"/>
      <c r="O780" s="1127"/>
      <c r="P780" s="1098">
        <v>28800</v>
      </c>
      <c r="Q780" s="1127"/>
      <c r="R780" s="1111"/>
      <c r="S780" s="1098"/>
      <c r="T780" s="1127"/>
      <c r="U780" s="1098">
        <v>235280</v>
      </c>
      <c r="V780" s="1134"/>
    </row>
    <row r="781" spans="1:22">
      <c r="A781" s="1093" t="s">
        <v>134</v>
      </c>
      <c r="B781" s="1092"/>
      <c r="C781" s="1092"/>
      <c r="D781" s="1121" t="e">
        <f t="shared" si="48"/>
        <v>#DIV/0!</v>
      </c>
      <c r="E781" s="1121" t="e">
        <f t="shared" si="49"/>
        <v>#DIV/0!</v>
      </c>
      <c r="F781" s="1121" t="e">
        <f t="shared" si="50"/>
        <v>#DIV/0!</v>
      </c>
      <c r="G781" s="1121" t="e">
        <f t="shared" si="51"/>
        <v>#DIV/0!</v>
      </c>
      <c r="H781" s="1116"/>
      <c r="I781" s="1094"/>
      <c r="J781" s="1126"/>
      <c r="K781" s="1094"/>
      <c r="L781" s="1126"/>
      <c r="M781" s="1109"/>
      <c r="N781" s="1094"/>
      <c r="O781" s="1126"/>
      <c r="P781" s="1094">
        <v>28800</v>
      </c>
      <c r="Q781" s="1126"/>
      <c r="R781" s="1109"/>
      <c r="S781" s="1094"/>
      <c r="T781" s="1126"/>
      <c r="U781" s="1094">
        <v>235280</v>
      </c>
      <c r="V781" s="1134"/>
    </row>
    <row r="782" spans="1:22">
      <c r="A782" s="1099" t="s">
        <v>577</v>
      </c>
      <c r="B782" s="1092"/>
      <c r="C782" s="1092"/>
      <c r="D782" s="1121" t="e">
        <f t="shared" si="48"/>
        <v>#DIV/0!</v>
      </c>
      <c r="E782" s="1121" t="e">
        <f t="shared" si="49"/>
        <v>#DIV/0!</v>
      </c>
      <c r="F782" s="1121" t="e">
        <f t="shared" si="50"/>
        <v>#DIV/0!</v>
      </c>
      <c r="G782" s="1121" t="e">
        <f t="shared" si="51"/>
        <v>#DIV/0!</v>
      </c>
      <c r="H782" s="1116"/>
      <c r="I782" s="1098"/>
      <c r="J782" s="1127"/>
      <c r="K782" s="1098"/>
      <c r="L782" s="1127"/>
      <c r="M782" s="1111"/>
      <c r="N782" s="1098"/>
      <c r="O782" s="1127"/>
      <c r="P782" s="1098">
        <v>28800</v>
      </c>
      <c r="Q782" s="1127"/>
      <c r="R782" s="1111"/>
      <c r="S782" s="1098"/>
      <c r="T782" s="1127"/>
      <c r="U782" s="1098"/>
      <c r="V782" s="1134"/>
    </row>
    <row r="783" spans="1:22">
      <c r="A783" s="1099" t="s">
        <v>876</v>
      </c>
      <c r="B783" s="1092"/>
      <c r="C783" s="1092"/>
      <c r="D783" s="1121" t="e">
        <f t="shared" si="48"/>
        <v>#DIV/0!</v>
      </c>
      <c r="E783" s="1121" t="e">
        <f t="shared" si="49"/>
        <v>#DIV/0!</v>
      </c>
      <c r="F783" s="1121" t="e">
        <f t="shared" si="50"/>
        <v>#DIV/0!</v>
      </c>
      <c r="G783" s="1121" t="e">
        <f t="shared" si="51"/>
        <v>#DIV/0!</v>
      </c>
      <c r="H783" s="1116"/>
      <c r="I783" s="1098"/>
      <c r="J783" s="1127"/>
      <c r="K783" s="1098"/>
      <c r="L783" s="1127"/>
      <c r="M783" s="1111"/>
      <c r="N783" s="1098"/>
      <c r="O783" s="1127"/>
      <c r="P783" s="1098"/>
      <c r="Q783" s="1127"/>
      <c r="R783" s="1111"/>
      <c r="S783" s="1098"/>
      <c r="T783" s="1127"/>
      <c r="U783" s="1098">
        <v>235280</v>
      </c>
      <c r="V783" s="1134"/>
    </row>
    <row r="784" spans="1:22">
      <c r="A784" s="1102" t="s">
        <v>877</v>
      </c>
      <c r="B784" s="1092"/>
      <c r="C784" s="1092"/>
      <c r="D784" s="1121" t="e">
        <f t="shared" si="48"/>
        <v>#DIV/0!</v>
      </c>
      <c r="E784" s="1121" t="e">
        <f t="shared" si="49"/>
        <v>#DIV/0!</v>
      </c>
      <c r="F784" s="1121" t="e">
        <f t="shared" si="50"/>
        <v>#DIV/0!</v>
      </c>
      <c r="G784" s="1121" t="e">
        <f t="shared" si="51"/>
        <v>#DIV/0!</v>
      </c>
      <c r="H784" s="1116"/>
      <c r="I784" s="1098"/>
      <c r="J784" s="1127"/>
      <c r="K784" s="1098"/>
      <c r="L784" s="1127"/>
      <c r="M784" s="1111"/>
      <c r="N784" s="1098"/>
      <c r="O784" s="1127"/>
      <c r="P784" s="1098"/>
      <c r="Q784" s="1127"/>
      <c r="R784" s="1111"/>
      <c r="S784" s="1098"/>
      <c r="T784" s="1127"/>
      <c r="U784" s="1098">
        <v>235280</v>
      </c>
      <c r="V784" s="1134"/>
    </row>
    <row r="785" spans="1:22">
      <c r="A785" s="1090" t="s">
        <v>878</v>
      </c>
      <c r="B785" s="1092"/>
      <c r="C785" s="1092"/>
      <c r="D785" s="1121" t="e">
        <f t="shared" si="48"/>
        <v>#DIV/0!</v>
      </c>
      <c r="E785" s="1121" t="e">
        <f t="shared" si="49"/>
        <v>#DIV/0!</v>
      </c>
      <c r="F785" s="1121" t="e">
        <f t="shared" si="50"/>
        <v>#DIV/0!</v>
      </c>
      <c r="G785" s="1121" t="e">
        <f t="shared" si="51"/>
        <v>#DIV/0!</v>
      </c>
      <c r="H785" s="1116"/>
      <c r="I785" s="1091"/>
      <c r="J785" s="1125"/>
      <c r="K785" s="1091"/>
      <c r="L785" s="1125"/>
      <c r="M785" s="1109"/>
      <c r="N785" s="1091">
        <v>1935500</v>
      </c>
      <c r="O785" s="1125"/>
      <c r="P785" s="1091"/>
      <c r="Q785" s="1125"/>
      <c r="R785" s="1109"/>
      <c r="S785" s="1091">
        <v>2627670</v>
      </c>
      <c r="T785" s="1125"/>
      <c r="U785" s="1091"/>
      <c r="V785" s="1134"/>
    </row>
    <row r="786" spans="1:22">
      <c r="A786" s="1100" t="s">
        <v>571</v>
      </c>
      <c r="B786" s="1092"/>
      <c r="C786" s="1092"/>
      <c r="D786" s="1121" t="e">
        <f t="shared" si="48"/>
        <v>#DIV/0!</v>
      </c>
      <c r="E786" s="1121" t="e">
        <f t="shared" si="49"/>
        <v>#DIV/0!</v>
      </c>
      <c r="F786" s="1121" t="e">
        <f t="shared" si="50"/>
        <v>#DIV/0!</v>
      </c>
      <c r="G786" s="1121" t="e">
        <f t="shared" si="51"/>
        <v>#DIV/0!</v>
      </c>
      <c r="H786" s="1116"/>
      <c r="I786" s="1094"/>
      <c r="J786" s="1126"/>
      <c r="K786" s="1094"/>
      <c r="L786" s="1126"/>
      <c r="M786" s="1109"/>
      <c r="N786" s="1094">
        <v>243800</v>
      </c>
      <c r="O786" s="1126"/>
      <c r="P786" s="1094"/>
      <c r="Q786" s="1126"/>
      <c r="R786" s="1109"/>
      <c r="S786" s="1094">
        <v>250000</v>
      </c>
      <c r="T786" s="1126"/>
      <c r="U786" s="1094"/>
      <c r="V786" s="1134"/>
    </row>
    <row r="787" spans="1:22">
      <c r="A787" s="1101" t="s">
        <v>571</v>
      </c>
      <c r="B787" s="1092"/>
      <c r="C787" s="1092"/>
      <c r="D787" s="1121" t="e">
        <f t="shared" si="48"/>
        <v>#DIV/0!</v>
      </c>
      <c r="E787" s="1121" t="e">
        <f t="shared" si="49"/>
        <v>#DIV/0!</v>
      </c>
      <c r="F787" s="1121" t="e">
        <f t="shared" si="50"/>
        <v>#DIV/0!</v>
      </c>
      <c r="G787" s="1121" t="e">
        <f t="shared" si="51"/>
        <v>#DIV/0!</v>
      </c>
      <c r="H787" s="1116"/>
      <c r="I787" s="1098"/>
      <c r="J787" s="1127"/>
      <c r="K787" s="1098"/>
      <c r="L787" s="1127"/>
      <c r="M787" s="1111"/>
      <c r="N787" s="1098">
        <v>243800</v>
      </c>
      <c r="O787" s="1127"/>
      <c r="P787" s="1098"/>
      <c r="Q787" s="1127"/>
      <c r="R787" s="1111"/>
      <c r="S787" s="1098">
        <v>250000</v>
      </c>
      <c r="T787" s="1127"/>
      <c r="U787" s="1098"/>
      <c r="V787" s="1134"/>
    </row>
    <row r="788" spans="1:22">
      <c r="A788" s="1093" t="s">
        <v>571</v>
      </c>
      <c r="B788" s="1092"/>
      <c r="C788" s="1092"/>
      <c r="D788" s="1121" t="e">
        <f t="shared" si="48"/>
        <v>#DIV/0!</v>
      </c>
      <c r="E788" s="1121" t="e">
        <f t="shared" si="49"/>
        <v>#DIV/0!</v>
      </c>
      <c r="F788" s="1121" t="e">
        <f t="shared" si="50"/>
        <v>#DIV/0!</v>
      </c>
      <c r="G788" s="1121" t="e">
        <f t="shared" si="51"/>
        <v>#DIV/0!</v>
      </c>
      <c r="H788" s="1116"/>
      <c r="I788" s="1094"/>
      <c r="J788" s="1126"/>
      <c r="K788" s="1094"/>
      <c r="L788" s="1126"/>
      <c r="M788" s="1109"/>
      <c r="N788" s="1094">
        <v>243800</v>
      </c>
      <c r="O788" s="1126"/>
      <c r="P788" s="1094"/>
      <c r="Q788" s="1126"/>
      <c r="R788" s="1109"/>
      <c r="S788" s="1094">
        <v>250000</v>
      </c>
      <c r="T788" s="1126"/>
      <c r="U788" s="1094"/>
      <c r="V788" s="1134"/>
    </row>
    <row r="789" spans="1:22">
      <c r="A789" s="1099" t="s">
        <v>884</v>
      </c>
      <c r="B789" s="1092"/>
      <c r="C789" s="1092"/>
      <c r="D789" s="1121" t="e">
        <f t="shared" si="48"/>
        <v>#DIV/0!</v>
      </c>
      <c r="E789" s="1121" t="e">
        <f t="shared" si="49"/>
        <v>#DIV/0!</v>
      </c>
      <c r="F789" s="1121" t="e">
        <f t="shared" si="50"/>
        <v>#DIV/0!</v>
      </c>
      <c r="G789" s="1121" t="e">
        <f t="shared" si="51"/>
        <v>#DIV/0!</v>
      </c>
      <c r="H789" s="1116"/>
      <c r="I789" s="1098"/>
      <c r="J789" s="1127"/>
      <c r="K789" s="1098"/>
      <c r="L789" s="1127"/>
      <c r="M789" s="1111"/>
      <c r="N789" s="1098"/>
      <c r="O789" s="1127"/>
      <c r="P789" s="1098"/>
      <c r="Q789" s="1127"/>
      <c r="R789" s="1111"/>
      <c r="S789" s="1098">
        <v>100000</v>
      </c>
      <c r="T789" s="1127"/>
      <c r="U789" s="1098"/>
      <c r="V789" s="1134"/>
    </row>
    <row r="790" spans="1:22">
      <c r="A790" s="1099" t="s">
        <v>880</v>
      </c>
      <c r="B790" s="1092"/>
      <c r="C790" s="1092"/>
      <c r="D790" s="1121" t="e">
        <f t="shared" si="48"/>
        <v>#DIV/0!</v>
      </c>
      <c r="E790" s="1121" t="e">
        <f t="shared" si="49"/>
        <v>#DIV/0!</v>
      </c>
      <c r="F790" s="1121" t="e">
        <f t="shared" si="50"/>
        <v>#DIV/0!</v>
      </c>
      <c r="G790" s="1121" t="e">
        <f t="shared" si="51"/>
        <v>#DIV/0!</v>
      </c>
      <c r="H790" s="1116"/>
      <c r="I790" s="1098"/>
      <c r="J790" s="1127"/>
      <c r="K790" s="1098"/>
      <c r="L790" s="1127"/>
      <c r="M790" s="1111"/>
      <c r="N790" s="1098">
        <v>100000</v>
      </c>
      <c r="O790" s="1127"/>
      <c r="P790" s="1098"/>
      <c r="Q790" s="1127"/>
      <c r="R790" s="1111"/>
      <c r="S790" s="1098"/>
      <c r="T790" s="1127"/>
      <c r="U790" s="1098"/>
      <c r="V790" s="1134"/>
    </row>
    <row r="791" spans="1:22">
      <c r="A791" s="1099" t="s">
        <v>881</v>
      </c>
      <c r="B791" s="1092"/>
      <c r="C791" s="1092"/>
      <c r="D791" s="1121" t="e">
        <f t="shared" si="48"/>
        <v>#DIV/0!</v>
      </c>
      <c r="E791" s="1121" t="e">
        <f t="shared" si="49"/>
        <v>#DIV/0!</v>
      </c>
      <c r="F791" s="1121" t="e">
        <f t="shared" si="50"/>
        <v>#DIV/0!</v>
      </c>
      <c r="G791" s="1121" t="e">
        <f t="shared" si="51"/>
        <v>#DIV/0!</v>
      </c>
      <c r="H791" s="1116"/>
      <c r="I791" s="1098"/>
      <c r="J791" s="1127"/>
      <c r="K791" s="1098"/>
      <c r="L791" s="1127"/>
      <c r="M791" s="1111"/>
      <c r="N791" s="1098">
        <v>143800</v>
      </c>
      <c r="O791" s="1127"/>
      <c r="P791" s="1098"/>
      <c r="Q791" s="1127"/>
      <c r="R791" s="1111"/>
      <c r="S791" s="1098">
        <v>150000</v>
      </c>
      <c r="T791" s="1127"/>
      <c r="U791" s="1098"/>
      <c r="V791" s="1134"/>
    </row>
    <row r="792" spans="1:22">
      <c r="A792" s="1100" t="s">
        <v>325</v>
      </c>
      <c r="B792" s="1092"/>
      <c r="C792" s="1092"/>
      <c r="D792" s="1121" t="e">
        <f t="shared" si="48"/>
        <v>#DIV/0!</v>
      </c>
      <c r="E792" s="1121" t="e">
        <f t="shared" si="49"/>
        <v>#DIV/0!</v>
      </c>
      <c r="F792" s="1121" t="e">
        <f t="shared" si="50"/>
        <v>#DIV/0!</v>
      </c>
      <c r="G792" s="1121" t="e">
        <f t="shared" si="51"/>
        <v>#DIV/0!</v>
      </c>
      <c r="H792" s="1116"/>
      <c r="I792" s="1094"/>
      <c r="J792" s="1126"/>
      <c r="K792" s="1094"/>
      <c r="L792" s="1126"/>
      <c r="M792" s="1109"/>
      <c r="N792" s="1094">
        <v>1292900</v>
      </c>
      <c r="O792" s="1126"/>
      <c r="P792" s="1094"/>
      <c r="Q792" s="1126"/>
      <c r="R792" s="1109"/>
      <c r="S792" s="1094">
        <v>1376300</v>
      </c>
      <c r="T792" s="1126"/>
      <c r="U792" s="1094"/>
      <c r="V792" s="1134"/>
    </row>
    <row r="793" spans="1:22">
      <c r="A793" s="1101" t="s">
        <v>376</v>
      </c>
      <c r="B793" s="1092"/>
      <c r="C793" s="1092"/>
      <c r="D793" s="1121" t="e">
        <f t="shared" si="48"/>
        <v>#DIV/0!</v>
      </c>
      <c r="E793" s="1121" t="e">
        <f t="shared" si="49"/>
        <v>#DIV/0!</v>
      </c>
      <c r="F793" s="1121" t="e">
        <f t="shared" si="50"/>
        <v>#DIV/0!</v>
      </c>
      <c r="G793" s="1121" t="e">
        <f t="shared" si="51"/>
        <v>#DIV/0!</v>
      </c>
      <c r="H793" s="1116"/>
      <c r="I793" s="1098"/>
      <c r="J793" s="1127"/>
      <c r="K793" s="1098"/>
      <c r="L793" s="1127"/>
      <c r="M793" s="1111"/>
      <c r="N793" s="1098">
        <v>1283000</v>
      </c>
      <c r="O793" s="1127"/>
      <c r="P793" s="1098"/>
      <c r="Q793" s="1127"/>
      <c r="R793" s="1111"/>
      <c r="S793" s="1098">
        <v>1366400</v>
      </c>
      <c r="T793" s="1127"/>
      <c r="U793" s="1098"/>
      <c r="V793" s="1134"/>
    </row>
    <row r="794" spans="1:22">
      <c r="A794" s="1093" t="s">
        <v>166</v>
      </c>
      <c r="B794" s="1092"/>
      <c r="C794" s="1092"/>
      <c r="D794" s="1121" t="e">
        <f t="shared" si="48"/>
        <v>#DIV/0!</v>
      </c>
      <c r="E794" s="1121" t="e">
        <f t="shared" si="49"/>
        <v>#DIV/0!</v>
      </c>
      <c r="F794" s="1121" t="e">
        <f t="shared" si="50"/>
        <v>#DIV/0!</v>
      </c>
      <c r="G794" s="1121" t="e">
        <f t="shared" si="51"/>
        <v>#DIV/0!</v>
      </c>
      <c r="H794" s="1116"/>
      <c r="I794" s="1094"/>
      <c r="J794" s="1126"/>
      <c r="K794" s="1094"/>
      <c r="L794" s="1126"/>
      <c r="M794" s="1109"/>
      <c r="N794" s="1094">
        <v>959000</v>
      </c>
      <c r="O794" s="1126"/>
      <c r="P794" s="1094"/>
      <c r="Q794" s="1126"/>
      <c r="R794" s="1109"/>
      <c r="S794" s="1094">
        <v>959000</v>
      </c>
      <c r="T794" s="1126"/>
      <c r="U794" s="1094"/>
      <c r="V794" s="1134"/>
    </row>
    <row r="795" spans="1:22">
      <c r="A795" s="1099" t="s">
        <v>601</v>
      </c>
      <c r="B795" s="1092"/>
      <c r="C795" s="1092"/>
      <c r="D795" s="1121" t="e">
        <f t="shared" si="48"/>
        <v>#DIV/0!</v>
      </c>
      <c r="E795" s="1121" t="e">
        <f t="shared" si="49"/>
        <v>#DIV/0!</v>
      </c>
      <c r="F795" s="1121" t="e">
        <f t="shared" si="50"/>
        <v>#DIV/0!</v>
      </c>
      <c r="G795" s="1121" t="e">
        <f t="shared" si="51"/>
        <v>#DIV/0!</v>
      </c>
      <c r="H795" s="1116"/>
      <c r="I795" s="1098"/>
      <c r="J795" s="1127"/>
      <c r="K795" s="1098"/>
      <c r="L795" s="1127"/>
      <c r="M795" s="1111"/>
      <c r="N795" s="1098">
        <v>9000</v>
      </c>
      <c r="O795" s="1127"/>
      <c r="P795" s="1098"/>
      <c r="Q795" s="1127"/>
      <c r="R795" s="1111"/>
      <c r="S795" s="1098">
        <v>9000</v>
      </c>
      <c r="T795" s="1127"/>
      <c r="U795" s="1098"/>
      <c r="V795" s="1134"/>
    </row>
    <row r="796" spans="1:22">
      <c r="A796" s="1099" t="s">
        <v>645</v>
      </c>
      <c r="B796" s="1092"/>
      <c r="C796" s="1092"/>
      <c r="D796" s="1121" t="e">
        <f t="shared" si="48"/>
        <v>#DIV/0!</v>
      </c>
      <c r="E796" s="1121" t="e">
        <f t="shared" si="49"/>
        <v>#DIV/0!</v>
      </c>
      <c r="F796" s="1121" t="e">
        <f t="shared" si="50"/>
        <v>#DIV/0!</v>
      </c>
      <c r="G796" s="1121" t="e">
        <f t="shared" si="51"/>
        <v>#DIV/0!</v>
      </c>
      <c r="H796" s="1116"/>
      <c r="I796" s="1098"/>
      <c r="J796" s="1127"/>
      <c r="K796" s="1098"/>
      <c r="L796" s="1127"/>
      <c r="M796" s="1111"/>
      <c r="N796" s="1098">
        <v>20000</v>
      </c>
      <c r="O796" s="1127"/>
      <c r="P796" s="1098"/>
      <c r="Q796" s="1127"/>
      <c r="R796" s="1111"/>
      <c r="S796" s="1098">
        <v>20000</v>
      </c>
      <c r="T796" s="1127"/>
      <c r="U796" s="1098"/>
      <c r="V796" s="1134"/>
    </row>
    <row r="797" spans="1:22">
      <c r="A797" s="1099" t="s">
        <v>646</v>
      </c>
      <c r="B797" s="1092"/>
      <c r="C797" s="1092"/>
      <c r="D797" s="1121" t="e">
        <f t="shared" si="48"/>
        <v>#DIV/0!</v>
      </c>
      <c r="E797" s="1121" t="e">
        <f t="shared" si="49"/>
        <v>#DIV/0!</v>
      </c>
      <c r="F797" s="1121" t="e">
        <f t="shared" si="50"/>
        <v>#DIV/0!</v>
      </c>
      <c r="G797" s="1121" t="e">
        <f t="shared" si="51"/>
        <v>#DIV/0!</v>
      </c>
      <c r="H797" s="1116"/>
      <c r="I797" s="1098"/>
      <c r="J797" s="1127"/>
      <c r="K797" s="1098"/>
      <c r="L797" s="1127"/>
      <c r="M797" s="1111"/>
      <c r="N797" s="1098">
        <v>365000</v>
      </c>
      <c r="O797" s="1127"/>
      <c r="P797" s="1098"/>
      <c r="Q797" s="1127"/>
      <c r="R797" s="1111"/>
      <c r="S797" s="1098">
        <v>365000</v>
      </c>
      <c r="T797" s="1127"/>
      <c r="U797" s="1098"/>
      <c r="V797" s="1134"/>
    </row>
    <row r="798" spans="1:22">
      <c r="A798" s="1099" t="s">
        <v>854</v>
      </c>
      <c r="B798" s="1092"/>
      <c r="C798" s="1092"/>
      <c r="D798" s="1121" t="e">
        <f t="shared" si="48"/>
        <v>#DIV/0!</v>
      </c>
      <c r="E798" s="1121" t="e">
        <f t="shared" si="49"/>
        <v>#DIV/0!</v>
      </c>
      <c r="F798" s="1121" t="e">
        <f t="shared" si="50"/>
        <v>#DIV/0!</v>
      </c>
      <c r="G798" s="1121" t="e">
        <f t="shared" si="51"/>
        <v>#DIV/0!</v>
      </c>
      <c r="H798" s="1116"/>
      <c r="I798" s="1098"/>
      <c r="J798" s="1127"/>
      <c r="K798" s="1098"/>
      <c r="L798" s="1127"/>
      <c r="M798" s="1111"/>
      <c r="N798" s="1098">
        <v>300000</v>
      </c>
      <c r="O798" s="1127"/>
      <c r="P798" s="1098"/>
      <c r="Q798" s="1127"/>
      <c r="R798" s="1111"/>
      <c r="S798" s="1098">
        <v>300000</v>
      </c>
      <c r="T798" s="1127"/>
      <c r="U798" s="1098"/>
      <c r="V798" s="1134"/>
    </row>
    <row r="799" spans="1:22">
      <c r="A799" s="1099" t="s">
        <v>647</v>
      </c>
      <c r="B799" s="1092"/>
      <c r="C799" s="1092"/>
      <c r="D799" s="1121" t="e">
        <f t="shared" si="48"/>
        <v>#DIV/0!</v>
      </c>
      <c r="E799" s="1121" t="e">
        <f t="shared" si="49"/>
        <v>#DIV/0!</v>
      </c>
      <c r="F799" s="1121" t="e">
        <f t="shared" si="50"/>
        <v>#DIV/0!</v>
      </c>
      <c r="G799" s="1121" t="e">
        <f t="shared" si="51"/>
        <v>#DIV/0!</v>
      </c>
      <c r="H799" s="1116"/>
      <c r="I799" s="1098"/>
      <c r="J799" s="1127"/>
      <c r="K799" s="1098"/>
      <c r="L799" s="1127"/>
      <c r="M799" s="1111"/>
      <c r="N799" s="1098">
        <v>150000</v>
      </c>
      <c r="O799" s="1127"/>
      <c r="P799" s="1098"/>
      <c r="Q799" s="1127"/>
      <c r="R799" s="1111"/>
      <c r="S799" s="1098">
        <v>150000</v>
      </c>
      <c r="T799" s="1127"/>
      <c r="U799" s="1098"/>
      <c r="V799" s="1134"/>
    </row>
    <row r="800" spans="1:22">
      <c r="A800" s="1099" t="s">
        <v>649</v>
      </c>
      <c r="B800" s="1092"/>
      <c r="C800" s="1092"/>
      <c r="D800" s="1121" t="e">
        <f t="shared" si="48"/>
        <v>#DIV/0!</v>
      </c>
      <c r="E800" s="1121" t="e">
        <f t="shared" si="49"/>
        <v>#DIV/0!</v>
      </c>
      <c r="F800" s="1121" t="e">
        <f t="shared" si="50"/>
        <v>#DIV/0!</v>
      </c>
      <c r="G800" s="1121" t="e">
        <f t="shared" si="51"/>
        <v>#DIV/0!</v>
      </c>
      <c r="H800" s="1116"/>
      <c r="I800" s="1098"/>
      <c r="J800" s="1127"/>
      <c r="K800" s="1098"/>
      <c r="L800" s="1127"/>
      <c r="M800" s="1111"/>
      <c r="N800" s="1098">
        <v>15000</v>
      </c>
      <c r="O800" s="1127"/>
      <c r="P800" s="1098"/>
      <c r="Q800" s="1127"/>
      <c r="R800" s="1111"/>
      <c r="S800" s="1098">
        <v>15000</v>
      </c>
      <c r="T800" s="1127"/>
      <c r="U800" s="1098"/>
      <c r="V800" s="1134"/>
    </row>
    <row r="801" spans="1:22">
      <c r="A801" s="1099" t="s">
        <v>650</v>
      </c>
      <c r="B801" s="1092"/>
      <c r="C801" s="1092"/>
      <c r="D801" s="1121" t="e">
        <f t="shared" si="48"/>
        <v>#DIV/0!</v>
      </c>
      <c r="E801" s="1121" t="e">
        <f t="shared" si="49"/>
        <v>#DIV/0!</v>
      </c>
      <c r="F801" s="1121" t="e">
        <f t="shared" si="50"/>
        <v>#DIV/0!</v>
      </c>
      <c r="G801" s="1121" t="e">
        <f t="shared" si="51"/>
        <v>#DIV/0!</v>
      </c>
      <c r="H801" s="1116"/>
      <c r="I801" s="1098"/>
      <c r="J801" s="1127"/>
      <c r="K801" s="1098"/>
      <c r="L801" s="1127"/>
      <c r="M801" s="1111"/>
      <c r="N801" s="1098">
        <v>100000</v>
      </c>
      <c r="O801" s="1127"/>
      <c r="P801" s="1098"/>
      <c r="Q801" s="1127"/>
      <c r="R801" s="1111"/>
      <c r="S801" s="1098">
        <v>100000</v>
      </c>
      <c r="T801" s="1127"/>
      <c r="U801" s="1098"/>
      <c r="V801" s="1134"/>
    </row>
    <row r="802" spans="1:22">
      <c r="A802" s="1093" t="s">
        <v>165</v>
      </c>
      <c r="B802" s="1092"/>
      <c r="C802" s="1092"/>
      <c r="D802" s="1121" t="e">
        <f t="shared" si="48"/>
        <v>#DIV/0!</v>
      </c>
      <c r="E802" s="1121" t="e">
        <f t="shared" si="49"/>
        <v>#DIV/0!</v>
      </c>
      <c r="F802" s="1121" t="e">
        <f t="shared" si="50"/>
        <v>#DIV/0!</v>
      </c>
      <c r="G802" s="1121" t="e">
        <f t="shared" si="51"/>
        <v>#DIV/0!</v>
      </c>
      <c r="H802" s="1116"/>
      <c r="I802" s="1094"/>
      <c r="J802" s="1126"/>
      <c r="K802" s="1094"/>
      <c r="L802" s="1126"/>
      <c r="M802" s="1109"/>
      <c r="N802" s="1094">
        <v>184000</v>
      </c>
      <c r="O802" s="1126"/>
      <c r="P802" s="1094"/>
      <c r="Q802" s="1126"/>
      <c r="R802" s="1109"/>
      <c r="S802" s="1094">
        <v>267400</v>
      </c>
      <c r="T802" s="1126"/>
      <c r="U802" s="1094"/>
      <c r="V802" s="1134"/>
    </row>
    <row r="803" spans="1:22">
      <c r="A803" s="1099" t="s">
        <v>653</v>
      </c>
      <c r="B803" s="1092"/>
      <c r="C803" s="1092"/>
      <c r="D803" s="1121" t="e">
        <f t="shared" si="48"/>
        <v>#DIV/0!</v>
      </c>
      <c r="E803" s="1121" t="e">
        <f t="shared" si="49"/>
        <v>#DIV/0!</v>
      </c>
      <c r="F803" s="1121" t="e">
        <f t="shared" si="50"/>
        <v>#DIV/0!</v>
      </c>
      <c r="G803" s="1121" t="e">
        <f t="shared" si="51"/>
        <v>#DIV/0!</v>
      </c>
      <c r="H803" s="1116"/>
      <c r="I803" s="1098"/>
      <c r="J803" s="1127"/>
      <c r="K803" s="1098"/>
      <c r="L803" s="1127"/>
      <c r="M803" s="1111"/>
      <c r="N803" s="1098">
        <v>144000</v>
      </c>
      <c r="O803" s="1127"/>
      <c r="P803" s="1098"/>
      <c r="Q803" s="1127"/>
      <c r="R803" s="1111"/>
      <c r="S803" s="1098">
        <v>168000</v>
      </c>
      <c r="T803" s="1127"/>
      <c r="U803" s="1098"/>
      <c r="V803" s="1134"/>
    </row>
    <row r="804" spans="1:22">
      <c r="A804" s="1099" t="s">
        <v>654</v>
      </c>
      <c r="B804" s="1092"/>
      <c r="C804" s="1092"/>
      <c r="D804" s="1121" t="e">
        <f t="shared" si="48"/>
        <v>#DIV/0!</v>
      </c>
      <c r="E804" s="1121" t="e">
        <f t="shared" si="49"/>
        <v>#DIV/0!</v>
      </c>
      <c r="F804" s="1121" t="e">
        <f t="shared" si="50"/>
        <v>#DIV/0!</v>
      </c>
      <c r="G804" s="1121" t="e">
        <f t="shared" si="51"/>
        <v>#DIV/0!</v>
      </c>
      <c r="H804" s="1116"/>
      <c r="I804" s="1098"/>
      <c r="J804" s="1127"/>
      <c r="K804" s="1098"/>
      <c r="L804" s="1127"/>
      <c r="M804" s="1111"/>
      <c r="N804" s="1098">
        <v>20000</v>
      </c>
      <c r="O804" s="1127"/>
      <c r="P804" s="1098"/>
      <c r="Q804" s="1127"/>
      <c r="R804" s="1111"/>
      <c r="S804" s="1098">
        <v>20000</v>
      </c>
      <c r="T804" s="1127"/>
      <c r="U804" s="1098"/>
      <c r="V804" s="1134"/>
    </row>
    <row r="805" spans="1:22">
      <c r="A805" s="1099" t="s">
        <v>618</v>
      </c>
      <c r="B805" s="1092"/>
      <c r="C805" s="1092"/>
      <c r="D805" s="1121" t="e">
        <f t="shared" si="48"/>
        <v>#DIV/0!</v>
      </c>
      <c r="E805" s="1121" t="e">
        <f t="shared" si="49"/>
        <v>#DIV/0!</v>
      </c>
      <c r="F805" s="1121" t="e">
        <f t="shared" si="50"/>
        <v>#DIV/0!</v>
      </c>
      <c r="G805" s="1121" t="e">
        <f t="shared" si="51"/>
        <v>#DIV/0!</v>
      </c>
      <c r="H805" s="1116"/>
      <c r="I805" s="1098"/>
      <c r="J805" s="1127"/>
      <c r="K805" s="1098"/>
      <c r="L805" s="1127"/>
      <c r="M805" s="1111"/>
      <c r="N805" s="1098"/>
      <c r="O805" s="1127"/>
      <c r="P805" s="1098"/>
      <c r="Q805" s="1127"/>
      <c r="R805" s="1111"/>
      <c r="S805" s="1098">
        <v>59400</v>
      </c>
      <c r="T805" s="1127"/>
      <c r="U805" s="1098"/>
      <c r="V805" s="1134"/>
    </row>
    <row r="806" spans="1:22">
      <c r="A806" s="1099" t="s">
        <v>734</v>
      </c>
      <c r="B806" s="1092"/>
      <c r="C806" s="1092"/>
      <c r="D806" s="1121" t="e">
        <f t="shared" si="48"/>
        <v>#DIV/0!</v>
      </c>
      <c r="E806" s="1121" t="e">
        <f t="shared" si="49"/>
        <v>#DIV/0!</v>
      </c>
      <c r="F806" s="1121" t="e">
        <f t="shared" si="50"/>
        <v>#DIV/0!</v>
      </c>
      <c r="G806" s="1121" t="e">
        <f t="shared" si="51"/>
        <v>#DIV/0!</v>
      </c>
      <c r="H806" s="1116"/>
      <c r="I806" s="1098"/>
      <c r="J806" s="1127"/>
      <c r="K806" s="1098"/>
      <c r="L806" s="1127"/>
      <c r="M806" s="1111"/>
      <c r="N806" s="1098">
        <v>20000</v>
      </c>
      <c r="O806" s="1127"/>
      <c r="P806" s="1098"/>
      <c r="Q806" s="1127"/>
      <c r="R806" s="1111"/>
      <c r="S806" s="1098">
        <v>20000</v>
      </c>
      <c r="T806" s="1127"/>
      <c r="U806" s="1098"/>
      <c r="V806" s="1134"/>
    </row>
    <row r="807" spans="1:22">
      <c r="A807" s="1093" t="s">
        <v>167</v>
      </c>
      <c r="B807" s="1092"/>
      <c r="C807" s="1092"/>
      <c r="D807" s="1121" t="e">
        <f t="shared" si="48"/>
        <v>#DIV/0!</v>
      </c>
      <c r="E807" s="1121" t="e">
        <f t="shared" si="49"/>
        <v>#DIV/0!</v>
      </c>
      <c r="F807" s="1121" t="e">
        <f t="shared" si="50"/>
        <v>#DIV/0!</v>
      </c>
      <c r="G807" s="1121" t="e">
        <f t="shared" si="51"/>
        <v>#DIV/0!</v>
      </c>
      <c r="H807" s="1116"/>
      <c r="I807" s="1094"/>
      <c r="J807" s="1126"/>
      <c r="K807" s="1094"/>
      <c r="L807" s="1126"/>
      <c r="M807" s="1109"/>
      <c r="N807" s="1094">
        <v>140000</v>
      </c>
      <c r="O807" s="1126"/>
      <c r="P807" s="1094"/>
      <c r="Q807" s="1126"/>
      <c r="R807" s="1109"/>
      <c r="S807" s="1094">
        <v>140000</v>
      </c>
      <c r="T807" s="1126"/>
      <c r="U807" s="1094"/>
      <c r="V807" s="1134"/>
    </row>
    <row r="808" spans="1:22">
      <c r="A808" s="1099" t="s">
        <v>758</v>
      </c>
      <c r="B808" s="1092"/>
      <c r="C808" s="1092"/>
      <c r="D808" s="1121" t="e">
        <f t="shared" si="48"/>
        <v>#DIV/0!</v>
      </c>
      <c r="E808" s="1121" t="e">
        <f t="shared" si="49"/>
        <v>#DIV/0!</v>
      </c>
      <c r="F808" s="1121" t="e">
        <f t="shared" si="50"/>
        <v>#DIV/0!</v>
      </c>
      <c r="G808" s="1121" t="e">
        <f t="shared" si="51"/>
        <v>#DIV/0!</v>
      </c>
      <c r="H808" s="1116"/>
      <c r="I808" s="1098"/>
      <c r="J808" s="1127"/>
      <c r="K808" s="1098"/>
      <c r="L808" s="1127"/>
      <c r="M808" s="1111"/>
      <c r="N808" s="1098">
        <v>10000</v>
      </c>
      <c r="O808" s="1127"/>
      <c r="P808" s="1098"/>
      <c r="Q808" s="1127"/>
      <c r="R808" s="1111"/>
      <c r="S808" s="1098">
        <v>10000</v>
      </c>
      <c r="T808" s="1127"/>
      <c r="U808" s="1098"/>
      <c r="V808" s="1134"/>
    </row>
    <row r="809" spans="1:22">
      <c r="A809" s="1099" t="s">
        <v>735</v>
      </c>
      <c r="B809" s="1092"/>
      <c r="C809" s="1092"/>
      <c r="D809" s="1121" t="e">
        <f t="shared" si="48"/>
        <v>#DIV/0!</v>
      </c>
      <c r="E809" s="1121" t="e">
        <f t="shared" si="49"/>
        <v>#DIV/0!</v>
      </c>
      <c r="F809" s="1121" t="e">
        <f t="shared" si="50"/>
        <v>#DIV/0!</v>
      </c>
      <c r="G809" s="1121" t="e">
        <f t="shared" si="51"/>
        <v>#DIV/0!</v>
      </c>
      <c r="H809" s="1116"/>
      <c r="I809" s="1098"/>
      <c r="J809" s="1127"/>
      <c r="K809" s="1098"/>
      <c r="L809" s="1127"/>
      <c r="M809" s="1111"/>
      <c r="N809" s="1098">
        <v>10000</v>
      </c>
      <c r="O809" s="1127"/>
      <c r="P809" s="1098"/>
      <c r="Q809" s="1127"/>
      <c r="R809" s="1111"/>
      <c r="S809" s="1098">
        <v>10000</v>
      </c>
      <c r="T809" s="1127"/>
      <c r="U809" s="1098"/>
      <c r="V809" s="1134"/>
    </row>
    <row r="810" spans="1:22">
      <c r="A810" s="1099" t="s">
        <v>736</v>
      </c>
      <c r="B810" s="1092"/>
      <c r="C810" s="1092"/>
      <c r="D810" s="1121" t="e">
        <f t="shared" si="48"/>
        <v>#DIV/0!</v>
      </c>
      <c r="E810" s="1121" t="e">
        <f t="shared" si="49"/>
        <v>#DIV/0!</v>
      </c>
      <c r="F810" s="1121" t="e">
        <f t="shared" si="50"/>
        <v>#DIV/0!</v>
      </c>
      <c r="G810" s="1121" t="e">
        <f t="shared" si="51"/>
        <v>#DIV/0!</v>
      </c>
      <c r="H810" s="1116"/>
      <c r="I810" s="1098"/>
      <c r="J810" s="1127"/>
      <c r="K810" s="1098"/>
      <c r="L810" s="1127"/>
      <c r="M810" s="1111"/>
      <c r="N810" s="1098">
        <v>5000</v>
      </c>
      <c r="O810" s="1127"/>
      <c r="P810" s="1098"/>
      <c r="Q810" s="1127"/>
      <c r="R810" s="1111"/>
      <c r="S810" s="1098">
        <v>5000</v>
      </c>
      <c r="T810" s="1127"/>
      <c r="U810" s="1098"/>
      <c r="V810" s="1134"/>
    </row>
    <row r="811" spans="1:22">
      <c r="A811" s="1099" t="s">
        <v>760</v>
      </c>
      <c r="B811" s="1092"/>
      <c r="C811" s="1092"/>
      <c r="D811" s="1121" t="e">
        <f t="shared" si="48"/>
        <v>#DIV/0!</v>
      </c>
      <c r="E811" s="1121" t="e">
        <f t="shared" si="49"/>
        <v>#DIV/0!</v>
      </c>
      <c r="F811" s="1121" t="e">
        <f t="shared" si="50"/>
        <v>#DIV/0!</v>
      </c>
      <c r="G811" s="1121" t="e">
        <f t="shared" si="51"/>
        <v>#DIV/0!</v>
      </c>
      <c r="H811" s="1116"/>
      <c r="I811" s="1098"/>
      <c r="J811" s="1127"/>
      <c r="K811" s="1098"/>
      <c r="L811" s="1127"/>
      <c r="M811" s="1111"/>
      <c r="N811" s="1098">
        <v>50000</v>
      </c>
      <c r="O811" s="1127"/>
      <c r="P811" s="1098"/>
      <c r="Q811" s="1127"/>
      <c r="R811" s="1111"/>
      <c r="S811" s="1098">
        <v>50000</v>
      </c>
      <c r="T811" s="1127"/>
      <c r="U811" s="1098"/>
      <c r="V811" s="1134"/>
    </row>
    <row r="812" spans="1:22">
      <c r="A812" s="1099" t="s">
        <v>875</v>
      </c>
      <c r="B812" s="1092"/>
      <c r="C812" s="1092"/>
      <c r="D812" s="1121" t="e">
        <f t="shared" si="48"/>
        <v>#DIV/0!</v>
      </c>
      <c r="E812" s="1121" t="e">
        <f t="shared" si="49"/>
        <v>#DIV/0!</v>
      </c>
      <c r="F812" s="1121" t="e">
        <f t="shared" si="50"/>
        <v>#DIV/0!</v>
      </c>
      <c r="G812" s="1121" t="e">
        <f t="shared" si="51"/>
        <v>#DIV/0!</v>
      </c>
      <c r="H812" s="1116"/>
      <c r="I812" s="1098"/>
      <c r="J812" s="1127"/>
      <c r="K812" s="1098"/>
      <c r="L812" s="1127"/>
      <c r="M812" s="1111"/>
      <c r="N812" s="1098">
        <v>15000</v>
      </c>
      <c r="O812" s="1127"/>
      <c r="P812" s="1098"/>
      <c r="Q812" s="1127"/>
      <c r="R812" s="1111"/>
      <c r="S812" s="1098">
        <v>15000</v>
      </c>
      <c r="T812" s="1127"/>
      <c r="U812" s="1098"/>
      <c r="V812" s="1134"/>
    </row>
    <row r="813" spans="1:22">
      <c r="A813" s="1099" t="s">
        <v>662</v>
      </c>
      <c r="B813" s="1092"/>
      <c r="C813" s="1092"/>
      <c r="D813" s="1121" t="e">
        <f t="shared" si="48"/>
        <v>#DIV/0!</v>
      </c>
      <c r="E813" s="1121" t="e">
        <f t="shared" si="49"/>
        <v>#DIV/0!</v>
      </c>
      <c r="F813" s="1121" t="e">
        <f t="shared" si="50"/>
        <v>#DIV/0!</v>
      </c>
      <c r="G813" s="1121" t="e">
        <f t="shared" si="51"/>
        <v>#DIV/0!</v>
      </c>
      <c r="H813" s="1116"/>
      <c r="I813" s="1098"/>
      <c r="J813" s="1127"/>
      <c r="K813" s="1098"/>
      <c r="L813" s="1127"/>
      <c r="M813" s="1111"/>
      <c r="N813" s="1098">
        <v>50000</v>
      </c>
      <c r="O813" s="1127"/>
      <c r="P813" s="1098"/>
      <c r="Q813" s="1127"/>
      <c r="R813" s="1111"/>
      <c r="S813" s="1098">
        <v>50000</v>
      </c>
      <c r="T813" s="1127"/>
      <c r="U813" s="1098"/>
      <c r="V813" s="1134"/>
    </row>
    <row r="814" spans="1:22">
      <c r="A814" s="1101" t="s">
        <v>133</v>
      </c>
      <c r="B814" s="1092"/>
      <c r="C814" s="1092"/>
      <c r="D814" s="1121" t="e">
        <f t="shared" si="48"/>
        <v>#DIV/0!</v>
      </c>
      <c r="E814" s="1121" t="e">
        <f t="shared" si="49"/>
        <v>#DIV/0!</v>
      </c>
      <c r="F814" s="1121" t="e">
        <f t="shared" si="50"/>
        <v>#DIV/0!</v>
      </c>
      <c r="G814" s="1121" t="e">
        <f t="shared" si="51"/>
        <v>#DIV/0!</v>
      </c>
      <c r="H814" s="1116"/>
      <c r="I814" s="1098"/>
      <c r="J814" s="1127"/>
      <c r="K814" s="1098"/>
      <c r="L814" s="1127"/>
      <c r="M814" s="1111"/>
      <c r="N814" s="1098">
        <v>9900</v>
      </c>
      <c r="O814" s="1127"/>
      <c r="P814" s="1098"/>
      <c r="Q814" s="1127"/>
      <c r="R814" s="1111"/>
      <c r="S814" s="1098">
        <v>9900</v>
      </c>
      <c r="T814" s="1127"/>
      <c r="U814" s="1098"/>
      <c r="V814" s="1134"/>
    </row>
    <row r="815" spans="1:22">
      <c r="A815" s="1093" t="s">
        <v>133</v>
      </c>
      <c r="B815" s="1092"/>
      <c r="C815" s="1092"/>
      <c r="D815" s="1121" t="e">
        <f t="shared" si="48"/>
        <v>#DIV/0!</v>
      </c>
      <c r="E815" s="1121" t="e">
        <f t="shared" si="49"/>
        <v>#DIV/0!</v>
      </c>
      <c r="F815" s="1121" t="e">
        <f t="shared" si="50"/>
        <v>#DIV/0!</v>
      </c>
      <c r="G815" s="1121" t="e">
        <f t="shared" si="51"/>
        <v>#DIV/0!</v>
      </c>
      <c r="H815" s="1116"/>
      <c r="I815" s="1094"/>
      <c r="J815" s="1126"/>
      <c r="K815" s="1094"/>
      <c r="L815" s="1126"/>
      <c r="M815" s="1109"/>
      <c r="N815" s="1094">
        <v>9900</v>
      </c>
      <c r="O815" s="1126"/>
      <c r="P815" s="1094"/>
      <c r="Q815" s="1126"/>
      <c r="R815" s="1109"/>
      <c r="S815" s="1094">
        <v>9900</v>
      </c>
      <c r="T815" s="1126"/>
      <c r="U815" s="1094"/>
      <c r="V815" s="1134"/>
    </row>
    <row r="816" spans="1:22">
      <c r="A816" s="1099" t="s">
        <v>802</v>
      </c>
      <c r="B816" s="1092"/>
      <c r="C816" s="1092"/>
      <c r="D816" s="1121" t="e">
        <f t="shared" si="48"/>
        <v>#DIV/0!</v>
      </c>
      <c r="E816" s="1121" t="e">
        <f t="shared" si="49"/>
        <v>#DIV/0!</v>
      </c>
      <c r="F816" s="1121" t="e">
        <f t="shared" si="50"/>
        <v>#DIV/0!</v>
      </c>
      <c r="G816" s="1121" t="e">
        <f t="shared" si="51"/>
        <v>#DIV/0!</v>
      </c>
      <c r="H816" s="1116"/>
      <c r="I816" s="1098"/>
      <c r="J816" s="1127"/>
      <c r="K816" s="1098"/>
      <c r="L816" s="1127"/>
      <c r="M816" s="1111"/>
      <c r="N816" s="1098">
        <v>1500</v>
      </c>
      <c r="O816" s="1127"/>
      <c r="P816" s="1098"/>
      <c r="Q816" s="1127"/>
      <c r="R816" s="1111"/>
      <c r="S816" s="1098">
        <v>1500</v>
      </c>
      <c r="T816" s="1127"/>
      <c r="U816" s="1098"/>
      <c r="V816" s="1134"/>
    </row>
    <row r="817" spans="1:22">
      <c r="A817" s="1099" t="s">
        <v>685</v>
      </c>
      <c r="B817" s="1092"/>
      <c r="C817" s="1092"/>
      <c r="D817" s="1121" t="e">
        <f t="shared" si="48"/>
        <v>#DIV/0!</v>
      </c>
      <c r="E817" s="1121" t="e">
        <f t="shared" si="49"/>
        <v>#DIV/0!</v>
      </c>
      <c r="F817" s="1121" t="e">
        <f t="shared" si="50"/>
        <v>#DIV/0!</v>
      </c>
      <c r="G817" s="1121" t="e">
        <f t="shared" si="51"/>
        <v>#DIV/0!</v>
      </c>
      <c r="H817" s="1116"/>
      <c r="I817" s="1098"/>
      <c r="J817" s="1127"/>
      <c r="K817" s="1098"/>
      <c r="L817" s="1127"/>
      <c r="M817" s="1111"/>
      <c r="N817" s="1098">
        <v>8400</v>
      </c>
      <c r="O817" s="1127"/>
      <c r="P817" s="1098"/>
      <c r="Q817" s="1127"/>
      <c r="R817" s="1111"/>
      <c r="S817" s="1098">
        <v>8400</v>
      </c>
      <c r="T817" s="1127"/>
      <c r="U817" s="1098"/>
      <c r="V817" s="1134"/>
    </row>
    <row r="818" spans="1:22">
      <c r="A818" s="1100" t="s">
        <v>610</v>
      </c>
      <c r="B818" s="1092"/>
      <c r="C818" s="1092"/>
      <c r="D818" s="1121" t="e">
        <f t="shared" si="48"/>
        <v>#DIV/0!</v>
      </c>
      <c r="E818" s="1121" t="e">
        <f t="shared" si="49"/>
        <v>#DIV/0!</v>
      </c>
      <c r="F818" s="1121" t="e">
        <f t="shared" si="50"/>
        <v>#DIV/0!</v>
      </c>
      <c r="G818" s="1121" t="e">
        <f t="shared" si="51"/>
        <v>#DIV/0!</v>
      </c>
      <c r="H818" s="1116"/>
      <c r="I818" s="1094"/>
      <c r="J818" s="1126"/>
      <c r="K818" s="1094"/>
      <c r="L818" s="1126"/>
      <c r="M818" s="1109"/>
      <c r="N818" s="1094">
        <v>239400</v>
      </c>
      <c r="O818" s="1126"/>
      <c r="P818" s="1094"/>
      <c r="Q818" s="1126"/>
      <c r="R818" s="1109"/>
      <c r="S818" s="1094">
        <v>180000</v>
      </c>
      <c r="T818" s="1126"/>
      <c r="U818" s="1094"/>
      <c r="V818" s="1134"/>
    </row>
    <row r="819" spans="1:22">
      <c r="A819" s="1101" t="s">
        <v>610</v>
      </c>
      <c r="B819" s="1092"/>
      <c r="C819" s="1092"/>
      <c r="D819" s="1121" t="e">
        <f t="shared" si="48"/>
        <v>#DIV/0!</v>
      </c>
      <c r="E819" s="1121" t="e">
        <f t="shared" si="49"/>
        <v>#DIV/0!</v>
      </c>
      <c r="F819" s="1121" t="e">
        <f t="shared" si="50"/>
        <v>#DIV/0!</v>
      </c>
      <c r="G819" s="1121" t="e">
        <f t="shared" si="51"/>
        <v>#DIV/0!</v>
      </c>
      <c r="H819" s="1116"/>
      <c r="I819" s="1098"/>
      <c r="J819" s="1127"/>
      <c r="K819" s="1098"/>
      <c r="L819" s="1127"/>
      <c r="M819" s="1111"/>
      <c r="N819" s="1098">
        <v>239400</v>
      </c>
      <c r="O819" s="1127"/>
      <c r="P819" s="1098"/>
      <c r="Q819" s="1127"/>
      <c r="R819" s="1111"/>
      <c r="S819" s="1098">
        <v>180000</v>
      </c>
      <c r="T819" s="1127"/>
      <c r="U819" s="1098"/>
      <c r="V819" s="1134"/>
    </row>
    <row r="820" spans="1:22">
      <c r="A820" s="1093" t="s">
        <v>621</v>
      </c>
      <c r="B820" s="1092"/>
      <c r="C820" s="1092"/>
      <c r="D820" s="1121" t="e">
        <f t="shared" si="48"/>
        <v>#DIV/0!</v>
      </c>
      <c r="E820" s="1121" t="e">
        <f t="shared" si="49"/>
        <v>#DIV/0!</v>
      </c>
      <c r="F820" s="1121" t="e">
        <f t="shared" si="50"/>
        <v>#DIV/0!</v>
      </c>
      <c r="G820" s="1121" t="e">
        <f t="shared" si="51"/>
        <v>#DIV/0!</v>
      </c>
      <c r="H820" s="1116"/>
      <c r="I820" s="1094"/>
      <c r="J820" s="1126"/>
      <c r="K820" s="1094"/>
      <c r="L820" s="1126"/>
      <c r="M820" s="1109"/>
      <c r="N820" s="1094">
        <v>239400</v>
      </c>
      <c r="O820" s="1126"/>
      <c r="P820" s="1094"/>
      <c r="Q820" s="1126"/>
      <c r="R820" s="1109"/>
      <c r="S820" s="1094">
        <v>180000</v>
      </c>
      <c r="T820" s="1126"/>
      <c r="U820" s="1094"/>
      <c r="V820" s="1134"/>
    </row>
    <row r="821" spans="1:22">
      <c r="A821" s="1099" t="s">
        <v>879</v>
      </c>
      <c r="B821" s="1092"/>
      <c r="C821" s="1092"/>
      <c r="D821" s="1121" t="e">
        <f t="shared" si="48"/>
        <v>#DIV/0!</v>
      </c>
      <c r="E821" s="1121" t="e">
        <f t="shared" si="49"/>
        <v>#DIV/0!</v>
      </c>
      <c r="F821" s="1121" t="e">
        <f t="shared" si="50"/>
        <v>#DIV/0!</v>
      </c>
      <c r="G821" s="1121" t="e">
        <f t="shared" si="51"/>
        <v>#DIV/0!</v>
      </c>
      <c r="H821" s="1116"/>
      <c r="I821" s="1098"/>
      <c r="J821" s="1127"/>
      <c r="K821" s="1098"/>
      <c r="L821" s="1127"/>
      <c r="M821" s="1111"/>
      <c r="N821" s="1098">
        <v>239400</v>
      </c>
      <c r="O821" s="1127"/>
      <c r="P821" s="1098"/>
      <c r="Q821" s="1127"/>
      <c r="R821" s="1111"/>
      <c r="S821" s="1098">
        <v>180000</v>
      </c>
      <c r="T821" s="1127"/>
      <c r="U821" s="1098"/>
      <c r="V821" s="1134"/>
    </row>
    <row r="822" spans="1:22">
      <c r="A822" s="1102" t="s">
        <v>612</v>
      </c>
      <c r="B822" s="1092"/>
      <c r="C822" s="1092"/>
      <c r="D822" s="1121" t="e">
        <f t="shared" si="48"/>
        <v>#DIV/0!</v>
      </c>
      <c r="E822" s="1121" t="e">
        <f t="shared" si="49"/>
        <v>#DIV/0!</v>
      </c>
      <c r="F822" s="1121" t="e">
        <f t="shared" si="50"/>
        <v>#DIV/0!</v>
      </c>
      <c r="G822" s="1121" t="e">
        <f t="shared" si="51"/>
        <v>#DIV/0!</v>
      </c>
      <c r="H822" s="1116"/>
      <c r="I822" s="1098"/>
      <c r="J822" s="1127"/>
      <c r="K822" s="1098"/>
      <c r="L822" s="1127"/>
      <c r="M822" s="1111"/>
      <c r="N822" s="1098"/>
      <c r="O822" s="1127"/>
      <c r="P822" s="1098"/>
      <c r="Q822" s="1127"/>
      <c r="R822" s="1111"/>
      <c r="S822" s="1098">
        <v>180000</v>
      </c>
      <c r="T822" s="1127"/>
      <c r="U822" s="1098"/>
      <c r="V822" s="1134"/>
    </row>
    <row r="823" spans="1:22">
      <c r="A823" s="1102" t="s">
        <v>867</v>
      </c>
      <c r="B823" s="1092"/>
      <c r="C823" s="1092"/>
      <c r="D823" s="1121" t="e">
        <f t="shared" si="48"/>
        <v>#DIV/0!</v>
      </c>
      <c r="E823" s="1121" t="e">
        <f t="shared" si="49"/>
        <v>#DIV/0!</v>
      </c>
      <c r="F823" s="1121" t="e">
        <f t="shared" si="50"/>
        <v>#DIV/0!</v>
      </c>
      <c r="G823" s="1121" t="e">
        <f t="shared" si="51"/>
        <v>#DIV/0!</v>
      </c>
      <c r="H823" s="1116"/>
      <c r="I823" s="1098"/>
      <c r="J823" s="1127"/>
      <c r="K823" s="1098"/>
      <c r="L823" s="1127"/>
      <c r="M823" s="1111"/>
      <c r="N823" s="1098">
        <v>239400</v>
      </c>
      <c r="O823" s="1127"/>
      <c r="P823" s="1098"/>
      <c r="Q823" s="1127"/>
      <c r="R823" s="1111"/>
      <c r="S823" s="1098"/>
      <c r="T823" s="1127"/>
      <c r="U823" s="1098"/>
      <c r="V823" s="1134"/>
    </row>
    <row r="824" spans="1:22">
      <c r="A824" s="1100" t="s">
        <v>326</v>
      </c>
      <c r="B824" s="1092"/>
      <c r="C824" s="1092"/>
      <c r="D824" s="1121" t="e">
        <f t="shared" si="48"/>
        <v>#DIV/0!</v>
      </c>
      <c r="E824" s="1121" t="e">
        <f t="shared" si="49"/>
        <v>#DIV/0!</v>
      </c>
      <c r="F824" s="1121" t="e">
        <f t="shared" si="50"/>
        <v>#DIV/0!</v>
      </c>
      <c r="G824" s="1121" t="e">
        <f t="shared" si="51"/>
        <v>#DIV/0!</v>
      </c>
      <c r="H824" s="1116"/>
      <c r="I824" s="1094"/>
      <c r="J824" s="1126"/>
      <c r="K824" s="1094"/>
      <c r="L824" s="1126"/>
      <c r="M824" s="1109"/>
      <c r="N824" s="1094">
        <v>37000</v>
      </c>
      <c r="O824" s="1126"/>
      <c r="P824" s="1094"/>
      <c r="Q824" s="1126"/>
      <c r="R824" s="1109"/>
      <c r="S824" s="1094"/>
      <c r="T824" s="1126"/>
      <c r="U824" s="1094"/>
      <c r="V824" s="1134"/>
    </row>
    <row r="825" spans="1:22">
      <c r="A825" s="1101" t="s">
        <v>582</v>
      </c>
      <c r="B825" s="1092"/>
      <c r="C825" s="1092"/>
      <c r="D825" s="1121" t="e">
        <f t="shared" si="48"/>
        <v>#DIV/0!</v>
      </c>
      <c r="E825" s="1121" t="e">
        <f t="shared" si="49"/>
        <v>#DIV/0!</v>
      </c>
      <c r="F825" s="1121" t="e">
        <f t="shared" si="50"/>
        <v>#DIV/0!</v>
      </c>
      <c r="G825" s="1121" t="e">
        <f t="shared" si="51"/>
        <v>#DIV/0!</v>
      </c>
      <c r="H825" s="1116"/>
      <c r="I825" s="1098"/>
      <c r="J825" s="1127"/>
      <c r="K825" s="1098"/>
      <c r="L825" s="1127"/>
      <c r="M825" s="1111"/>
      <c r="N825" s="1098">
        <v>37000</v>
      </c>
      <c r="O825" s="1127"/>
      <c r="P825" s="1098"/>
      <c r="Q825" s="1127"/>
      <c r="R825" s="1111"/>
      <c r="S825" s="1098"/>
      <c r="T825" s="1127"/>
      <c r="U825" s="1098"/>
      <c r="V825" s="1134"/>
    </row>
    <row r="826" spans="1:22">
      <c r="A826" s="1093" t="s">
        <v>663</v>
      </c>
      <c r="B826" s="1092"/>
      <c r="C826" s="1092"/>
      <c r="D826" s="1121" t="e">
        <f t="shared" si="48"/>
        <v>#DIV/0!</v>
      </c>
      <c r="E826" s="1121" t="e">
        <f t="shared" si="49"/>
        <v>#DIV/0!</v>
      </c>
      <c r="F826" s="1121" t="e">
        <f t="shared" si="50"/>
        <v>#DIV/0!</v>
      </c>
      <c r="G826" s="1121" t="e">
        <f t="shared" si="51"/>
        <v>#DIV/0!</v>
      </c>
      <c r="H826" s="1116"/>
      <c r="I826" s="1094"/>
      <c r="J826" s="1126"/>
      <c r="K826" s="1094"/>
      <c r="L826" s="1126"/>
      <c r="M826" s="1109"/>
      <c r="N826" s="1094">
        <v>37000</v>
      </c>
      <c r="O826" s="1126"/>
      <c r="P826" s="1094"/>
      <c r="Q826" s="1126"/>
      <c r="R826" s="1109"/>
      <c r="S826" s="1094"/>
      <c r="T826" s="1126"/>
      <c r="U826" s="1094"/>
      <c r="V826" s="1134"/>
    </row>
    <row r="827" spans="1:22">
      <c r="A827" s="1099" t="s">
        <v>882</v>
      </c>
      <c r="B827" s="1092"/>
      <c r="C827" s="1092"/>
      <c r="D827" s="1121" t="e">
        <f t="shared" si="48"/>
        <v>#DIV/0!</v>
      </c>
      <c r="E827" s="1121" t="e">
        <f t="shared" si="49"/>
        <v>#DIV/0!</v>
      </c>
      <c r="F827" s="1121" t="e">
        <f t="shared" si="50"/>
        <v>#DIV/0!</v>
      </c>
      <c r="G827" s="1121" t="e">
        <f t="shared" si="51"/>
        <v>#DIV/0!</v>
      </c>
      <c r="H827" s="1116"/>
      <c r="I827" s="1098"/>
      <c r="J827" s="1127"/>
      <c r="K827" s="1098"/>
      <c r="L827" s="1127"/>
      <c r="M827" s="1111"/>
      <c r="N827" s="1098">
        <v>22000</v>
      </c>
      <c r="O827" s="1127"/>
      <c r="P827" s="1098"/>
      <c r="Q827" s="1127"/>
      <c r="R827" s="1111"/>
      <c r="S827" s="1098"/>
      <c r="T827" s="1127"/>
      <c r="U827" s="1098"/>
      <c r="V827" s="1134"/>
    </row>
    <row r="828" spans="1:22">
      <c r="A828" s="1099" t="s">
        <v>883</v>
      </c>
      <c r="B828" s="1092"/>
      <c r="C828" s="1092"/>
      <c r="D828" s="1121" t="e">
        <f t="shared" si="48"/>
        <v>#DIV/0!</v>
      </c>
      <c r="E828" s="1121" t="e">
        <f t="shared" si="49"/>
        <v>#DIV/0!</v>
      </c>
      <c r="F828" s="1121" t="e">
        <f t="shared" si="50"/>
        <v>#DIV/0!</v>
      </c>
      <c r="G828" s="1121" t="e">
        <f t="shared" si="51"/>
        <v>#DIV/0!</v>
      </c>
      <c r="H828" s="1116"/>
      <c r="I828" s="1098"/>
      <c r="J828" s="1127"/>
      <c r="K828" s="1098"/>
      <c r="L828" s="1127"/>
      <c r="M828" s="1111"/>
      <c r="N828" s="1098">
        <v>15000</v>
      </c>
      <c r="O828" s="1127"/>
      <c r="P828" s="1098"/>
      <c r="Q828" s="1127"/>
      <c r="R828" s="1111"/>
      <c r="S828" s="1098"/>
      <c r="T828" s="1127"/>
      <c r="U828" s="1098"/>
      <c r="V828" s="1134"/>
    </row>
    <row r="829" spans="1:22">
      <c r="A829" s="1100" t="s">
        <v>134</v>
      </c>
      <c r="B829" s="1092"/>
      <c r="C829" s="1092"/>
      <c r="D829" s="1121" t="e">
        <f t="shared" si="48"/>
        <v>#DIV/0!</v>
      </c>
      <c r="E829" s="1121" t="e">
        <f t="shared" si="49"/>
        <v>#DIV/0!</v>
      </c>
      <c r="F829" s="1121" t="e">
        <f t="shared" si="50"/>
        <v>#DIV/0!</v>
      </c>
      <c r="G829" s="1121" t="e">
        <f t="shared" si="51"/>
        <v>#DIV/0!</v>
      </c>
      <c r="H829" s="1116"/>
      <c r="I829" s="1094"/>
      <c r="J829" s="1126"/>
      <c r="K829" s="1094"/>
      <c r="L829" s="1126"/>
      <c r="M829" s="1109"/>
      <c r="N829" s="1094">
        <v>122400</v>
      </c>
      <c r="O829" s="1126"/>
      <c r="P829" s="1094"/>
      <c r="Q829" s="1126"/>
      <c r="R829" s="1109"/>
      <c r="S829" s="1094">
        <v>821370</v>
      </c>
      <c r="T829" s="1126"/>
      <c r="U829" s="1094"/>
      <c r="V829" s="1134"/>
    </row>
    <row r="830" spans="1:22">
      <c r="A830" s="1101" t="s">
        <v>134</v>
      </c>
      <c r="B830" s="1092"/>
      <c r="C830" s="1092"/>
      <c r="D830" s="1121" t="e">
        <f t="shared" si="48"/>
        <v>#DIV/0!</v>
      </c>
      <c r="E830" s="1121" t="e">
        <f t="shared" si="49"/>
        <v>#DIV/0!</v>
      </c>
      <c r="F830" s="1121" t="e">
        <f t="shared" si="50"/>
        <v>#DIV/0!</v>
      </c>
      <c r="G830" s="1121" t="e">
        <f t="shared" si="51"/>
        <v>#DIV/0!</v>
      </c>
      <c r="H830" s="1116"/>
      <c r="I830" s="1098"/>
      <c r="J830" s="1127"/>
      <c r="K830" s="1098"/>
      <c r="L830" s="1127"/>
      <c r="M830" s="1111"/>
      <c r="N830" s="1098">
        <v>122400</v>
      </c>
      <c r="O830" s="1127"/>
      <c r="P830" s="1098"/>
      <c r="Q830" s="1127"/>
      <c r="R830" s="1111"/>
      <c r="S830" s="1098">
        <v>821370</v>
      </c>
      <c r="T830" s="1127"/>
      <c r="U830" s="1098"/>
      <c r="V830" s="1134"/>
    </row>
    <row r="831" spans="1:22">
      <c r="A831" s="1093" t="s">
        <v>134</v>
      </c>
      <c r="B831" s="1092"/>
      <c r="C831" s="1092"/>
      <c r="D831" s="1121" t="e">
        <f t="shared" si="48"/>
        <v>#DIV/0!</v>
      </c>
      <c r="E831" s="1121" t="e">
        <f t="shared" si="49"/>
        <v>#DIV/0!</v>
      </c>
      <c r="F831" s="1121" t="e">
        <f t="shared" si="50"/>
        <v>#DIV/0!</v>
      </c>
      <c r="G831" s="1121" t="e">
        <f t="shared" si="51"/>
        <v>#DIV/0!</v>
      </c>
      <c r="H831" s="1116"/>
      <c r="I831" s="1094"/>
      <c r="J831" s="1126"/>
      <c r="K831" s="1094"/>
      <c r="L831" s="1126"/>
      <c r="M831" s="1109"/>
      <c r="N831" s="1094">
        <v>122400</v>
      </c>
      <c r="O831" s="1126"/>
      <c r="P831" s="1094"/>
      <c r="Q831" s="1126"/>
      <c r="R831" s="1109"/>
      <c r="S831" s="1094">
        <v>821370</v>
      </c>
      <c r="T831" s="1126"/>
      <c r="U831" s="1094"/>
      <c r="V831" s="1134"/>
    </row>
    <row r="832" spans="1:22">
      <c r="A832" s="1099" t="s">
        <v>592</v>
      </c>
      <c r="B832" s="1092"/>
      <c r="C832" s="1092"/>
      <c r="D832" s="1121" t="e">
        <f t="shared" si="48"/>
        <v>#DIV/0!</v>
      </c>
      <c r="E832" s="1121" t="e">
        <f t="shared" si="49"/>
        <v>#DIV/0!</v>
      </c>
      <c r="F832" s="1121" t="e">
        <f t="shared" si="50"/>
        <v>#DIV/0!</v>
      </c>
      <c r="G832" s="1121" t="e">
        <f t="shared" si="51"/>
        <v>#DIV/0!</v>
      </c>
      <c r="H832" s="1116"/>
      <c r="I832" s="1098"/>
      <c r="J832" s="1127"/>
      <c r="K832" s="1098"/>
      <c r="L832" s="1127"/>
      <c r="M832" s="1111"/>
      <c r="N832" s="1098"/>
      <c r="O832" s="1127"/>
      <c r="P832" s="1098"/>
      <c r="Q832" s="1127"/>
      <c r="R832" s="1111"/>
      <c r="S832" s="1098">
        <v>821370</v>
      </c>
      <c r="T832" s="1127"/>
      <c r="U832" s="1098"/>
      <c r="V832" s="1134"/>
    </row>
    <row r="833" spans="1:22">
      <c r="A833" s="1099" t="s">
        <v>577</v>
      </c>
      <c r="B833" s="1092"/>
      <c r="C833" s="1092"/>
      <c r="D833" s="1121" t="e">
        <f t="shared" si="48"/>
        <v>#DIV/0!</v>
      </c>
      <c r="E833" s="1121" t="e">
        <f t="shared" si="49"/>
        <v>#DIV/0!</v>
      </c>
      <c r="F833" s="1121" t="e">
        <f t="shared" si="50"/>
        <v>#DIV/0!</v>
      </c>
      <c r="G833" s="1121" t="e">
        <f t="shared" si="51"/>
        <v>#DIV/0!</v>
      </c>
      <c r="H833" s="1116"/>
      <c r="I833" s="1098"/>
      <c r="J833" s="1127"/>
      <c r="K833" s="1098"/>
      <c r="L833" s="1127"/>
      <c r="M833" s="1111"/>
      <c r="N833" s="1098">
        <v>122400</v>
      </c>
      <c r="O833" s="1127"/>
      <c r="P833" s="1098"/>
      <c r="Q833" s="1127"/>
      <c r="R833" s="1111"/>
      <c r="S833" s="1098"/>
      <c r="T833" s="1127"/>
      <c r="U833" s="1098"/>
      <c r="V833" s="1134"/>
    </row>
    <row r="834" spans="1:22">
      <c r="A834" s="1090" t="s">
        <v>885</v>
      </c>
      <c r="B834" s="1092"/>
      <c r="C834" s="1092"/>
      <c r="D834" s="1121" t="e">
        <f t="shared" si="48"/>
        <v>#DIV/0!</v>
      </c>
      <c r="E834" s="1121" t="e">
        <f t="shared" si="49"/>
        <v>#DIV/0!</v>
      </c>
      <c r="F834" s="1121" t="e">
        <f t="shared" si="50"/>
        <v>#DIV/0!</v>
      </c>
      <c r="G834" s="1121" t="e">
        <f t="shared" si="51"/>
        <v>#DIV/0!</v>
      </c>
      <c r="H834" s="1116"/>
      <c r="I834" s="1091">
        <v>269300</v>
      </c>
      <c r="J834" s="1125"/>
      <c r="K834" s="1091">
        <v>156900</v>
      </c>
      <c r="L834" s="1125"/>
      <c r="M834" s="1109"/>
      <c r="N834" s="1091">
        <v>205680</v>
      </c>
      <c r="O834" s="1125"/>
      <c r="P834" s="1091">
        <v>263320</v>
      </c>
      <c r="Q834" s="1125"/>
      <c r="R834" s="1109"/>
      <c r="S834" s="1091">
        <v>169200</v>
      </c>
      <c r="T834" s="1125"/>
      <c r="U834" s="1091">
        <v>168000</v>
      </c>
      <c r="V834" s="1134"/>
    </row>
    <row r="835" spans="1:22">
      <c r="A835" s="1100" t="s">
        <v>325</v>
      </c>
      <c r="B835" s="1092"/>
      <c r="C835" s="1092"/>
      <c r="D835" s="1121" t="e">
        <f t="shared" si="48"/>
        <v>#DIV/0!</v>
      </c>
      <c r="E835" s="1121" t="e">
        <f t="shared" si="49"/>
        <v>#DIV/0!</v>
      </c>
      <c r="F835" s="1121" t="e">
        <f t="shared" si="50"/>
        <v>#DIV/0!</v>
      </c>
      <c r="G835" s="1121" t="e">
        <f t="shared" si="51"/>
        <v>#DIV/0!</v>
      </c>
      <c r="H835" s="1116"/>
      <c r="I835" s="1094">
        <v>269300</v>
      </c>
      <c r="J835" s="1126"/>
      <c r="K835" s="1094">
        <v>156900</v>
      </c>
      <c r="L835" s="1126"/>
      <c r="M835" s="1109"/>
      <c r="N835" s="1094">
        <v>205680</v>
      </c>
      <c r="O835" s="1126"/>
      <c r="P835" s="1094">
        <v>263320</v>
      </c>
      <c r="Q835" s="1126"/>
      <c r="R835" s="1109"/>
      <c r="S835" s="1094">
        <v>169200</v>
      </c>
      <c r="T835" s="1126"/>
      <c r="U835" s="1094">
        <v>168000</v>
      </c>
      <c r="V835" s="1134"/>
    </row>
    <row r="836" spans="1:22">
      <c r="A836" s="1101" t="s">
        <v>376</v>
      </c>
      <c r="B836" s="1092"/>
      <c r="C836" s="1092"/>
      <c r="D836" s="1121" t="e">
        <f t="shared" si="48"/>
        <v>#DIV/0!</v>
      </c>
      <c r="E836" s="1121" t="e">
        <f t="shared" si="49"/>
        <v>#DIV/0!</v>
      </c>
      <c r="F836" s="1121" t="e">
        <f t="shared" si="50"/>
        <v>#DIV/0!</v>
      </c>
      <c r="G836" s="1121" t="e">
        <f t="shared" si="51"/>
        <v>#DIV/0!</v>
      </c>
      <c r="H836" s="1116"/>
      <c r="I836" s="1098">
        <v>269300</v>
      </c>
      <c r="J836" s="1127"/>
      <c r="K836" s="1098">
        <v>144900</v>
      </c>
      <c r="L836" s="1127"/>
      <c r="M836" s="1111"/>
      <c r="N836" s="1098">
        <v>205680</v>
      </c>
      <c r="O836" s="1127"/>
      <c r="P836" s="1098">
        <v>251320</v>
      </c>
      <c r="Q836" s="1127"/>
      <c r="R836" s="1111"/>
      <c r="S836" s="1098">
        <v>169200</v>
      </c>
      <c r="T836" s="1127"/>
      <c r="U836" s="1098">
        <v>156000</v>
      </c>
      <c r="V836" s="1134"/>
    </row>
    <row r="837" spans="1:22">
      <c r="A837" s="1093" t="s">
        <v>166</v>
      </c>
      <c r="B837" s="1092"/>
      <c r="C837" s="1092"/>
      <c r="D837" s="1121" t="e">
        <f t="shared" si="48"/>
        <v>#DIV/0!</v>
      </c>
      <c r="E837" s="1121" t="e">
        <f t="shared" si="49"/>
        <v>#DIV/0!</v>
      </c>
      <c r="F837" s="1121" t="e">
        <f t="shared" si="50"/>
        <v>#DIV/0!</v>
      </c>
      <c r="G837" s="1121" t="e">
        <f t="shared" si="51"/>
        <v>#DIV/0!</v>
      </c>
      <c r="H837" s="1116"/>
      <c r="I837" s="1094">
        <v>129580</v>
      </c>
      <c r="J837" s="1126"/>
      <c r="K837" s="1094">
        <v>52500</v>
      </c>
      <c r="L837" s="1126"/>
      <c r="M837" s="1109"/>
      <c r="N837" s="1094">
        <v>87580</v>
      </c>
      <c r="O837" s="1126"/>
      <c r="P837" s="1094">
        <v>158920</v>
      </c>
      <c r="Q837" s="1126"/>
      <c r="R837" s="1109"/>
      <c r="S837" s="1094">
        <v>59200</v>
      </c>
      <c r="T837" s="1126"/>
      <c r="U837" s="1094">
        <v>156000</v>
      </c>
      <c r="V837" s="1134"/>
    </row>
    <row r="838" spans="1:22">
      <c r="A838" s="1099" t="s">
        <v>645</v>
      </c>
      <c r="B838" s="1092"/>
      <c r="C838" s="1092"/>
      <c r="D838" s="1121" t="e">
        <f t="shared" si="48"/>
        <v>#DIV/0!</v>
      </c>
      <c r="E838" s="1121" t="e">
        <f t="shared" si="49"/>
        <v>#DIV/0!</v>
      </c>
      <c r="F838" s="1121" t="e">
        <f t="shared" si="50"/>
        <v>#DIV/0!</v>
      </c>
      <c r="G838" s="1121" t="e">
        <f t="shared" si="51"/>
        <v>#DIV/0!</v>
      </c>
      <c r="H838" s="1116"/>
      <c r="I838" s="1098">
        <v>14400</v>
      </c>
      <c r="J838" s="1127"/>
      <c r="K838" s="1098"/>
      <c r="L838" s="1127"/>
      <c r="M838" s="1111"/>
      <c r="N838" s="1098">
        <v>14400</v>
      </c>
      <c r="O838" s="1127"/>
      <c r="P838" s="1098"/>
      <c r="Q838" s="1127"/>
      <c r="R838" s="1111"/>
      <c r="S838" s="1098">
        <v>14400</v>
      </c>
      <c r="T838" s="1127"/>
      <c r="U838" s="1098"/>
      <c r="V838" s="1134"/>
    </row>
    <row r="839" spans="1:22">
      <c r="A839" s="1099" t="s">
        <v>646</v>
      </c>
      <c r="B839" s="1092"/>
      <c r="C839" s="1092"/>
      <c r="D839" s="1121" t="e">
        <f t="shared" si="48"/>
        <v>#DIV/0!</v>
      </c>
      <c r="E839" s="1121" t="e">
        <f t="shared" si="49"/>
        <v>#DIV/0!</v>
      </c>
      <c r="F839" s="1121" t="e">
        <f t="shared" si="50"/>
        <v>#DIV/0!</v>
      </c>
      <c r="G839" s="1121" t="e">
        <f t="shared" si="51"/>
        <v>#DIV/0!</v>
      </c>
      <c r="H839" s="1116"/>
      <c r="I839" s="1098"/>
      <c r="J839" s="1127"/>
      <c r="K839" s="1098">
        <v>45000</v>
      </c>
      <c r="L839" s="1127"/>
      <c r="M839" s="1111"/>
      <c r="N839" s="1098"/>
      <c r="O839" s="1127"/>
      <c r="P839" s="1098">
        <v>152920</v>
      </c>
      <c r="Q839" s="1127"/>
      <c r="R839" s="1111"/>
      <c r="S839" s="1098"/>
      <c r="T839" s="1127"/>
      <c r="U839" s="1098">
        <v>150000</v>
      </c>
      <c r="V839" s="1134"/>
    </row>
    <row r="840" spans="1:22">
      <c r="A840" s="1099" t="s">
        <v>647</v>
      </c>
      <c r="B840" s="1092"/>
      <c r="C840" s="1092"/>
      <c r="D840" s="1121" t="e">
        <f t="shared" si="48"/>
        <v>#DIV/0!</v>
      </c>
      <c r="E840" s="1121" t="e">
        <f t="shared" si="49"/>
        <v>#DIV/0!</v>
      </c>
      <c r="F840" s="1121" t="e">
        <f t="shared" si="50"/>
        <v>#DIV/0!</v>
      </c>
      <c r="G840" s="1121" t="e">
        <f t="shared" si="51"/>
        <v>#DIV/0!</v>
      </c>
      <c r="H840" s="1116"/>
      <c r="I840" s="1098">
        <v>27180</v>
      </c>
      <c r="J840" s="1127"/>
      <c r="K840" s="1098">
        <v>1500</v>
      </c>
      <c r="L840" s="1127"/>
      <c r="M840" s="1111"/>
      <c r="N840" s="1098">
        <v>27180</v>
      </c>
      <c r="O840" s="1127"/>
      <c r="P840" s="1098"/>
      <c r="Q840" s="1127"/>
      <c r="R840" s="1111"/>
      <c r="S840" s="1098">
        <v>26800</v>
      </c>
      <c r="T840" s="1127"/>
      <c r="U840" s="1098"/>
      <c r="V840" s="1134"/>
    </row>
    <row r="841" spans="1:22">
      <c r="A841" s="1099" t="s">
        <v>648</v>
      </c>
      <c r="B841" s="1092"/>
      <c r="C841" s="1092"/>
      <c r="D841" s="1121" t="e">
        <f t="shared" ref="D841:D904" si="52">+AVERAGE(J841,O841)</f>
        <v>#DIV/0!</v>
      </c>
      <c r="E841" s="1121" t="e">
        <f t="shared" ref="E841:E904" si="53">+AVERAGE(L841,Q841)</f>
        <v>#DIV/0!</v>
      </c>
      <c r="F841" s="1121" t="e">
        <f t="shared" ref="F841:F904" si="54">+B841-D841</f>
        <v>#DIV/0!</v>
      </c>
      <c r="G841" s="1121" t="e">
        <f t="shared" ref="G841:G904" si="55">+C841-E841</f>
        <v>#DIV/0!</v>
      </c>
      <c r="H841" s="1116"/>
      <c r="I841" s="1098">
        <v>60000</v>
      </c>
      <c r="J841" s="1127"/>
      <c r="K841" s="1098"/>
      <c r="L841" s="1127"/>
      <c r="M841" s="1111"/>
      <c r="N841" s="1098">
        <v>18000</v>
      </c>
      <c r="O841" s="1127"/>
      <c r="P841" s="1098"/>
      <c r="Q841" s="1127"/>
      <c r="R841" s="1111"/>
      <c r="S841" s="1098">
        <v>18000</v>
      </c>
      <c r="T841" s="1127"/>
      <c r="U841" s="1098"/>
      <c r="V841" s="1134"/>
    </row>
    <row r="842" spans="1:22">
      <c r="A842" s="1099" t="s">
        <v>650</v>
      </c>
      <c r="B842" s="1092"/>
      <c r="C842" s="1092"/>
      <c r="D842" s="1121" t="e">
        <f t="shared" si="52"/>
        <v>#DIV/0!</v>
      </c>
      <c r="E842" s="1121" t="e">
        <f t="shared" si="53"/>
        <v>#DIV/0!</v>
      </c>
      <c r="F842" s="1121" t="e">
        <f t="shared" si="54"/>
        <v>#DIV/0!</v>
      </c>
      <c r="G842" s="1121" t="e">
        <f t="shared" si="55"/>
        <v>#DIV/0!</v>
      </c>
      <c r="H842" s="1116"/>
      <c r="I842" s="1098">
        <v>28000</v>
      </c>
      <c r="J842" s="1127"/>
      <c r="K842" s="1098"/>
      <c r="L842" s="1127"/>
      <c r="M842" s="1111"/>
      <c r="N842" s="1098">
        <v>28000</v>
      </c>
      <c r="O842" s="1127"/>
      <c r="P842" s="1098"/>
      <c r="Q842" s="1127"/>
      <c r="R842" s="1111"/>
      <c r="S842" s="1098"/>
      <c r="T842" s="1127"/>
      <c r="U842" s="1098"/>
      <c r="V842" s="1134"/>
    </row>
    <row r="843" spans="1:22">
      <c r="A843" s="1099" t="s">
        <v>652</v>
      </c>
      <c r="B843" s="1092"/>
      <c r="C843" s="1092"/>
      <c r="D843" s="1121" t="e">
        <f t="shared" si="52"/>
        <v>#DIV/0!</v>
      </c>
      <c r="E843" s="1121" t="e">
        <f t="shared" si="53"/>
        <v>#DIV/0!</v>
      </c>
      <c r="F843" s="1121" t="e">
        <f t="shared" si="54"/>
        <v>#DIV/0!</v>
      </c>
      <c r="G843" s="1121" t="e">
        <f t="shared" si="55"/>
        <v>#DIV/0!</v>
      </c>
      <c r="H843" s="1116"/>
      <c r="I843" s="1098"/>
      <c r="J843" s="1127"/>
      <c r="K843" s="1098">
        <v>6000</v>
      </c>
      <c r="L843" s="1127"/>
      <c r="M843" s="1111"/>
      <c r="N843" s="1098"/>
      <c r="O843" s="1127"/>
      <c r="P843" s="1098">
        <v>6000</v>
      </c>
      <c r="Q843" s="1127"/>
      <c r="R843" s="1111"/>
      <c r="S843" s="1098"/>
      <c r="T843" s="1127"/>
      <c r="U843" s="1098">
        <v>6000</v>
      </c>
      <c r="V843" s="1134"/>
    </row>
    <row r="844" spans="1:22">
      <c r="A844" s="1093" t="s">
        <v>165</v>
      </c>
      <c r="B844" s="1092"/>
      <c r="C844" s="1092"/>
      <c r="D844" s="1121" t="e">
        <f t="shared" si="52"/>
        <v>#DIV/0!</v>
      </c>
      <c r="E844" s="1121" t="e">
        <f t="shared" si="53"/>
        <v>#DIV/0!</v>
      </c>
      <c r="F844" s="1121" t="e">
        <f t="shared" si="54"/>
        <v>#DIV/0!</v>
      </c>
      <c r="G844" s="1121" t="e">
        <f t="shared" si="55"/>
        <v>#DIV/0!</v>
      </c>
      <c r="H844" s="1116"/>
      <c r="I844" s="1094">
        <v>139720</v>
      </c>
      <c r="J844" s="1126"/>
      <c r="K844" s="1094">
        <v>92400</v>
      </c>
      <c r="L844" s="1126"/>
      <c r="M844" s="1109"/>
      <c r="N844" s="1094">
        <v>118100</v>
      </c>
      <c r="O844" s="1126"/>
      <c r="P844" s="1094">
        <v>92400</v>
      </c>
      <c r="Q844" s="1126"/>
      <c r="R844" s="1109"/>
      <c r="S844" s="1094">
        <v>110000</v>
      </c>
      <c r="T844" s="1126"/>
      <c r="U844" s="1094"/>
      <c r="V844" s="1134"/>
    </row>
    <row r="845" spans="1:22">
      <c r="A845" s="1099" t="s">
        <v>690</v>
      </c>
      <c r="B845" s="1092"/>
      <c r="C845" s="1092"/>
      <c r="D845" s="1121" t="e">
        <f t="shared" si="52"/>
        <v>#DIV/0!</v>
      </c>
      <c r="E845" s="1121" t="e">
        <f t="shared" si="53"/>
        <v>#DIV/0!</v>
      </c>
      <c r="F845" s="1121" t="e">
        <f t="shared" si="54"/>
        <v>#DIV/0!</v>
      </c>
      <c r="G845" s="1121" t="e">
        <f t="shared" si="55"/>
        <v>#DIV/0!</v>
      </c>
      <c r="H845" s="1116"/>
      <c r="I845" s="1098"/>
      <c r="J845" s="1127"/>
      <c r="K845" s="1098">
        <v>67200</v>
      </c>
      <c r="L845" s="1127"/>
      <c r="M845" s="1111"/>
      <c r="N845" s="1098"/>
      <c r="O845" s="1127"/>
      <c r="P845" s="1098">
        <v>67200</v>
      </c>
      <c r="Q845" s="1127"/>
      <c r="R845" s="1111"/>
      <c r="S845" s="1098"/>
      <c r="T845" s="1127"/>
      <c r="U845" s="1098"/>
      <c r="V845" s="1134"/>
    </row>
    <row r="846" spans="1:22">
      <c r="A846" s="1102" t="s">
        <v>691</v>
      </c>
      <c r="B846" s="1092"/>
      <c r="C846" s="1092"/>
      <c r="D846" s="1121" t="e">
        <f t="shared" si="52"/>
        <v>#DIV/0!</v>
      </c>
      <c r="E846" s="1121" t="e">
        <f t="shared" si="53"/>
        <v>#DIV/0!</v>
      </c>
      <c r="F846" s="1121" t="e">
        <f t="shared" si="54"/>
        <v>#DIV/0!</v>
      </c>
      <c r="G846" s="1121" t="e">
        <f t="shared" si="55"/>
        <v>#DIV/0!</v>
      </c>
      <c r="H846" s="1116"/>
      <c r="I846" s="1098"/>
      <c r="J846" s="1127"/>
      <c r="K846" s="1098">
        <v>67200</v>
      </c>
      <c r="L846" s="1127"/>
      <c r="M846" s="1111"/>
      <c r="N846" s="1098"/>
      <c r="O846" s="1127"/>
      <c r="P846" s="1098">
        <v>67200</v>
      </c>
      <c r="Q846" s="1127"/>
      <c r="R846" s="1111"/>
      <c r="S846" s="1098"/>
      <c r="T846" s="1127"/>
      <c r="U846" s="1098"/>
      <c r="V846" s="1134"/>
    </row>
    <row r="847" spans="1:22">
      <c r="A847" s="1099" t="s">
        <v>653</v>
      </c>
      <c r="B847" s="1092"/>
      <c r="C847" s="1092"/>
      <c r="D847" s="1121" t="e">
        <f t="shared" si="52"/>
        <v>#DIV/0!</v>
      </c>
      <c r="E847" s="1121" t="e">
        <f t="shared" si="53"/>
        <v>#DIV/0!</v>
      </c>
      <c r="F847" s="1121" t="e">
        <f t="shared" si="54"/>
        <v>#DIV/0!</v>
      </c>
      <c r="G847" s="1121" t="e">
        <f t="shared" si="55"/>
        <v>#DIV/0!</v>
      </c>
      <c r="H847" s="1116"/>
      <c r="I847" s="1098">
        <v>129720</v>
      </c>
      <c r="J847" s="1127"/>
      <c r="K847" s="1098"/>
      <c r="L847" s="1127"/>
      <c r="M847" s="1111"/>
      <c r="N847" s="1098">
        <v>108100</v>
      </c>
      <c r="O847" s="1127"/>
      <c r="P847" s="1098"/>
      <c r="Q847" s="1127"/>
      <c r="R847" s="1111"/>
      <c r="S847" s="1098">
        <v>100000</v>
      </c>
      <c r="T847" s="1127"/>
      <c r="U847" s="1098"/>
      <c r="V847" s="1134"/>
    </row>
    <row r="848" spans="1:22">
      <c r="A848" s="1099" t="s">
        <v>654</v>
      </c>
      <c r="B848" s="1092"/>
      <c r="C848" s="1092"/>
      <c r="D848" s="1121" t="e">
        <f t="shared" si="52"/>
        <v>#DIV/0!</v>
      </c>
      <c r="E848" s="1121" t="e">
        <f t="shared" si="53"/>
        <v>#DIV/0!</v>
      </c>
      <c r="F848" s="1121" t="e">
        <f t="shared" si="54"/>
        <v>#DIV/0!</v>
      </c>
      <c r="G848" s="1121" t="e">
        <f t="shared" si="55"/>
        <v>#DIV/0!</v>
      </c>
      <c r="H848" s="1116"/>
      <c r="I848" s="1098">
        <v>10000</v>
      </c>
      <c r="J848" s="1127"/>
      <c r="K848" s="1098"/>
      <c r="L848" s="1127"/>
      <c r="M848" s="1111"/>
      <c r="N848" s="1098">
        <v>10000</v>
      </c>
      <c r="O848" s="1127"/>
      <c r="P848" s="1098"/>
      <c r="Q848" s="1127"/>
      <c r="R848" s="1111"/>
      <c r="S848" s="1098">
        <v>10000</v>
      </c>
      <c r="T848" s="1127"/>
      <c r="U848" s="1098"/>
      <c r="V848" s="1134"/>
    </row>
    <row r="849" spans="1:22">
      <c r="A849" s="1099" t="s">
        <v>692</v>
      </c>
      <c r="B849" s="1092"/>
      <c r="C849" s="1092"/>
      <c r="D849" s="1121" t="e">
        <f t="shared" si="52"/>
        <v>#DIV/0!</v>
      </c>
      <c r="E849" s="1121" t="e">
        <f t="shared" si="53"/>
        <v>#DIV/0!</v>
      </c>
      <c r="F849" s="1121" t="e">
        <f t="shared" si="54"/>
        <v>#DIV/0!</v>
      </c>
      <c r="G849" s="1121" t="e">
        <f t="shared" si="55"/>
        <v>#DIV/0!</v>
      </c>
      <c r="H849" s="1116"/>
      <c r="I849" s="1098"/>
      <c r="J849" s="1127"/>
      <c r="K849" s="1098">
        <v>25200</v>
      </c>
      <c r="L849" s="1127"/>
      <c r="M849" s="1111"/>
      <c r="N849" s="1098"/>
      <c r="O849" s="1127"/>
      <c r="P849" s="1098">
        <v>25200</v>
      </c>
      <c r="Q849" s="1127"/>
      <c r="R849" s="1111"/>
      <c r="S849" s="1098"/>
      <c r="T849" s="1127"/>
      <c r="U849" s="1098"/>
      <c r="V849" s="1134"/>
    </row>
    <row r="850" spans="1:22">
      <c r="A850" s="1102" t="s">
        <v>693</v>
      </c>
      <c r="B850" s="1092"/>
      <c r="C850" s="1092"/>
      <c r="D850" s="1121" t="e">
        <f t="shared" si="52"/>
        <v>#DIV/0!</v>
      </c>
      <c r="E850" s="1121" t="e">
        <f t="shared" si="53"/>
        <v>#DIV/0!</v>
      </c>
      <c r="F850" s="1121" t="e">
        <f t="shared" si="54"/>
        <v>#DIV/0!</v>
      </c>
      <c r="G850" s="1121" t="e">
        <f t="shared" si="55"/>
        <v>#DIV/0!</v>
      </c>
      <c r="H850" s="1116"/>
      <c r="I850" s="1098"/>
      <c r="J850" s="1127"/>
      <c r="K850" s="1098">
        <v>25200</v>
      </c>
      <c r="L850" s="1127"/>
      <c r="M850" s="1111"/>
      <c r="N850" s="1098"/>
      <c r="O850" s="1127"/>
      <c r="P850" s="1098">
        <v>25200</v>
      </c>
      <c r="Q850" s="1127"/>
      <c r="R850" s="1111"/>
      <c r="S850" s="1098"/>
      <c r="T850" s="1127"/>
      <c r="U850" s="1098"/>
      <c r="V850" s="1134"/>
    </row>
    <row r="851" spans="1:22">
      <c r="A851" s="1101" t="s">
        <v>133</v>
      </c>
      <c r="B851" s="1092"/>
      <c r="C851" s="1092"/>
      <c r="D851" s="1121" t="e">
        <f t="shared" si="52"/>
        <v>#DIV/0!</v>
      </c>
      <c r="E851" s="1121" t="e">
        <f t="shared" si="53"/>
        <v>#DIV/0!</v>
      </c>
      <c r="F851" s="1121" t="e">
        <f t="shared" si="54"/>
        <v>#DIV/0!</v>
      </c>
      <c r="G851" s="1121" t="e">
        <f t="shared" si="55"/>
        <v>#DIV/0!</v>
      </c>
      <c r="H851" s="1116"/>
      <c r="I851" s="1098"/>
      <c r="J851" s="1127"/>
      <c r="K851" s="1098">
        <v>12000</v>
      </c>
      <c r="L851" s="1127"/>
      <c r="M851" s="1111"/>
      <c r="N851" s="1098"/>
      <c r="O851" s="1127"/>
      <c r="P851" s="1098">
        <v>12000</v>
      </c>
      <c r="Q851" s="1127"/>
      <c r="R851" s="1111"/>
      <c r="S851" s="1098"/>
      <c r="T851" s="1127"/>
      <c r="U851" s="1098">
        <v>12000</v>
      </c>
      <c r="V851" s="1134"/>
    </row>
    <row r="852" spans="1:22">
      <c r="A852" s="1093" t="s">
        <v>133</v>
      </c>
      <c r="B852" s="1092"/>
      <c r="C852" s="1092"/>
      <c r="D852" s="1121" t="e">
        <f t="shared" si="52"/>
        <v>#DIV/0!</v>
      </c>
      <c r="E852" s="1121" t="e">
        <f t="shared" si="53"/>
        <v>#DIV/0!</v>
      </c>
      <c r="F852" s="1121" t="e">
        <f t="shared" si="54"/>
        <v>#DIV/0!</v>
      </c>
      <c r="G852" s="1121" t="e">
        <f t="shared" si="55"/>
        <v>#DIV/0!</v>
      </c>
      <c r="H852" s="1116"/>
      <c r="I852" s="1094"/>
      <c r="J852" s="1126"/>
      <c r="K852" s="1094">
        <v>12000</v>
      </c>
      <c r="L852" s="1126"/>
      <c r="M852" s="1109"/>
      <c r="N852" s="1094"/>
      <c r="O852" s="1126"/>
      <c r="P852" s="1094">
        <v>12000</v>
      </c>
      <c r="Q852" s="1126"/>
      <c r="R852" s="1109"/>
      <c r="S852" s="1094"/>
      <c r="T852" s="1126"/>
      <c r="U852" s="1094">
        <v>12000</v>
      </c>
      <c r="V852" s="1134"/>
    </row>
    <row r="853" spans="1:22">
      <c r="A853" s="1099" t="s">
        <v>656</v>
      </c>
      <c r="B853" s="1092"/>
      <c r="C853" s="1092"/>
      <c r="D853" s="1121" t="e">
        <f t="shared" si="52"/>
        <v>#DIV/0!</v>
      </c>
      <c r="E853" s="1121" t="e">
        <f t="shared" si="53"/>
        <v>#DIV/0!</v>
      </c>
      <c r="F853" s="1121" t="e">
        <f t="shared" si="54"/>
        <v>#DIV/0!</v>
      </c>
      <c r="G853" s="1121" t="e">
        <f t="shared" si="55"/>
        <v>#DIV/0!</v>
      </c>
      <c r="H853" s="1116"/>
      <c r="I853" s="1098"/>
      <c r="J853" s="1127"/>
      <c r="K853" s="1098">
        <v>12000</v>
      </c>
      <c r="L853" s="1127"/>
      <c r="M853" s="1111"/>
      <c r="N853" s="1098"/>
      <c r="O853" s="1127"/>
      <c r="P853" s="1098">
        <v>12000</v>
      </c>
      <c r="Q853" s="1127"/>
      <c r="R853" s="1111"/>
      <c r="S853" s="1098"/>
      <c r="T853" s="1127"/>
      <c r="U853" s="1098">
        <v>12000</v>
      </c>
      <c r="V853" s="1134"/>
    </row>
    <row r="854" spans="1:22">
      <c r="A854" s="1090" t="s">
        <v>886</v>
      </c>
      <c r="B854" s="1092"/>
      <c r="C854" s="1092"/>
      <c r="D854" s="1121" t="e">
        <f t="shared" si="52"/>
        <v>#DIV/0!</v>
      </c>
      <c r="E854" s="1121" t="e">
        <f t="shared" si="53"/>
        <v>#DIV/0!</v>
      </c>
      <c r="F854" s="1121" t="e">
        <f t="shared" si="54"/>
        <v>#DIV/0!</v>
      </c>
      <c r="G854" s="1121" t="e">
        <f t="shared" si="55"/>
        <v>#DIV/0!</v>
      </c>
      <c r="H854" s="1116"/>
      <c r="I854" s="1091">
        <v>40000</v>
      </c>
      <c r="J854" s="1125"/>
      <c r="K854" s="1091">
        <v>1078060</v>
      </c>
      <c r="L854" s="1125"/>
      <c r="M854" s="1109"/>
      <c r="N854" s="1091">
        <v>260000</v>
      </c>
      <c r="O854" s="1125"/>
      <c r="P854" s="1091">
        <v>1093140</v>
      </c>
      <c r="Q854" s="1125"/>
      <c r="R854" s="1109"/>
      <c r="S854" s="1091">
        <v>1083900</v>
      </c>
      <c r="T854" s="1125"/>
      <c r="U854" s="1091">
        <v>942680</v>
      </c>
      <c r="V854" s="1134"/>
    </row>
    <row r="855" spans="1:22">
      <c r="A855" s="1100" t="s">
        <v>571</v>
      </c>
      <c r="B855" s="1092"/>
      <c r="C855" s="1092"/>
      <c r="D855" s="1121" t="e">
        <f t="shared" si="52"/>
        <v>#DIV/0!</v>
      </c>
      <c r="E855" s="1121" t="e">
        <f t="shared" si="53"/>
        <v>#DIV/0!</v>
      </c>
      <c r="F855" s="1121" t="e">
        <f t="shared" si="54"/>
        <v>#DIV/0!</v>
      </c>
      <c r="G855" s="1121" t="e">
        <f t="shared" si="55"/>
        <v>#DIV/0!</v>
      </c>
      <c r="H855" s="1116"/>
      <c r="I855" s="1094"/>
      <c r="J855" s="1126"/>
      <c r="K855" s="1094"/>
      <c r="L855" s="1126"/>
      <c r="M855" s="1109"/>
      <c r="N855" s="1094"/>
      <c r="O855" s="1126"/>
      <c r="P855" s="1094"/>
      <c r="Q855" s="1126"/>
      <c r="R855" s="1109"/>
      <c r="S855" s="1094">
        <v>1000000</v>
      </c>
      <c r="T855" s="1126"/>
      <c r="U855" s="1094"/>
      <c r="V855" s="1134"/>
    </row>
    <row r="856" spans="1:22">
      <c r="A856" s="1101" t="s">
        <v>571</v>
      </c>
      <c r="B856" s="1092"/>
      <c r="C856" s="1092"/>
      <c r="D856" s="1121" t="e">
        <f t="shared" si="52"/>
        <v>#DIV/0!</v>
      </c>
      <c r="E856" s="1121" t="e">
        <f t="shared" si="53"/>
        <v>#DIV/0!</v>
      </c>
      <c r="F856" s="1121" t="e">
        <f t="shared" si="54"/>
        <v>#DIV/0!</v>
      </c>
      <c r="G856" s="1121" t="e">
        <f t="shared" si="55"/>
        <v>#DIV/0!</v>
      </c>
      <c r="H856" s="1116"/>
      <c r="I856" s="1098"/>
      <c r="J856" s="1127"/>
      <c r="K856" s="1098"/>
      <c r="L856" s="1127"/>
      <c r="M856" s="1111"/>
      <c r="N856" s="1098"/>
      <c r="O856" s="1127"/>
      <c r="P856" s="1098"/>
      <c r="Q856" s="1127"/>
      <c r="R856" s="1111"/>
      <c r="S856" s="1098">
        <v>1000000</v>
      </c>
      <c r="T856" s="1127"/>
      <c r="U856" s="1098"/>
      <c r="V856" s="1134"/>
    </row>
    <row r="857" spans="1:22">
      <c r="A857" s="1093" t="s">
        <v>571</v>
      </c>
      <c r="B857" s="1092"/>
      <c r="C857" s="1092"/>
      <c r="D857" s="1121" t="e">
        <f t="shared" si="52"/>
        <v>#DIV/0!</v>
      </c>
      <c r="E857" s="1121" t="e">
        <f t="shared" si="53"/>
        <v>#DIV/0!</v>
      </c>
      <c r="F857" s="1121" t="e">
        <f t="shared" si="54"/>
        <v>#DIV/0!</v>
      </c>
      <c r="G857" s="1121" t="e">
        <f t="shared" si="55"/>
        <v>#DIV/0!</v>
      </c>
      <c r="H857" s="1116"/>
      <c r="I857" s="1094"/>
      <c r="J857" s="1126"/>
      <c r="K857" s="1094"/>
      <c r="L857" s="1126"/>
      <c r="M857" s="1109"/>
      <c r="N857" s="1094"/>
      <c r="O857" s="1126"/>
      <c r="P857" s="1094"/>
      <c r="Q857" s="1126"/>
      <c r="R857" s="1109"/>
      <c r="S857" s="1094">
        <v>1000000</v>
      </c>
      <c r="T857" s="1126"/>
      <c r="U857" s="1094"/>
      <c r="V857" s="1134"/>
    </row>
    <row r="858" spans="1:22">
      <c r="A858" s="1099" t="s">
        <v>688</v>
      </c>
      <c r="B858" s="1092"/>
      <c r="C858" s="1092"/>
      <c r="D858" s="1121" t="e">
        <f t="shared" si="52"/>
        <v>#DIV/0!</v>
      </c>
      <c r="E858" s="1121" t="e">
        <f t="shared" si="53"/>
        <v>#DIV/0!</v>
      </c>
      <c r="F858" s="1121" t="e">
        <f t="shared" si="54"/>
        <v>#DIV/0!</v>
      </c>
      <c r="G858" s="1121" t="e">
        <f t="shared" si="55"/>
        <v>#DIV/0!</v>
      </c>
      <c r="H858" s="1116"/>
      <c r="I858" s="1098"/>
      <c r="J858" s="1127"/>
      <c r="K858" s="1098"/>
      <c r="L858" s="1127"/>
      <c r="M858" s="1111"/>
      <c r="N858" s="1098"/>
      <c r="O858" s="1127"/>
      <c r="P858" s="1098"/>
      <c r="Q858" s="1127"/>
      <c r="R858" s="1111"/>
      <c r="S858" s="1098">
        <v>1000000</v>
      </c>
      <c r="T858" s="1127"/>
      <c r="U858" s="1098"/>
      <c r="V858" s="1134"/>
    </row>
    <row r="859" spans="1:22">
      <c r="A859" s="1100" t="s">
        <v>325</v>
      </c>
      <c r="B859" s="1092"/>
      <c r="C859" s="1092"/>
      <c r="D859" s="1121" t="e">
        <f t="shared" si="52"/>
        <v>#DIV/0!</v>
      </c>
      <c r="E859" s="1121" t="e">
        <f t="shared" si="53"/>
        <v>#DIV/0!</v>
      </c>
      <c r="F859" s="1121" t="e">
        <f t="shared" si="54"/>
        <v>#DIV/0!</v>
      </c>
      <c r="G859" s="1121" t="e">
        <f t="shared" si="55"/>
        <v>#DIV/0!</v>
      </c>
      <c r="H859" s="1116"/>
      <c r="I859" s="1094">
        <v>40000</v>
      </c>
      <c r="J859" s="1126"/>
      <c r="K859" s="1094">
        <v>178060</v>
      </c>
      <c r="L859" s="1126"/>
      <c r="M859" s="1109"/>
      <c r="N859" s="1094">
        <v>60000</v>
      </c>
      <c r="O859" s="1126"/>
      <c r="P859" s="1094">
        <v>193100</v>
      </c>
      <c r="Q859" s="1126"/>
      <c r="R859" s="1109"/>
      <c r="S859" s="1094">
        <v>83900</v>
      </c>
      <c r="T859" s="1126"/>
      <c r="U859" s="1094">
        <v>102680</v>
      </c>
      <c r="V859" s="1134"/>
    </row>
    <row r="860" spans="1:22">
      <c r="A860" s="1101" t="s">
        <v>376</v>
      </c>
      <c r="B860" s="1092"/>
      <c r="C860" s="1092"/>
      <c r="D860" s="1121" t="e">
        <f t="shared" si="52"/>
        <v>#DIV/0!</v>
      </c>
      <c r="E860" s="1121" t="e">
        <f t="shared" si="53"/>
        <v>#DIV/0!</v>
      </c>
      <c r="F860" s="1121" t="e">
        <f t="shared" si="54"/>
        <v>#DIV/0!</v>
      </c>
      <c r="G860" s="1121" t="e">
        <f t="shared" si="55"/>
        <v>#DIV/0!</v>
      </c>
      <c r="H860" s="1116"/>
      <c r="I860" s="1098">
        <v>40000</v>
      </c>
      <c r="J860" s="1127"/>
      <c r="K860" s="1098">
        <v>166060</v>
      </c>
      <c r="L860" s="1127"/>
      <c r="M860" s="1111"/>
      <c r="N860" s="1098">
        <v>60000</v>
      </c>
      <c r="O860" s="1127"/>
      <c r="P860" s="1098">
        <v>181100</v>
      </c>
      <c r="Q860" s="1127"/>
      <c r="R860" s="1111"/>
      <c r="S860" s="1098">
        <v>83900</v>
      </c>
      <c r="T860" s="1127"/>
      <c r="U860" s="1098">
        <v>90680</v>
      </c>
      <c r="V860" s="1134"/>
    </row>
    <row r="861" spans="1:22">
      <c r="A861" s="1093" t="s">
        <v>166</v>
      </c>
      <c r="B861" s="1092"/>
      <c r="C861" s="1092"/>
      <c r="D861" s="1121" t="e">
        <f t="shared" si="52"/>
        <v>#DIV/0!</v>
      </c>
      <c r="E861" s="1121" t="e">
        <f t="shared" si="53"/>
        <v>#DIV/0!</v>
      </c>
      <c r="F861" s="1121" t="e">
        <f t="shared" si="54"/>
        <v>#DIV/0!</v>
      </c>
      <c r="G861" s="1121" t="e">
        <f t="shared" si="55"/>
        <v>#DIV/0!</v>
      </c>
      <c r="H861" s="1116"/>
      <c r="I861" s="1094">
        <v>30000</v>
      </c>
      <c r="J861" s="1126"/>
      <c r="K861" s="1094">
        <v>73660</v>
      </c>
      <c r="L861" s="1126"/>
      <c r="M861" s="1109"/>
      <c r="N861" s="1094">
        <v>30000</v>
      </c>
      <c r="O861" s="1126"/>
      <c r="P861" s="1094">
        <v>88700</v>
      </c>
      <c r="Q861" s="1126"/>
      <c r="R861" s="1109"/>
      <c r="S861" s="1094">
        <v>53900</v>
      </c>
      <c r="T861" s="1126"/>
      <c r="U861" s="1094">
        <v>76100</v>
      </c>
      <c r="V861" s="1134"/>
    </row>
    <row r="862" spans="1:22">
      <c r="A862" s="1099" t="s">
        <v>601</v>
      </c>
      <c r="B862" s="1092"/>
      <c r="C862" s="1092"/>
      <c r="D862" s="1121" t="e">
        <f t="shared" si="52"/>
        <v>#DIV/0!</v>
      </c>
      <c r="E862" s="1121" t="e">
        <f t="shared" si="53"/>
        <v>#DIV/0!</v>
      </c>
      <c r="F862" s="1121" t="e">
        <f t="shared" si="54"/>
        <v>#DIV/0!</v>
      </c>
      <c r="G862" s="1121" t="e">
        <f t="shared" si="55"/>
        <v>#DIV/0!</v>
      </c>
      <c r="H862" s="1116"/>
      <c r="I862" s="1098"/>
      <c r="J862" s="1127"/>
      <c r="K862" s="1098">
        <v>42660</v>
      </c>
      <c r="L862" s="1127"/>
      <c r="M862" s="1111"/>
      <c r="N862" s="1098"/>
      <c r="O862" s="1127"/>
      <c r="P862" s="1098">
        <v>42700</v>
      </c>
      <c r="Q862" s="1127"/>
      <c r="R862" s="1111"/>
      <c r="S862" s="1098"/>
      <c r="T862" s="1127"/>
      <c r="U862" s="1098">
        <v>40100</v>
      </c>
      <c r="V862" s="1134"/>
    </row>
    <row r="863" spans="1:22">
      <c r="A863" s="1099" t="s">
        <v>644</v>
      </c>
      <c r="B863" s="1092"/>
      <c r="C863" s="1092"/>
      <c r="D863" s="1121" t="e">
        <f t="shared" si="52"/>
        <v>#DIV/0!</v>
      </c>
      <c r="E863" s="1121" t="e">
        <f t="shared" si="53"/>
        <v>#DIV/0!</v>
      </c>
      <c r="F863" s="1121" t="e">
        <f t="shared" si="54"/>
        <v>#DIV/0!</v>
      </c>
      <c r="G863" s="1121" t="e">
        <f t="shared" si="55"/>
        <v>#DIV/0!</v>
      </c>
      <c r="H863" s="1116"/>
      <c r="I863" s="1098"/>
      <c r="J863" s="1127"/>
      <c r="K863" s="1098">
        <v>5000</v>
      </c>
      <c r="L863" s="1127"/>
      <c r="M863" s="1111"/>
      <c r="N863" s="1098"/>
      <c r="O863" s="1127"/>
      <c r="P863" s="1098"/>
      <c r="Q863" s="1127"/>
      <c r="R863" s="1111"/>
      <c r="S863" s="1098"/>
      <c r="T863" s="1127"/>
      <c r="U863" s="1098"/>
      <c r="V863" s="1134"/>
    </row>
    <row r="864" spans="1:22">
      <c r="A864" s="1099" t="s">
        <v>645</v>
      </c>
      <c r="B864" s="1092"/>
      <c r="C864" s="1092"/>
      <c r="D864" s="1121" t="e">
        <f t="shared" si="52"/>
        <v>#DIV/0!</v>
      </c>
      <c r="E864" s="1121" t="e">
        <f t="shared" si="53"/>
        <v>#DIV/0!</v>
      </c>
      <c r="F864" s="1121" t="e">
        <f t="shared" si="54"/>
        <v>#DIV/0!</v>
      </c>
      <c r="G864" s="1121" t="e">
        <f t="shared" si="55"/>
        <v>#DIV/0!</v>
      </c>
      <c r="H864" s="1116"/>
      <c r="I864" s="1098">
        <v>20000</v>
      </c>
      <c r="J864" s="1127"/>
      <c r="K864" s="1098"/>
      <c r="L864" s="1127"/>
      <c r="M864" s="1111"/>
      <c r="N864" s="1098"/>
      <c r="O864" s="1127"/>
      <c r="P864" s="1098"/>
      <c r="Q864" s="1127"/>
      <c r="R864" s="1111"/>
      <c r="S864" s="1098"/>
      <c r="T864" s="1127"/>
      <c r="U864" s="1098"/>
      <c r="V864" s="1134"/>
    </row>
    <row r="865" spans="1:22">
      <c r="A865" s="1099" t="s">
        <v>646</v>
      </c>
      <c r="B865" s="1092"/>
      <c r="C865" s="1092"/>
      <c r="D865" s="1121" t="e">
        <f t="shared" si="52"/>
        <v>#DIV/0!</v>
      </c>
      <c r="E865" s="1121" t="e">
        <f t="shared" si="53"/>
        <v>#DIV/0!</v>
      </c>
      <c r="F865" s="1121" t="e">
        <f t="shared" si="54"/>
        <v>#DIV/0!</v>
      </c>
      <c r="G865" s="1121" t="e">
        <f t="shared" si="55"/>
        <v>#DIV/0!</v>
      </c>
      <c r="H865" s="1116"/>
      <c r="I865" s="1098"/>
      <c r="J865" s="1127"/>
      <c r="K865" s="1098">
        <v>20000</v>
      </c>
      <c r="L865" s="1127"/>
      <c r="M865" s="1111"/>
      <c r="N865" s="1098"/>
      <c r="O865" s="1127"/>
      <c r="P865" s="1098">
        <v>40000</v>
      </c>
      <c r="Q865" s="1127"/>
      <c r="R865" s="1111"/>
      <c r="S865" s="1098"/>
      <c r="T865" s="1127"/>
      <c r="U865" s="1098">
        <v>30000</v>
      </c>
      <c r="V865" s="1134"/>
    </row>
    <row r="866" spans="1:22">
      <c r="A866" s="1099" t="s">
        <v>648</v>
      </c>
      <c r="B866" s="1092"/>
      <c r="C866" s="1092"/>
      <c r="D866" s="1121" t="e">
        <f t="shared" si="52"/>
        <v>#DIV/0!</v>
      </c>
      <c r="E866" s="1121" t="e">
        <f t="shared" si="53"/>
        <v>#DIV/0!</v>
      </c>
      <c r="F866" s="1121" t="e">
        <f t="shared" si="54"/>
        <v>#DIV/0!</v>
      </c>
      <c r="G866" s="1121" t="e">
        <f t="shared" si="55"/>
        <v>#DIV/0!</v>
      </c>
      <c r="H866" s="1116"/>
      <c r="I866" s="1098">
        <v>10000</v>
      </c>
      <c r="J866" s="1127"/>
      <c r="K866" s="1098"/>
      <c r="L866" s="1127"/>
      <c r="M866" s="1111"/>
      <c r="N866" s="1098">
        <v>30000</v>
      </c>
      <c r="O866" s="1127"/>
      <c r="P866" s="1098"/>
      <c r="Q866" s="1127"/>
      <c r="R866" s="1111"/>
      <c r="S866" s="1098">
        <v>30000</v>
      </c>
      <c r="T866" s="1127"/>
      <c r="U866" s="1098"/>
      <c r="V866" s="1134"/>
    </row>
    <row r="867" spans="1:22">
      <c r="A867" s="1099" t="s">
        <v>650</v>
      </c>
      <c r="B867" s="1092"/>
      <c r="C867" s="1092"/>
      <c r="D867" s="1121" t="e">
        <f t="shared" si="52"/>
        <v>#DIV/0!</v>
      </c>
      <c r="E867" s="1121" t="e">
        <f t="shared" si="53"/>
        <v>#DIV/0!</v>
      </c>
      <c r="F867" s="1121" t="e">
        <f t="shared" si="54"/>
        <v>#DIV/0!</v>
      </c>
      <c r="G867" s="1121" t="e">
        <f t="shared" si="55"/>
        <v>#DIV/0!</v>
      </c>
      <c r="H867" s="1116"/>
      <c r="I867" s="1098"/>
      <c r="J867" s="1127"/>
      <c r="K867" s="1098"/>
      <c r="L867" s="1127"/>
      <c r="M867" s="1111"/>
      <c r="N867" s="1098"/>
      <c r="O867" s="1127"/>
      <c r="P867" s="1098"/>
      <c r="Q867" s="1127"/>
      <c r="R867" s="1111"/>
      <c r="S867" s="1098">
        <v>23900</v>
      </c>
      <c r="T867" s="1127"/>
      <c r="U867" s="1098"/>
      <c r="V867" s="1134"/>
    </row>
    <row r="868" spans="1:22">
      <c r="A868" s="1099" t="s">
        <v>652</v>
      </c>
      <c r="B868" s="1092"/>
      <c r="C868" s="1092"/>
      <c r="D868" s="1121" t="e">
        <f t="shared" si="52"/>
        <v>#DIV/0!</v>
      </c>
      <c r="E868" s="1121" t="e">
        <f t="shared" si="53"/>
        <v>#DIV/0!</v>
      </c>
      <c r="F868" s="1121" t="e">
        <f t="shared" si="54"/>
        <v>#DIV/0!</v>
      </c>
      <c r="G868" s="1121" t="e">
        <f t="shared" si="55"/>
        <v>#DIV/0!</v>
      </c>
      <c r="H868" s="1116"/>
      <c r="I868" s="1098"/>
      <c r="J868" s="1127"/>
      <c r="K868" s="1098">
        <v>6000</v>
      </c>
      <c r="L868" s="1127"/>
      <c r="M868" s="1111"/>
      <c r="N868" s="1098"/>
      <c r="O868" s="1127"/>
      <c r="P868" s="1098">
        <v>6000</v>
      </c>
      <c r="Q868" s="1127"/>
      <c r="R868" s="1111"/>
      <c r="S868" s="1098"/>
      <c r="T868" s="1127"/>
      <c r="U868" s="1098">
        <v>6000</v>
      </c>
      <c r="V868" s="1134"/>
    </row>
    <row r="869" spans="1:22">
      <c r="A869" s="1093" t="s">
        <v>165</v>
      </c>
      <c r="B869" s="1092"/>
      <c r="C869" s="1092"/>
      <c r="D869" s="1121" t="e">
        <f t="shared" si="52"/>
        <v>#DIV/0!</v>
      </c>
      <c r="E869" s="1121" t="e">
        <f t="shared" si="53"/>
        <v>#DIV/0!</v>
      </c>
      <c r="F869" s="1121" t="e">
        <f t="shared" si="54"/>
        <v>#DIV/0!</v>
      </c>
      <c r="G869" s="1121" t="e">
        <f t="shared" si="55"/>
        <v>#DIV/0!</v>
      </c>
      <c r="H869" s="1116"/>
      <c r="I869" s="1094">
        <v>10000</v>
      </c>
      <c r="J869" s="1126"/>
      <c r="K869" s="1094">
        <v>92400</v>
      </c>
      <c r="L869" s="1126"/>
      <c r="M869" s="1109"/>
      <c r="N869" s="1094">
        <v>30000</v>
      </c>
      <c r="O869" s="1126"/>
      <c r="P869" s="1094">
        <v>92400</v>
      </c>
      <c r="Q869" s="1126"/>
      <c r="R869" s="1109"/>
      <c r="S869" s="1094">
        <v>30000</v>
      </c>
      <c r="T869" s="1126"/>
      <c r="U869" s="1094">
        <v>14580</v>
      </c>
      <c r="V869" s="1134"/>
    </row>
    <row r="870" spans="1:22">
      <c r="A870" s="1099" t="s">
        <v>690</v>
      </c>
      <c r="B870" s="1092"/>
      <c r="C870" s="1092"/>
      <c r="D870" s="1121" t="e">
        <f t="shared" si="52"/>
        <v>#DIV/0!</v>
      </c>
      <c r="E870" s="1121" t="e">
        <f t="shared" si="53"/>
        <v>#DIV/0!</v>
      </c>
      <c r="F870" s="1121" t="e">
        <f t="shared" si="54"/>
        <v>#DIV/0!</v>
      </c>
      <c r="G870" s="1121" t="e">
        <f t="shared" si="55"/>
        <v>#DIV/0!</v>
      </c>
      <c r="H870" s="1116"/>
      <c r="I870" s="1098"/>
      <c r="J870" s="1127"/>
      <c r="K870" s="1098">
        <v>67200</v>
      </c>
      <c r="L870" s="1127"/>
      <c r="M870" s="1111"/>
      <c r="N870" s="1098"/>
      <c r="O870" s="1127"/>
      <c r="P870" s="1098">
        <v>67200</v>
      </c>
      <c r="Q870" s="1127"/>
      <c r="R870" s="1111"/>
      <c r="S870" s="1098"/>
      <c r="T870" s="1127"/>
      <c r="U870" s="1098"/>
      <c r="V870" s="1134"/>
    </row>
    <row r="871" spans="1:22">
      <c r="A871" s="1102" t="s">
        <v>691</v>
      </c>
      <c r="B871" s="1092"/>
      <c r="C871" s="1092"/>
      <c r="D871" s="1121" t="e">
        <f t="shared" si="52"/>
        <v>#DIV/0!</v>
      </c>
      <c r="E871" s="1121" t="e">
        <f t="shared" si="53"/>
        <v>#DIV/0!</v>
      </c>
      <c r="F871" s="1121" t="e">
        <f t="shared" si="54"/>
        <v>#DIV/0!</v>
      </c>
      <c r="G871" s="1121" t="e">
        <f t="shared" si="55"/>
        <v>#DIV/0!</v>
      </c>
      <c r="H871" s="1116"/>
      <c r="I871" s="1098"/>
      <c r="J871" s="1127"/>
      <c r="K871" s="1098">
        <v>67200</v>
      </c>
      <c r="L871" s="1127"/>
      <c r="M871" s="1111"/>
      <c r="N871" s="1098"/>
      <c r="O871" s="1127"/>
      <c r="P871" s="1098">
        <v>67200</v>
      </c>
      <c r="Q871" s="1127"/>
      <c r="R871" s="1111"/>
      <c r="S871" s="1098"/>
      <c r="T871" s="1127"/>
      <c r="U871" s="1098"/>
      <c r="V871" s="1134"/>
    </row>
    <row r="872" spans="1:22">
      <c r="A872" s="1099" t="s">
        <v>618</v>
      </c>
      <c r="B872" s="1092"/>
      <c r="C872" s="1092"/>
      <c r="D872" s="1121" t="e">
        <f t="shared" si="52"/>
        <v>#DIV/0!</v>
      </c>
      <c r="E872" s="1121" t="e">
        <f t="shared" si="53"/>
        <v>#DIV/0!</v>
      </c>
      <c r="F872" s="1121" t="e">
        <f t="shared" si="54"/>
        <v>#DIV/0!</v>
      </c>
      <c r="G872" s="1121" t="e">
        <f t="shared" si="55"/>
        <v>#DIV/0!</v>
      </c>
      <c r="H872" s="1116"/>
      <c r="I872" s="1098"/>
      <c r="J872" s="1127"/>
      <c r="K872" s="1098"/>
      <c r="L872" s="1127"/>
      <c r="M872" s="1111"/>
      <c r="N872" s="1098"/>
      <c r="O872" s="1127"/>
      <c r="P872" s="1098"/>
      <c r="Q872" s="1127"/>
      <c r="R872" s="1111"/>
      <c r="S872" s="1098"/>
      <c r="T872" s="1127"/>
      <c r="U872" s="1098">
        <v>14580</v>
      </c>
      <c r="V872" s="1134"/>
    </row>
    <row r="873" spans="1:22">
      <c r="A873" s="1099" t="s">
        <v>683</v>
      </c>
      <c r="B873" s="1092"/>
      <c r="C873" s="1092"/>
      <c r="D873" s="1121" t="e">
        <f t="shared" si="52"/>
        <v>#DIV/0!</v>
      </c>
      <c r="E873" s="1121" t="e">
        <f t="shared" si="53"/>
        <v>#DIV/0!</v>
      </c>
      <c r="F873" s="1121" t="e">
        <f t="shared" si="54"/>
        <v>#DIV/0!</v>
      </c>
      <c r="G873" s="1121" t="e">
        <f t="shared" si="55"/>
        <v>#DIV/0!</v>
      </c>
      <c r="H873" s="1116"/>
      <c r="I873" s="1098">
        <v>10000</v>
      </c>
      <c r="J873" s="1127"/>
      <c r="K873" s="1098"/>
      <c r="L873" s="1127"/>
      <c r="M873" s="1111"/>
      <c r="N873" s="1098">
        <v>10000</v>
      </c>
      <c r="O873" s="1127"/>
      <c r="P873" s="1098"/>
      <c r="Q873" s="1127"/>
      <c r="R873" s="1111"/>
      <c r="S873" s="1098">
        <v>10000</v>
      </c>
      <c r="T873" s="1127"/>
      <c r="U873" s="1098"/>
      <c r="V873" s="1134"/>
    </row>
    <row r="874" spans="1:22">
      <c r="A874" s="1099" t="s">
        <v>692</v>
      </c>
      <c r="B874" s="1092"/>
      <c r="C874" s="1092"/>
      <c r="D874" s="1121" t="e">
        <f t="shared" si="52"/>
        <v>#DIV/0!</v>
      </c>
      <c r="E874" s="1121" t="e">
        <f t="shared" si="53"/>
        <v>#DIV/0!</v>
      </c>
      <c r="F874" s="1121" t="e">
        <f t="shared" si="54"/>
        <v>#DIV/0!</v>
      </c>
      <c r="G874" s="1121" t="e">
        <f t="shared" si="55"/>
        <v>#DIV/0!</v>
      </c>
      <c r="H874" s="1116"/>
      <c r="I874" s="1098"/>
      <c r="J874" s="1127"/>
      <c r="K874" s="1098">
        <v>25200</v>
      </c>
      <c r="L874" s="1127"/>
      <c r="M874" s="1111"/>
      <c r="N874" s="1098"/>
      <c r="O874" s="1127"/>
      <c r="P874" s="1098">
        <v>25200</v>
      </c>
      <c r="Q874" s="1127"/>
      <c r="R874" s="1111"/>
      <c r="S874" s="1098"/>
      <c r="T874" s="1127"/>
      <c r="U874" s="1098"/>
      <c r="V874" s="1134"/>
    </row>
    <row r="875" spans="1:22">
      <c r="A875" s="1102" t="s">
        <v>693</v>
      </c>
      <c r="B875" s="1092"/>
      <c r="C875" s="1092"/>
      <c r="D875" s="1121" t="e">
        <f t="shared" si="52"/>
        <v>#DIV/0!</v>
      </c>
      <c r="E875" s="1121" t="e">
        <f t="shared" si="53"/>
        <v>#DIV/0!</v>
      </c>
      <c r="F875" s="1121" t="e">
        <f t="shared" si="54"/>
        <v>#DIV/0!</v>
      </c>
      <c r="G875" s="1121" t="e">
        <f t="shared" si="55"/>
        <v>#DIV/0!</v>
      </c>
      <c r="H875" s="1116"/>
      <c r="I875" s="1098"/>
      <c r="J875" s="1127"/>
      <c r="K875" s="1098">
        <v>25200</v>
      </c>
      <c r="L875" s="1127"/>
      <c r="M875" s="1111"/>
      <c r="N875" s="1098"/>
      <c r="O875" s="1127"/>
      <c r="P875" s="1098">
        <v>25200</v>
      </c>
      <c r="Q875" s="1127"/>
      <c r="R875" s="1111"/>
      <c r="S875" s="1098"/>
      <c r="T875" s="1127"/>
      <c r="U875" s="1098"/>
      <c r="V875" s="1134"/>
    </row>
    <row r="876" spans="1:22">
      <c r="A876" s="1099" t="s">
        <v>892</v>
      </c>
      <c r="B876" s="1092"/>
      <c r="C876" s="1092"/>
      <c r="D876" s="1121" t="e">
        <f t="shared" si="52"/>
        <v>#DIV/0!</v>
      </c>
      <c r="E876" s="1121" t="e">
        <f t="shared" si="53"/>
        <v>#DIV/0!</v>
      </c>
      <c r="F876" s="1121" t="e">
        <f t="shared" si="54"/>
        <v>#DIV/0!</v>
      </c>
      <c r="G876" s="1121" t="e">
        <f t="shared" si="55"/>
        <v>#DIV/0!</v>
      </c>
      <c r="H876" s="1116"/>
      <c r="I876" s="1098"/>
      <c r="J876" s="1127"/>
      <c r="K876" s="1098"/>
      <c r="L876" s="1127"/>
      <c r="M876" s="1111"/>
      <c r="N876" s="1098"/>
      <c r="O876" s="1127"/>
      <c r="P876" s="1098"/>
      <c r="Q876" s="1127"/>
      <c r="R876" s="1111"/>
      <c r="S876" s="1098">
        <v>20000</v>
      </c>
      <c r="T876" s="1127"/>
      <c r="U876" s="1098"/>
      <c r="V876" s="1134"/>
    </row>
    <row r="877" spans="1:22">
      <c r="A877" s="1099" t="s">
        <v>893</v>
      </c>
      <c r="B877" s="1092"/>
      <c r="C877" s="1092"/>
      <c r="D877" s="1121" t="e">
        <f t="shared" si="52"/>
        <v>#DIV/0!</v>
      </c>
      <c r="E877" s="1121" t="e">
        <f t="shared" si="53"/>
        <v>#DIV/0!</v>
      </c>
      <c r="F877" s="1121" t="e">
        <f t="shared" si="54"/>
        <v>#DIV/0!</v>
      </c>
      <c r="G877" s="1121" t="e">
        <f t="shared" si="55"/>
        <v>#DIV/0!</v>
      </c>
      <c r="H877" s="1116"/>
      <c r="I877" s="1098"/>
      <c r="J877" s="1127"/>
      <c r="K877" s="1098"/>
      <c r="L877" s="1127"/>
      <c r="M877" s="1111"/>
      <c r="N877" s="1098">
        <v>20000</v>
      </c>
      <c r="O877" s="1127"/>
      <c r="P877" s="1098"/>
      <c r="Q877" s="1127"/>
      <c r="R877" s="1111"/>
      <c r="S877" s="1098"/>
      <c r="T877" s="1127"/>
      <c r="U877" s="1098"/>
      <c r="V877" s="1134"/>
    </row>
    <row r="878" spans="1:22">
      <c r="A878" s="1101" t="s">
        <v>133</v>
      </c>
      <c r="B878" s="1092"/>
      <c r="C878" s="1092"/>
      <c r="D878" s="1121" t="e">
        <f t="shared" si="52"/>
        <v>#DIV/0!</v>
      </c>
      <c r="E878" s="1121" t="e">
        <f t="shared" si="53"/>
        <v>#DIV/0!</v>
      </c>
      <c r="F878" s="1121" t="e">
        <f t="shared" si="54"/>
        <v>#DIV/0!</v>
      </c>
      <c r="G878" s="1121" t="e">
        <f t="shared" si="55"/>
        <v>#DIV/0!</v>
      </c>
      <c r="H878" s="1116"/>
      <c r="I878" s="1098"/>
      <c r="J878" s="1127"/>
      <c r="K878" s="1098">
        <v>12000</v>
      </c>
      <c r="L878" s="1127"/>
      <c r="M878" s="1111"/>
      <c r="N878" s="1098"/>
      <c r="O878" s="1127"/>
      <c r="P878" s="1098">
        <v>12000</v>
      </c>
      <c r="Q878" s="1127"/>
      <c r="R878" s="1111"/>
      <c r="S878" s="1098"/>
      <c r="T878" s="1127"/>
      <c r="U878" s="1098">
        <v>12000</v>
      </c>
      <c r="V878" s="1134"/>
    </row>
    <row r="879" spans="1:22">
      <c r="A879" s="1093" t="s">
        <v>133</v>
      </c>
      <c r="B879" s="1092"/>
      <c r="C879" s="1092"/>
      <c r="D879" s="1121" t="e">
        <f t="shared" si="52"/>
        <v>#DIV/0!</v>
      </c>
      <c r="E879" s="1121" t="e">
        <f t="shared" si="53"/>
        <v>#DIV/0!</v>
      </c>
      <c r="F879" s="1121" t="e">
        <f t="shared" si="54"/>
        <v>#DIV/0!</v>
      </c>
      <c r="G879" s="1121" t="e">
        <f t="shared" si="55"/>
        <v>#DIV/0!</v>
      </c>
      <c r="H879" s="1116"/>
      <c r="I879" s="1094"/>
      <c r="J879" s="1126"/>
      <c r="K879" s="1094">
        <v>12000</v>
      </c>
      <c r="L879" s="1126"/>
      <c r="M879" s="1109"/>
      <c r="N879" s="1094"/>
      <c r="O879" s="1126"/>
      <c r="P879" s="1094">
        <v>12000</v>
      </c>
      <c r="Q879" s="1126"/>
      <c r="R879" s="1109"/>
      <c r="S879" s="1094"/>
      <c r="T879" s="1126"/>
      <c r="U879" s="1094">
        <v>12000</v>
      </c>
      <c r="V879" s="1134"/>
    </row>
    <row r="880" spans="1:22">
      <c r="A880" s="1099" t="s">
        <v>656</v>
      </c>
      <c r="B880" s="1092"/>
      <c r="C880" s="1092"/>
      <c r="D880" s="1121" t="e">
        <f t="shared" si="52"/>
        <v>#DIV/0!</v>
      </c>
      <c r="E880" s="1121" t="e">
        <f t="shared" si="53"/>
        <v>#DIV/0!</v>
      </c>
      <c r="F880" s="1121" t="e">
        <f t="shared" si="54"/>
        <v>#DIV/0!</v>
      </c>
      <c r="G880" s="1121" t="e">
        <f t="shared" si="55"/>
        <v>#DIV/0!</v>
      </c>
      <c r="H880" s="1116"/>
      <c r="I880" s="1098"/>
      <c r="J880" s="1127"/>
      <c r="K880" s="1098">
        <v>12000</v>
      </c>
      <c r="L880" s="1127"/>
      <c r="M880" s="1111"/>
      <c r="N880" s="1098"/>
      <c r="O880" s="1127"/>
      <c r="P880" s="1098">
        <v>12000</v>
      </c>
      <c r="Q880" s="1127"/>
      <c r="R880" s="1111"/>
      <c r="S880" s="1098"/>
      <c r="T880" s="1127"/>
      <c r="U880" s="1098">
        <v>12000</v>
      </c>
      <c r="V880" s="1134"/>
    </row>
    <row r="881" spans="1:22">
      <c r="A881" s="1100" t="s">
        <v>610</v>
      </c>
      <c r="B881" s="1092"/>
      <c r="C881" s="1092"/>
      <c r="D881" s="1121" t="e">
        <f t="shared" si="52"/>
        <v>#DIV/0!</v>
      </c>
      <c r="E881" s="1121" t="e">
        <f t="shared" si="53"/>
        <v>#DIV/0!</v>
      </c>
      <c r="F881" s="1121" t="e">
        <f t="shared" si="54"/>
        <v>#DIV/0!</v>
      </c>
      <c r="G881" s="1121" t="e">
        <f t="shared" si="55"/>
        <v>#DIV/0!</v>
      </c>
      <c r="H881" s="1116"/>
      <c r="I881" s="1094"/>
      <c r="J881" s="1126"/>
      <c r="K881" s="1094">
        <v>900000</v>
      </c>
      <c r="L881" s="1126"/>
      <c r="M881" s="1109"/>
      <c r="N881" s="1094"/>
      <c r="O881" s="1126"/>
      <c r="P881" s="1094">
        <v>900040</v>
      </c>
      <c r="Q881" s="1126"/>
      <c r="R881" s="1109"/>
      <c r="S881" s="1094"/>
      <c r="T881" s="1126"/>
      <c r="U881" s="1094">
        <v>840000</v>
      </c>
      <c r="V881" s="1134"/>
    </row>
    <row r="882" spans="1:22">
      <c r="A882" s="1101" t="s">
        <v>610</v>
      </c>
      <c r="B882" s="1092"/>
      <c r="C882" s="1092"/>
      <c r="D882" s="1121" t="e">
        <f t="shared" si="52"/>
        <v>#DIV/0!</v>
      </c>
      <c r="E882" s="1121" t="e">
        <f t="shared" si="53"/>
        <v>#DIV/0!</v>
      </c>
      <c r="F882" s="1121" t="e">
        <f t="shared" si="54"/>
        <v>#DIV/0!</v>
      </c>
      <c r="G882" s="1121" t="e">
        <f t="shared" si="55"/>
        <v>#DIV/0!</v>
      </c>
      <c r="H882" s="1116"/>
      <c r="I882" s="1098"/>
      <c r="J882" s="1127"/>
      <c r="K882" s="1098">
        <v>900000</v>
      </c>
      <c r="L882" s="1127"/>
      <c r="M882" s="1111"/>
      <c r="N882" s="1098"/>
      <c r="O882" s="1127"/>
      <c r="P882" s="1098">
        <v>900040</v>
      </c>
      <c r="Q882" s="1127"/>
      <c r="R882" s="1111"/>
      <c r="S882" s="1098"/>
      <c r="T882" s="1127"/>
      <c r="U882" s="1098">
        <v>840000</v>
      </c>
      <c r="V882" s="1134"/>
    </row>
    <row r="883" spans="1:22">
      <c r="A883" s="1093" t="s">
        <v>670</v>
      </c>
      <c r="B883" s="1092"/>
      <c r="C883" s="1092"/>
      <c r="D883" s="1121" t="e">
        <f t="shared" si="52"/>
        <v>#DIV/0!</v>
      </c>
      <c r="E883" s="1121" t="e">
        <f t="shared" si="53"/>
        <v>#DIV/0!</v>
      </c>
      <c r="F883" s="1121" t="e">
        <f t="shared" si="54"/>
        <v>#DIV/0!</v>
      </c>
      <c r="G883" s="1121" t="e">
        <f t="shared" si="55"/>
        <v>#DIV/0!</v>
      </c>
      <c r="H883" s="1116"/>
      <c r="I883" s="1094"/>
      <c r="J883" s="1126"/>
      <c r="K883" s="1094">
        <v>47160</v>
      </c>
      <c r="L883" s="1126"/>
      <c r="M883" s="1109"/>
      <c r="N883" s="1094"/>
      <c r="O883" s="1126"/>
      <c r="P883" s="1094"/>
      <c r="Q883" s="1126"/>
      <c r="R883" s="1109"/>
      <c r="S883" s="1094"/>
      <c r="T883" s="1126"/>
      <c r="U883" s="1094"/>
      <c r="V883" s="1134"/>
    </row>
    <row r="884" spans="1:22">
      <c r="A884" s="1099" t="s">
        <v>670</v>
      </c>
      <c r="B884" s="1092"/>
      <c r="C884" s="1092"/>
      <c r="D884" s="1121" t="e">
        <f t="shared" si="52"/>
        <v>#DIV/0!</v>
      </c>
      <c r="E884" s="1121" t="e">
        <f t="shared" si="53"/>
        <v>#DIV/0!</v>
      </c>
      <c r="F884" s="1121" t="e">
        <f t="shared" si="54"/>
        <v>#DIV/0!</v>
      </c>
      <c r="G884" s="1121" t="e">
        <f t="shared" si="55"/>
        <v>#DIV/0!</v>
      </c>
      <c r="H884" s="1116"/>
      <c r="I884" s="1098"/>
      <c r="J884" s="1127"/>
      <c r="K884" s="1098">
        <v>47160</v>
      </c>
      <c r="L884" s="1127"/>
      <c r="M884" s="1111"/>
      <c r="N884" s="1098"/>
      <c r="O884" s="1127"/>
      <c r="P884" s="1098"/>
      <c r="Q884" s="1127"/>
      <c r="R884" s="1111"/>
      <c r="S884" s="1098"/>
      <c r="T884" s="1127"/>
      <c r="U884" s="1098"/>
      <c r="V884" s="1134"/>
    </row>
    <row r="885" spans="1:22">
      <c r="A885" s="1093" t="s">
        <v>620</v>
      </c>
      <c r="B885" s="1092"/>
      <c r="C885" s="1092"/>
      <c r="D885" s="1121" t="e">
        <f t="shared" si="52"/>
        <v>#DIV/0!</v>
      </c>
      <c r="E885" s="1121" t="e">
        <f t="shared" si="53"/>
        <v>#DIV/0!</v>
      </c>
      <c r="F885" s="1121" t="e">
        <f t="shared" si="54"/>
        <v>#DIV/0!</v>
      </c>
      <c r="G885" s="1121" t="e">
        <f t="shared" si="55"/>
        <v>#DIV/0!</v>
      </c>
      <c r="H885" s="1116"/>
      <c r="I885" s="1094"/>
      <c r="J885" s="1126"/>
      <c r="K885" s="1094"/>
      <c r="L885" s="1126"/>
      <c r="M885" s="1109"/>
      <c r="N885" s="1094"/>
      <c r="O885" s="1126"/>
      <c r="P885" s="1094">
        <v>47200</v>
      </c>
      <c r="Q885" s="1126"/>
      <c r="R885" s="1109"/>
      <c r="S885" s="1094"/>
      <c r="T885" s="1126"/>
      <c r="U885" s="1094">
        <v>39300</v>
      </c>
      <c r="V885" s="1134"/>
    </row>
    <row r="886" spans="1:22">
      <c r="A886" s="1099" t="s">
        <v>620</v>
      </c>
      <c r="B886" s="1092"/>
      <c r="C886" s="1092"/>
      <c r="D886" s="1121" t="e">
        <f t="shared" si="52"/>
        <v>#DIV/0!</v>
      </c>
      <c r="E886" s="1121" t="e">
        <f t="shared" si="53"/>
        <v>#DIV/0!</v>
      </c>
      <c r="F886" s="1121" t="e">
        <f t="shared" si="54"/>
        <v>#DIV/0!</v>
      </c>
      <c r="G886" s="1121" t="e">
        <f t="shared" si="55"/>
        <v>#DIV/0!</v>
      </c>
      <c r="H886" s="1116"/>
      <c r="I886" s="1098"/>
      <c r="J886" s="1127"/>
      <c r="K886" s="1098"/>
      <c r="L886" s="1127"/>
      <c r="M886" s="1111"/>
      <c r="N886" s="1098"/>
      <c r="O886" s="1127"/>
      <c r="P886" s="1098">
        <v>47200</v>
      </c>
      <c r="Q886" s="1127"/>
      <c r="R886" s="1111"/>
      <c r="S886" s="1098"/>
      <c r="T886" s="1127"/>
      <c r="U886" s="1098">
        <v>39300</v>
      </c>
      <c r="V886" s="1134"/>
    </row>
    <row r="887" spans="1:22">
      <c r="A887" s="1093" t="s">
        <v>132</v>
      </c>
      <c r="B887" s="1092"/>
      <c r="C887" s="1092"/>
      <c r="D887" s="1121" t="e">
        <f t="shared" si="52"/>
        <v>#DIV/0!</v>
      </c>
      <c r="E887" s="1121" t="e">
        <f t="shared" si="53"/>
        <v>#DIV/0!</v>
      </c>
      <c r="F887" s="1121" t="e">
        <f t="shared" si="54"/>
        <v>#DIV/0!</v>
      </c>
      <c r="G887" s="1121" t="e">
        <f t="shared" si="55"/>
        <v>#DIV/0!</v>
      </c>
      <c r="H887" s="1116"/>
      <c r="I887" s="1094"/>
      <c r="J887" s="1126"/>
      <c r="K887" s="1094">
        <v>852840</v>
      </c>
      <c r="L887" s="1126"/>
      <c r="M887" s="1109"/>
      <c r="N887" s="1094"/>
      <c r="O887" s="1126"/>
      <c r="P887" s="1094"/>
      <c r="Q887" s="1126"/>
      <c r="R887" s="1109"/>
      <c r="S887" s="1094"/>
      <c r="T887" s="1126"/>
      <c r="U887" s="1094"/>
      <c r="V887" s="1134"/>
    </row>
    <row r="888" spans="1:22">
      <c r="A888" s="1099" t="s">
        <v>887</v>
      </c>
      <c r="B888" s="1092"/>
      <c r="C888" s="1092"/>
      <c r="D888" s="1121" t="e">
        <f t="shared" si="52"/>
        <v>#DIV/0!</v>
      </c>
      <c r="E888" s="1121" t="e">
        <f t="shared" si="53"/>
        <v>#DIV/0!</v>
      </c>
      <c r="F888" s="1121" t="e">
        <f t="shared" si="54"/>
        <v>#DIV/0!</v>
      </c>
      <c r="G888" s="1121" t="e">
        <f t="shared" si="55"/>
        <v>#DIV/0!</v>
      </c>
      <c r="H888" s="1116"/>
      <c r="I888" s="1098"/>
      <c r="J888" s="1127"/>
      <c r="K888" s="1098">
        <v>312840</v>
      </c>
      <c r="L888" s="1127"/>
      <c r="M888" s="1111"/>
      <c r="N888" s="1098"/>
      <c r="O888" s="1127"/>
      <c r="P888" s="1098"/>
      <c r="Q888" s="1127"/>
      <c r="R888" s="1111"/>
      <c r="S888" s="1098"/>
      <c r="T888" s="1127"/>
      <c r="U888" s="1098"/>
      <c r="V888" s="1134"/>
    </row>
    <row r="889" spans="1:22">
      <c r="A889" s="1102" t="s">
        <v>705</v>
      </c>
      <c r="B889" s="1092"/>
      <c r="C889" s="1092"/>
      <c r="D889" s="1121" t="e">
        <f t="shared" si="52"/>
        <v>#DIV/0!</v>
      </c>
      <c r="E889" s="1121" t="e">
        <f t="shared" si="53"/>
        <v>#DIV/0!</v>
      </c>
      <c r="F889" s="1121" t="e">
        <f t="shared" si="54"/>
        <v>#DIV/0!</v>
      </c>
      <c r="G889" s="1121" t="e">
        <f t="shared" si="55"/>
        <v>#DIV/0!</v>
      </c>
      <c r="H889" s="1116"/>
      <c r="I889" s="1098"/>
      <c r="J889" s="1127"/>
      <c r="K889" s="1098">
        <v>312840</v>
      </c>
      <c r="L889" s="1127"/>
      <c r="M889" s="1111"/>
      <c r="N889" s="1098"/>
      <c r="O889" s="1127"/>
      <c r="P889" s="1098"/>
      <c r="Q889" s="1127"/>
      <c r="R889" s="1111"/>
      <c r="S889" s="1098"/>
      <c r="T889" s="1127"/>
      <c r="U889" s="1098"/>
      <c r="V889" s="1134"/>
    </row>
    <row r="890" spans="1:22">
      <c r="A890" s="1099" t="s">
        <v>888</v>
      </c>
      <c r="B890" s="1092"/>
      <c r="C890" s="1092"/>
      <c r="D890" s="1121" t="e">
        <f t="shared" si="52"/>
        <v>#DIV/0!</v>
      </c>
      <c r="E890" s="1121" t="e">
        <f t="shared" si="53"/>
        <v>#DIV/0!</v>
      </c>
      <c r="F890" s="1121" t="e">
        <f t="shared" si="54"/>
        <v>#DIV/0!</v>
      </c>
      <c r="G890" s="1121" t="e">
        <f t="shared" si="55"/>
        <v>#DIV/0!</v>
      </c>
      <c r="H890" s="1116"/>
      <c r="I890" s="1098"/>
      <c r="J890" s="1127"/>
      <c r="K890" s="1098">
        <v>540000</v>
      </c>
      <c r="L890" s="1127"/>
      <c r="M890" s="1111"/>
      <c r="N890" s="1098"/>
      <c r="O890" s="1127"/>
      <c r="P890" s="1098"/>
      <c r="Q890" s="1127"/>
      <c r="R890" s="1111"/>
      <c r="S890" s="1098"/>
      <c r="T890" s="1127"/>
      <c r="U890" s="1098"/>
      <c r="V890" s="1134"/>
    </row>
    <row r="891" spans="1:22">
      <c r="A891" s="1102" t="s">
        <v>889</v>
      </c>
      <c r="B891" s="1092"/>
      <c r="C891" s="1092"/>
      <c r="D891" s="1121" t="e">
        <f t="shared" si="52"/>
        <v>#DIV/0!</v>
      </c>
      <c r="E891" s="1121" t="e">
        <f t="shared" si="53"/>
        <v>#DIV/0!</v>
      </c>
      <c r="F891" s="1121" t="e">
        <f t="shared" si="54"/>
        <v>#DIV/0!</v>
      </c>
      <c r="G891" s="1121" t="e">
        <f t="shared" si="55"/>
        <v>#DIV/0!</v>
      </c>
      <c r="H891" s="1116"/>
      <c r="I891" s="1098"/>
      <c r="J891" s="1127"/>
      <c r="K891" s="1098">
        <v>540000</v>
      </c>
      <c r="L891" s="1127"/>
      <c r="M891" s="1111"/>
      <c r="N891" s="1098"/>
      <c r="O891" s="1127"/>
      <c r="P891" s="1098"/>
      <c r="Q891" s="1127"/>
      <c r="R891" s="1111"/>
      <c r="S891" s="1098"/>
      <c r="T891" s="1127"/>
      <c r="U891" s="1098"/>
      <c r="V891" s="1134"/>
    </row>
    <row r="892" spans="1:22">
      <c r="A892" s="1093" t="s">
        <v>621</v>
      </c>
      <c r="B892" s="1092"/>
      <c r="C892" s="1092"/>
      <c r="D892" s="1121" t="e">
        <f t="shared" si="52"/>
        <v>#DIV/0!</v>
      </c>
      <c r="E892" s="1121" t="e">
        <f t="shared" si="53"/>
        <v>#DIV/0!</v>
      </c>
      <c r="F892" s="1121" t="e">
        <f t="shared" si="54"/>
        <v>#DIV/0!</v>
      </c>
      <c r="G892" s="1121" t="e">
        <f t="shared" si="55"/>
        <v>#DIV/0!</v>
      </c>
      <c r="H892" s="1116"/>
      <c r="I892" s="1094"/>
      <c r="J892" s="1126"/>
      <c r="K892" s="1094"/>
      <c r="L892" s="1126"/>
      <c r="M892" s="1109"/>
      <c r="N892" s="1094"/>
      <c r="O892" s="1126"/>
      <c r="P892" s="1094">
        <v>852840</v>
      </c>
      <c r="Q892" s="1126"/>
      <c r="R892" s="1109"/>
      <c r="S892" s="1094"/>
      <c r="T892" s="1126"/>
      <c r="U892" s="1094">
        <v>800700</v>
      </c>
      <c r="V892" s="1134"/>
    </row>
    <row r="893" spans="1:22">
      <c r="A893" s="1099" t="s">
        <v>890</v>
      </c>
      <c r="B893" s="1092"/>
      <c r="C893" s="1092"/>
      <c r="D893" s="1121" t="e">
        <f t="shared" si="52"/>
        <v>#DIV/0!</v>
      </c>
      <c r="E893" s="1121" t="e">
        <f t="shared" si="53"/>
        <v>#DIV/0!</v>
      </c>
      <c r="F893" s="1121" t="e">
        <f t="shared" si="54"/>
        <v>#DIV/0!</v>
      </c>
      <c r="G893" s="1121" t="e">
        <f t="shared" si="55"/>
        <v>#DIV/0!</v>
      </c>
      <c r="H893" s="1116"/>
      <c r="I893" s="1098"/>
      <c r="J893" s="1127"/>
      <c r="K893" s="1098"/>
      <c r="L893" s="1127"/>
      <c r="M893" s="1111"/>
      <c r="N893" s="1098"/>
      <c r="O893" s="1127"/>
      <c r="P893" s="1098"/>
      <c r="Q893" s="1127"/>
      <c r="R893" s="1111"/>
      <c r="S893" s="1098"/>
      <c r="T893" s="1127"/>
      <c r="U893" s="1098">
        <v>52140</v>
      </c>
      <c r="V893" s="1134"/>
    </row>
    <row r="894" spans="1:22">
      <c r="A894" s="1102" t="s">
        <v>710</v>
      </c>
      <c r="B894" s="1092"/>
      <c r="C894" s="1092"/>
      <c r="D894" s="1121" t="e">
        <f t="shared" si="52"/>
        <v>#DIV/0!</v>
      </c>
      <c r="E894" s="1121" t="e">
        <f t="shared" si="53"/>
        <v>#DIV/0!</v>
      </c>
      <c r="F894" s="1121" t="e">
        <f t="shared" si="54"/>
        <v>#DIV/0!</v>
      </c>
      <c r="G894" s="1121" t="e">
        <f t="shared" si="55"/>
        <v>#DIV/0!</v>
      </c>
      <c r="H894" s="1116"/>
      <c r="I894" s="1098"/>
      <c r="J894" s="1127"/>
      <c r="K894" s="1098"/>
      <c r="L894" s="1127"/>
      <c r="M894" s="1111"/>
      <c r="N894" s="1098"/>
      <c r="O894" s="1127"/>
      <c r="P894" s="1098"/>
      <c r="Q894" s="1127"/>
      <c r="R894" s="1111"/>
      <c r="S894" s="1098"/>
      <c r="T894" s="1127"/>
      <c r="U894" s="1098">
        <v>52140</v>
      </c>
      <c r="V894" s="1134"/>
    </row>
    <row r="895" spans="1:22">
      <c r="A895" s="1099" t="s">
        <v>891</v>
      </c>
      <c r="B895" s="1092"/>
      <c r="C895" s="1092"/>
      <c r="D895" s="1121" t="e">
        <f t="shared" si="52"/>
        <v>#DIV/0!</v>
      </c>
      <c r="E895" s="1121" t="e">
        <f t="shared" si="53"/>
        <v>#DIV/0!</v>
      </c>
      <c r="F895" s="1121" t="e">
        <f t="shared" si="54"/>
        <v>#DIV/0!</v>
      </c>
      <c r="G895" s="1121" t="e">
        <f t="shared" si="55"/>
        <v>#DIV/0!</v>
      </c>
      <c r="H895" s="1116"/>
      <c r="I895" s="1098"/>
      <c r="J895" s="1127"/>
      <c r="K895" s="1098"/>
      <c r="L895" s="1127"/>
      <c r="M895" s="1111"/>
      <c r="N895" s="1098"/>
      <c r="O895" s="1127"/>
      <c r="P895" s="1098"/>
      <c r="Q895" s="1127"/>
      <c r="R895" s="1111"/>
      <c r="S895" s="1098"/>
      <c r="T895" s="1127"/>
      <c r="U895" s="1098">
        <v>208560</v>
      </c>
      <c r="V895" s="1134"/>
    </row>
    <row r="896" spans="1:22">
      <c r="A896" s="1102" t="s">
        <v>712</v>
      </c>
      <c r="B896" s="1092"/>
      <c r="C896" s="1092"/>
      <c r="D896" s="1121" t="e">
        <f t="shared" si="52"/>
        <v>#DIV/0!</v>
      </c>
      <c r="E896" s="1121" t="e">
        <f t="shared" si="53"/>
        <v>#DIV/0!</v>
      </c>
      <c r="F896" s="1121" t="e">
        <f t="shared" si="54"/>
        <v>#DIV/0!</v>
      </c>
      <c r="G896" s="1121" t="e">
        <f t="shared" si="55"/>
        <v>#DIV/0!</v>
      </c>
      <c r="H896" s="1116"/>
      <c r="I896" s="1098"/>
      <c r="J896" s="1127"/>
      <c r="K896" s="1098"/>
      <c r="L896" s="1127"/>
      <c r="M896" s="1111"/>
      <c r="N896" s="1098"/>
      <c r="O896" s="1127"/>
      <c r="P896" s="1098"/>
      <c r="Q896" s="1127"/>
      <c r="R896" s="1111"/>
      <c r="S896" s="1098"/>
      <c r="T896" s="1127"/>
      <c r="U896" s="1098">
        <v>208560</v>
      </c>
      <c r="V896" s="1134"/>
    </row>
    <row r="897" spans="1:22">
      <c r="A897" s="1099" t="s">
        <v>887</v>
      </c>
      <c r="B897" s="1092"/>
      <c r="C897" s="1092"/>
      <c r="D897" s="1121" t="e">
        <f t="shared" si="52"/>
        <v>#DIV/0!</v>
      </c>
      <c r="E897" s="1121" t="e">
        <f t="shared" si="53"/>
        <v>#DIV/0!</v>
      </c>
      <c r="F897" s="1121" t="e">
        <f t="shared" si="54"/>
        <v>#DIV/0!</v>
      </c>
      <c r="G897" s="1121" t="e">
        <f t="shared" si="55"/>
        <v>#DIV/0!</v>
      </c>
      <c r="H897" s="1116"/>
      <c r="I897" s="1098"/>
      <c r="J897" s="1127"/>
      <c r="K897" s="1098"/>
      <c r="L897" s="1127"/>
      <c r="M897" s="1111"/>
      <c r="N897" s="1098"/>
      <c r="O897" s="1127"/>
      <c r="P897" s="1098">
        <v>312840</v>
      </c>
      <c r="Q897" s="1127"/>
      <c r="R897" s="1111"/>
      <c r="S897" s="1098"/>
      <c r="T897" s="1127"/>
      <c r="U897" s="1098"/>
      <c r="V897" s="1134"/>
    </row>
    <row r="898" spans="1:22">
      <c r="A898" s="1102" t="s">
        <v>705</v>
      </c>
      <c r="B898" s="1092"/>
      <c r="C898" s="1092"/>
      <c r="D898" s="1121" t="e">
        <f t="shared" si="52"/>
        <v>#DIV/0!</v>
      </c>
      <c r="E898" s="1121" t="e">
        <f t="shared" si="53"/>
        <v>#DIV/0!</v>
      </c>
      <c r="F898" s="1121" t="e">
        <f t="shared" si="54"/>
        <v>#DIV/0!</v>
      </c>
      <c r="G898" s="1121" t="e">
        <f t="shared" si="55"/>
        <v>#DIV/0!</v>
      </c>
      <c r="H898" s="1116"/>
      <c r="I898" s="1098"/>
      <c r="J898" s="1127"/>
      <c r="K898" s="1098"/>
      <c r="L898" s="1127"/>
      <c r="M898" s="1111"/>
      <c r="N898" s="1098"/>
      <c r="O898" s="1127"/>
      <c r="P898" s="1098">
        <v>312840</v>
      </c>
      <c r="Q898" s="1127"/>
      <c r="R898" s="1111"/>
      <c r="S898" s="1098"/>
      <c r="T898" s="1127"/>
      <c r="U898" s="1098"/>
      <c r="V898" s="1134"/>
    </row>
    <row r="899" spans="1:22">
      <c r="A899" s="1099" t="s">
        <v>888</v>
      </c>
      <c r="B899" s="1092"/>
      <c r="C899" s="1092"/>
      <c r="D899" s="1121" t="e">
        <f t="shared" si="52"/>
        <v>#DIV/0!</v>
      </c>
      <c r="E899" s="1121" t="e">
        <f t="shared" si="53"/>
        <v>#DIV/0!</v>
      </c>
      <c r="F899" s="1121" t="e">
        <f t="shared" si="54"/>
        <v>#DIV/0!</v>
      </c>
      <c r="G899" s="1121" t="e">
        <f t="shared" si="55"/>
        <v>#DIV/0!</v>
      </c>
      <c r="H899" s="1116"/>
      <c r="I899" s="1098"/>
      <c r="J899" s="1127"/>
      <c r="K899" s="1098"/>
      <c r="L899" s="1127"/>
      <c r="M899" s="1111"/>
      <c r="N899" s="1098"/>
      <c r="O899" s="1127"/>
      <c r="P899" s="1098">
        <v>540000</v>
      </c>
      <c r="Q899" s="1127"/>
      <c r="R899" s="1111"/>
      <c r="S899" s="1098"/>
      <c r="T899" s="1127"/>
      <c r="U899" s="1098">
        <v>540000</v>
      </c>
      <c r="V899" s="1134"/>
    </row>
    <row r="900" spans="1:22">
      <c r="A900" s="1102" t="s">
        <v>889</v>
      </c>
      <c r="B900" s="1092"/>
      <c r="C900" s="1092"/>
      <c r="D900" s="1121" t="e">
        <f t="shared" si="52"/>
        <v>#DIV/0!</v>
      </c>
      <c r="E900" s="1121" t="e">
        <f t="shared" si="53"/>
        <v>#DIV/0!</v>
      </c>
      <c r="F900" s="1121" t="e">
        <f t="shared" si="54"/>
        <v>#DIV/0!</v>
      </c>
      <c r="G900" s="1121" t="e">
        <f t="shared" si="55"/>
        <v>#DIV/0!</v>
      </c>
      <c r="H900" s="1116"/>
      <c r="I900" s="1098"/>
      <c r="J900" s="1127"/>
      <c r="K900" s="1098"/>
      <c r="L900" s="1127"/>
      <c r="M900" s="1111"/>
      <c r="N900" s="1098"/>
      <c r="O900" s="1127"/>
      <c r="P900" s="1098">
        <v>540000</v>
      </c>
      <c r="Q900" s="1127"/>
      <c r="R900" s="1111"/>
      <c r="S900" s="1098"/>
      <c r="T900" s="1127"/>
      <c r="U900" s="1098">
        <v>540000</v>
      </c>
      <c r="V900" s="1134"/>
    </row>
    <row r="901" spans="1:22">
      <c r="A901" s="1100" t="s">
        <v>134</v>
      </c>
      <c r="B901" s="1092"/>
      <c r="C901" s="1092"/>
      <c r="D901" s="1121" t="e">
        <f t="shared" si="52"/>
        <v>#DIV/0!</v>
      </c>
      <c r="E901" s="1121" t="e">
        <f t="shared" si="53"/>
        <v>#DIV/0!</v>
      </c>
      <c r="F901" s="1121" t="e">
        <f t="shared" si="54"/>
        <v>#DIV/0!</v>
      </c>
      <c r="G901" s="1121" t="e">
        <f t="shared" si="55"/>
        <v>#DIV/0!</v>
      </c>
      <c r="H901" s="1116"/>
      <c r="I901" s="1094"/>
      <c r="J901" s="1126"/>
      <c r="K901" s="1094"/>
      <c r="L901" s="1126"/>
      <c r="M901" s="1109"/>
      <c r="N901" s="1094">
        <v>200000</v>
      </c>
      <c r="O901" s="1126"/>
      <c r="P901" s="1094"/>
      <c r="Q901" s="1126"/>
      <c r="R901" s="1109"/>
      <c r="S901" s="1094"/>
      <c r="T901" s="1126"/>
      <c r="U901" s="1094"/>
      <c r="V901" s="1134"/>
    </row>
    <row r="902" spans="1:22">
      <c r="A902" s="1101" t="s">
        <v>134</v>
      </c>
      <c r="B902" s="1092"/>
      <c r="C902" s="1092"/>
      <c r="D902" s="1121" t="e">
        <f t="shared" si="52"/>
        <v>#DIV/0!</v>
      </c>
      <c r="E902" s="1121" t="e">
        <f t="shared" si="53"/>
        <v>#DIV/0!</v>
      </c>
      <c r="F902" s="1121" t="e">
        <f t="shared" si="54"/>
        <v>#DIV/0!</v>
      </c>
      <c r="G902" s="1121" t="e">
        <f t="shared" si="55"/>
        <v>#DIV/0!</v>
      </c>
      <c r="H902" s="1116"/>
      <c r="I902" s="1098"/>
      <c r="J902" s="1127"/>
      <c r="K902" s="1098"/>
      <c r="L902" s="1127"/>
      <c r="M902" s="1111"/>
      <c r="N902" s="1098">
        <v>200000</v>
      </c>
      <c r="O902" s="1127"/>
      <c r="P902" s="1098"/>
      <c r="Q902" s="1127"/>
      <c r="R902" s="1111"/>
      <c r="S902" s="1098"/>
      <c r="T902" s="1127"/>
      <c r="U902" s="1098"/>
      <c r="V902" s="1134"/>
    </row>
    <row r="903" spans="1:22">
      <c r="A903" s="1093" t="s">
        <v>134</v>
      </c>
      <c r="B903" s="1092"/>
      <c r="C903" s="1092"/>
      <c r="D903" s="1121" t="e">
        <f t="shared" si="52"/>
        <v>#DIV/0!</v>
      </c>
      <c r="E903" s="1121" t="e">
        <f t="shared" si="53"/>
        <v>#DIV/0!</v>
      </c>
      <c r="F903" s="1121" t="e">
        <f t="shared" si="54"/>
        <v>#DIV/0!</v>
      </c>
      <c r="G903" s="1121" t="e">
        <f t="shared" si="55"/>
        <v>#DIV/0!</v>
      </c>
      <c r="H903" s="1116"/>
      <c r="I903" s="1094"/>
      <c r="J903" s="1126"/>
      <c r="K903" s="1094"/>
      <c r="L903" s="1126"/>
      <c r="M903" s="1109"/>
      <c r="N903" s="1094">
        <v>200000</v>
      </c>
      <c r="O903" s="1126"/>
      <c r="P903" s="1094"/>
      <c r="Q903" s="1126"/>
      <c r="R903" s="1109"/>
      <c r="S903" s="1094"/>
      <c r="T903" s="1126"/>
      <c r="U903" s="1094"/>
      <c r="V903" s="1134"/>
    </row>
    <row r="904" spans="1:22">
      <c r="A904" s="1099" t="s">
        <v>894</v>
      </c>
      <c r="B904" s="1092"/>
      <c r="C904" s="1092"/>
      <c r="D904" s="1121" t="e">
        <f t="shared" si="52"/>
        <v>#DIV/0!</v>
      </c>
      <c r="E904" s="1121" t="e">
        <f t="shared" si="53"/>
        <v>#DIV/0!</v>
      </c>
      <c r="F904" s="1121" t="e">
        <f t="shared" si="54"/>
        <v>#DIV/0!</v>
      </c>
      <c r="G904" s="1121" t="e">
        <f t="shared" si="55"/>
        <v>#DIV/0!</v>
      </c>
      <c r="H904" s="1116"/>
      <c r="I904" s="1098"/>
      <c r="J904" s="1127"/>
      <c r="K904" s="1098"/>
      <c r="L904" s="1127"/>
      <c r="M904" s="1111"/>
      <c r="N904" s="1098">
        <v>200000</v>
      </c>
      <c r="O904" s="1127"/>
      <c r="P904" s="1098"/>
      <c r="Q904" s="1127"/>
      <c r="R904" s="1111"/>
      <c r="S904" s="1098"/>
      <c r="T904" s="1127"/>
      <c r="U904" s="1098"/>
      <c r="V904" s="1134"/>
    </row>
    <row r="905" spans="1:22">
      <c r="A905" s="1090" t="s">
        <v>895</v>
      </c>
      <c r="B905" s="1092"/>
      <c r="C905" s="1092"/>
      <c r="D905" s="1121" t="e">
        <f t="shared" ref="D905:D968" si="56">+AVERAGE(J905,O905)</f>
        <v>#DIV/0!</v>
      </c>
      <c r="E905" s="1121" t="e">
        <f t="shared" ref="E905:E968" si="57">+AVERAGE(L905,Q905)</f>
        <v>#DIV/0!</v>
      </c>
      <c r="F905" s="1121" t="e">
        <f t="shared" ref="F905:F968" si="58">+B905-D905</f>
        <v>#DIV/0!</v>
      </c>
      <c r="G905" s="1121" t="e">
        <f t="shared" ref="G905:G968" si="59">+C905-E905</f>
        <v>#DIV/0!</v>
      </c>
      <c r="H905" s="1116"/>
      <c r="I905" s="1091">
        <v>2174520</v>
      </c>
      <c r="J905" s="1125"/>
      <c r="K905" s="1091"/>
      <c r="L905" s="1125"/>
      <c r="M905" s="1109"/>
      <c r="N905" s="1091">
        <v>2440340</v>
      </c>
      <c r="O905" s="1125"/>
      <c r="P905" s="1091"/>
      <c r="Q905" s="1125"/>
      <c r="R905" s="1109"/>
      <c r="S905" s="1091">
        <v>2393600</v>
      </c>
      <c r="T905" s="1125"/>
      <c r="U905" s="1091"/>
      <c r="V905" s="1134"/>
    </row>
    <row r="906" spans="1:22">
      <c r="A906" s="1100" t="s">
        <v>571</v>
      </c>
      <c r="B906" s="1092"/>
      <c r="C906" s="1092"/>
      <c r="D906" s="1121" t="e">
        <f t="shared" si="56"/>
        <v>#DIV/0!</v>
      </c>
      <c r="E906" s="1121" t="e">
        <f t="shared" si="57"/>
        <v>#DIV/0!</v>
      </c>
      <c r="F906" s="1121" t="e">
        <f t="shared" si="58"/>
        <v>#DIV/0!</v>
      </c>
      <c r="G906" s="1121" t="e">
        <f t="shared" si="59"/>
        <v>#DIV/0!</v>
      </c>
      <c r="H906" s="1116"/>
      <c r="I906" s="1094">
        <v>450000</v>
      </c>
      <c r="J906" s="1126"/>
      <c r="K906" s="1094"/>
      <c r="L906" s="1126"/>
      <c r="M906" s="1109"/>
      <c r="N906" s="1094">
        <v>714920</v>
      </c>
      <c r="O906" s="1126"/>
      <c r="P906" s="1094"/>
      <c r="Q906" s="1126"/>
      <c r="R906" s="1109"/>
      <c r="S906" s="1094">
        <v>611600</v>
      </c>
      <c r="T906" s="1126"/>
      <c r="U906" s="1094"/>
      <c r="V906" s="1134"/>
    </row>
    <row r="907" spans="1:22">
      <c r="A907" s="1101" t="s">
        <v>571</v>
      </c>
      <c r="B907" s="1092"/>
      <c r="C907" s="1092"/>
      <c r="D907" s="1121" t="e">
        <f t="shared" si="56"/>
        <v>#DIV/0!</v>
      </c>
      <c r="E907" s="1121" t="e">
        <f t="shared" si="57"/>
        <v>#DIV/0!</v>
      </c>
      <c r="F907" s="1121" t="e">
        <f t="shared" si="58"/>
        <v>#DIV/0!</v>
      </c>
      <c r="G907" s="1121" t="e">
        <f t="shared" si="59"/>
        <v>#DIV/0!</v>
      </c>
      <c r="H907" s="1116"/>
      <c r="I907" s="1098">
        <v>450000</v>
      </c>
      <c r="J907" s="1127"/>
      <c r="K907" s="1098"/>
      <c r="L907" s="1127"/>
      <c r="M907" s="1111"/>
      <c r="N907" s="1098">
        <v>714920</v>
      </c>
      <c r="O907" s="1127"/>
      <c r="P907" s="1098"/>
      <c r="Q907" s="1127"/>
      <c r="R907" s="1111"/>
      <c r="S907" s="1098">
        <v>611600</v>
      </c>
      <c r="T907" s="1127"/>
      <c r="U907" s="1098"/>
      <c r="V907" s="1134"/>
    </row>
    <row r="908" spans="1:22">
      <c r="A908" s="1093" t="s">
        <v>571</v>
      </c>
      <c r="B908" s="1092"/>
      <c r="C908" s="1092"/>
      <c r="D908" s="1121" t="e">
        <f t="shared" si="56"/>
        <v>#DIV/0!</v>
      </c>
      <c r="E908" s="1121" t="e">
        <f t="shared" si="57"/>
        <v>#DIV/0!</v>
      </c>
      <c r="F908" s="1121" t="e">
        <f t="shared" si="58"/>
        <v>#DIV/0!</v>
      </c>
      <c r="G908" s="1121" t="e">
        <f t="shared" si="59"/>
        <v>#DIV/0!</v>
      </c>
      <c r="H908" s="1116"/>
      <c r="I908" s="1094">
        <v>450000</v>
      </c>
      <c r="J908" s="1126"/>
      <c r="K908" s="1094"/>
      <c r="L908" s="1126"/>
      <c r="M908" s="1109"/>
      <c r="N908" s="1094">
        <v>714920</v>
      </c>
      <c r="O908" s="1126"/>
      <c r="P908" s="1094"/>
      <c r="Q908" s="1126"/>
      <c r="R908" s="1109"/>
      <c r="S908" s="1094">
        <v>611600</v>
      </c>
      <c r="T908" s="1126"/>
      <c r="U908" s="1094"/>
      <c r="V908" s="1134"/>
    </row>
    <row r="909" spans="1:22">
      <c r="A909" s="1099" t="s">
        <v>900</v>
      </c>
      <c r="B909" s="1092"/>
      <c r="C909" s="1092"/>
      <c r="D909" s="1121" t="e">
        <f t="shared" si="56"/>
        <v>#DIV/0!</v>
      </c>
      <c r="E909" s="1121" t="e">
        <f t="shared" si="57"/>
        <v>#DIV/0!</v>
      </c>
      <c r="F909" s="1121" t="e">
        <f t="shared" si="58"/>
        <v>#DIV/0!</v>
      </c>
      <c r="G909" s="1121" t="e">
        <f t="shared" si="59"/>
        <v>#DIV/0!</v>
      </c>
      <c r="H909" s="1116"/>
      <c r="I909" s="1098">
        <v>200000</v>
      </c>
      <c r="J909" s="1127"/>
      <c r="K909" s="1098"/>
      <c r="L909" s="1127"/>
      <c r="M909" s="1111"/>
      <c r="N909" s="1098">
        <v>294600</v>
      </c>
      <c r="O909" s="1127"/>
      <c r="P909" s="1098"/>
      <c r="Q909" s="1127"/>
      <c r="R909" s="1111"/>
      <c r="S909" s="1098">
        <v>191600</v>
      </c>
      <c r="T909" s="1127"/>
      <c r="U909" s="1098"/>
      <c r="V909" s="1134"/>
    </row>
    <row r="910" spans="1:22">
      <c r="A910" s="1099" t="s">
        <v>901</v>
      </c>
      <c r="B910" s="1092"/>
      <c r="C910" s="1092"/>
      <c r="D910" s="1121" t="e">
        <f t="shared" si="56"/>
        <v>#DIV/0!</v>
      </c>
      <c r="E910" s="1121" t="e">
        <f t="shared" si="57"/>
        <v>#DIV/0!</v>
      </c>
      <c r="F910" s="1121" t="e">
        <f t="shared" si="58"/>
        <v>#DIV/0!</v>
      </c>
      <c r="G910" s="1121" t="e">
        <f t="shared" si="59"/>
        <v>#DIV/0!</v>
      </c>
      <c r="H910" s="1116"/>
      <c r="I910" s="1098">
        <v>250000</v>
      </c>
      <c r="J910" s="1127"/>
      <c r="K910" s="1098"/>
      <c r="L910" s="1127"/>
      <c r="M910" s="1111"/>
      <c r="N910" s="1098">
        <v>420320</v>
      </c>
      <c r="O910" s="1127"/>
      <c r="P910" s="1098"/>
      <c r="Q910" s="1127"/>
      <c r="R910" s="1111"/>
      <c r="S910" s="1098">
        <v>420000</v>
      </c>
      <c r="T910" s="1127"/>
      <c r="U910" s="1098"/>
      <c r="V910" s="1134"/>
    </row>
    <row r="911" spans="1:22">
      <c r="A911" s="1100" t="s">
        <v>325</v>
      </c>
      <c r="B911" s="1092"/>
      <c r="C911" s="1092"/>
      <c r="D911" s="1121" t="e">
        <f t="shared" si="56"/>
        <v>#DIV/0!</v>
      </c>
      <c r="E911" s="1121" t="e">
        <f t="shared" si="57"/>
        <v>#DIV/0!</v>
      </c>
      <c r="F911" s="1121" t="e">
        <f t="shared" si="58"/>
        <v>#DIV/0!</v>
      </c>
      <c r="G911" s="1121" t="e">
        <f t="shared" si="59"/>
        <v>#DIV/0!</v>
      </c>
      <c r="H911" s="1116"/>
      <c r="I911" s="1094">
        <v>1724520</v>
      </c>
      <c r="J911" s="1126"/>
      <c r="K911" s="1094"/>
      <c r="L911" s="1126"/>
      <c r="M911" s="1109"/>
      <c r="N911" s="1094">
        <v>1725420</v>
      </c>
      <c r="O911" s="1126"/>
      <c r="P911" s="1094"/>
      <c r="Q911" s="1126"/>
      <c r="R911" s="1109"/>
      <c r="S911" s="1094">
        <v>1782000</v>
      </c>
      <c r="T911" s="1126"/>
      <c r="U911" s="1094"/>
      <c r="V911" s="1134"/>
    </row>
    <row r="912" spans="1:22">
      <c r="A912" s="1101" t="s">
        <v>376</v>
      </c>
      <c r="B912" s="1092"/>
      <c r="C912" s="1092"/>
      <c r="D912" s="1121" t="e">
        <f t="shared" si="56"/>
        <v>#DIV/0!</v>
      </c>
      <c r="E912" s="1121" t="e">
        <f t="shared" si="57"/>
        <v>#DIV/0!</v>
      </c>
      <c r="F912" s="1121" t="e">
        <f t="shared" si="58"/>
        <v>#DIV/0!</v>
      </c>
      <c r="G912" s="1121" t="e">
        <f t="shared" si="59"/>
        <v>#DIV/0!</v>
      </c>
      <c r="H912" s="1116"/>
      <c r="I912" s="1098">
        <v>1721520</v>
      </c>
      <c r="J912" s="1127"/>
      <c r="K912" s="1098"/>
      <c r="L912" s="1127"/>
      <c r="M912" s="1111"/>
      <c r="N912" s="1098">
        <v>1722420</v>
      </c>
      <c r="O912" s="1127"/>
      <c r="P912" s="1098"/>
      <c r="Q912" s="1127"/>
      <c r="R912" s="1111"/>
      <c r="S912" s="1098">
        <v>1767000</v>
      </c>
      <c r="T912" s="1127"/>
      <c r="U912" s="1098"/>
      <c r="V912" s="1134"/>
    </row>
    <row r="913" spans="1:22">
      <c r="A913" s="1093" t="s">
        <v>166</v>
      </c>
      <c r="B913" s="1092"/>
      <c r="C913" s="1092"/>
      <c r="D913" s="1121" t="e">
        <f t="shared" si="56"/>
        <v>#DIV/0!</v>
      </c>
      <c r="E913" s="1121" t="e">
        <f t="shared" si="57"/>
        <v>#DIV/0!</v>
      </c>
      <c r="F913" s="1121" t="e">
        <f t="shared" si="58"/>
        <v>#DIV/0!</v>
      </c>
      <c r="G913" s="1121" t="e">
        <f t="shared" si="59"/>
        <v>#DIV/0!</v>
      </c>
      <c r="H913" s="1116"/>
      <c r="I913" s="1094">
        <v>777520</v>
      </c>
      <c r="J913" s="1126"/>
      <c r="K913" s="1094"/>
      <c r="L913" s="1126"/>
      <c r="M913" s="1109"/>
      <c r="N913" s="1094">
        <v>602620</v>
      </c>
      <c r="O913" s="1126"/>
      <c r="P913" s="1094"/>
      <c r="Q913" s="1126"/>
      <c r="R913" s="1109"/>
      <c r="S913" s="1094">
        <v>698000</v>
      </c>
      <c r="T913" s="1126"/>
      <c r="U913" s="1094"/>
      <c r="V913" s="1134"/>
    </row>
    <row r="914" spans="1:22">
      <c r="A914" s="1099" t="s">
        <v>645</v>
      </c>
      <c r="B914" s="1092"/>
      <c r="C914" s="1092"/>
      <c r="D914" s="1121" t="e">
        <f t="shared" si="56"/>
        <v>#DIV/0!</v>
      </c>
      <c r="E914" s="1121" t="e">
        <f t="shared" si="57"/>
        <v>#DIV/0!</v>
      </c>
      <c r="F914" s="1121" t="e">
        <f t="shared" si="58"/>
        <v>#DIV/0!</v>
      </c>
      <c r="G914" s="1121" t="e">
        <f t="shared" si="59"/>
        <v>#DIV/0!</v>
      </c>
      <c r="H914" s="1116"/>
      <c r="I914" s="1098">
        <v>180000</v>
      </c>
      <c r="J914" s="1127"/>
      <c r="K914" s="1098"/>
      <c r="L914" s="1127"/>
      <c r="M914" s="1111"/>
      <c r="N914" s="1098"/>
      <c r="O914" s="1127"/>
      <c r="P914" s="1098"/>
      <c r="Q914" s="1127"/>
      <c r="R914" s="1111"/>
      <c r="S914" s="1098"/>
      <c r="T914" s="1127"/>
      <c r="U914" s="1098"/>
      <c r="V914" s="1134"/>
    </row>
    <row r="915" spans="1:22">
      <c r="A915" s="1099" t="s">
        <v>646</v>
      </c>
      <c r="B915" s="1092"/>
      <c r="C915" s="1092"/>
      <c r="D915" s="1121" t="e">
        <f t="shared" si="56"/>
        <v>#DIV/0!</v>
      </c>
      <c r="E915" s="1121" t="e">
        <f t="shared" si="57"/>
        <v>#DIV/0!</v>
      </c>
      <c r="F915" s="1121" t="e">
        <f t="shared" si="58"/>
        <v>#DIV/0!</v>
      </c>
      <c r="G915" s="1121" t="e">
        <f t="shared" si="59"/>
        <v>#DIV/0!</v>
      </c>
      <c r="H915" s="1116"/>
      <c r="I915" s="1098">
        <v>500000</v>
      </c>
      <c r="J915" s="1127"/>
      <c r="K915" s="1098"/>
      <c r="L915" s="1127"/>
      <c r="M915" s="1111"/>
      <c r="N915" s="1098">
        <v>462720</v>
      </c>
      <c r="O915" s="1127"/>
      <c r="P915" s="1098"/>
      <c r="Q915" s="1127"/>
      <c r="R915" s="1111"/>
      <c r="S915" s="1098">
        <v>460000</v>
      </c>
      <c r="T915" s="1127"/>
      <c r="U915" s="1098"/>
      <c r="V915" s="1134"/>
    </row>
    <row r="916" spans="1:22">
      <c r="A916" s="1099" t="s">
        <v>647</v>
      </c>
      <c r="B916" s="1092"/>
      <c r="C916" s="1092"/>
      <c r="D916" s="1121" t="e">
        <f t="shared" si="56"/>
        <v>#DIV/0!</v>
      </c>
      <c r="E916" s="1121" t="e">
        <f t="shared" si="57"/>
        <v>#DIV/0!</v>
      </c>
      <c r="F916" s="1121" t="e">
        <f t="shared" si="58"/>
        <v>#DIV/0!</v>
      </c>
      <c r="G916" s="1121" t="e">
        <f t="shared" si="59"/>
        <v>#DIV/0!</v>
      </c>
      <c r="H916" s="1116"/>
      <c r="I916" s="1098">
        <v>32020</v>
      </c>
      <c r="J916" s="1127"/>
      <c r="K916" s="1098"/>
      <c r="L916" s="1127"/>
      <c r="M916" s="1111"/>
      <c r="N916" s="1098">
        <v>62900</v>
      </c>
      <c r="O916" s="1127"/>
      <c r="P916" s="1098"/>
      <c r="Q916" s="1127"/>
      <c r="R916" s="1111"/>
      <c r="S916" s="1098">
        <v>150000</v>
      </c>
      <c r="T916" s="1127"/>
      <c r="U916" s="1098"/>
      <c r="V916" s="1134"/>
    </row>
    <row r="917" spans="1:22">
      <c r="A917" s="1099" t="s">
        <v>648</v>
      </c>
      <c r="B917" s="1092"/>
      <c r="C917" s="1092"/>
      <c r="D917" s="1121" t="e">
        <f t="shared" si="56"/>
        <v>#DIV/0!</v>
      </c>
      <c r="E917" s="1121" t="e">
        <f t="shared" si="57"/>
        <v>#DIV/0!</v>
      </c>
      <c r="F917" s="1121" t="e">
        <f t="shared" si="58"/>
        <v>#DIV/0!</v>
      </c>
      <c r="G917" s="1121" t="e">
        <f t="shared" si="59"/>
        <v>#DIV/0!</v>
      </c>
      <c r="H917" s="1116"/>
      <c r="I917" s="1098">
        <v>40000</v>
      </c>
      <c r="J917" s="1127"/>
      <c r="K917" s="1098"/>
      <c r="L917" s="1127"/>
      <c r="M917" s="1111"/>
      <c r="N917" s="1098">
        <v>27000</v>
      </c>
      <c r="O917" s="1127"/>
      <c r="P917" s="1098"/>
      <c r="Q917" s="1127"/>
      <c r="R917" s="1111"/>
      <c r="S917" s="1098">
        <v>37000</v>
      </c>
      <c r="T917" s="1127"/>
      <c r="U917" s="1098"/>
      <c r="V917" s="1134"/>
    </row>
    <row r="918" spans="1:22">
      <c r="A918" s="1099" t="s">
        <v>649</v>
      </c>
      <c r="B918" s="1092"/>
      <c r="C918" s="1092"/>
      <c r="D918" s="1121" t="e">
        <f t="shared" si="56"/>
        <v>#DIV/0!</v>
      </c>
      <c r="E918" s="1121" t="e">
        <f t="shared" si="57"/>
        <v>#DIV/0!</v>
      </c>
      <c r="F918" s="1121" t="e">
        <f t="shared" si="58"/>
        <v>#DIV/0!</v>
      </c>
      <c r="G918" s="1121" t="e">
        <f t="shared" si="59"/>
        <v>#DIV/0!</v>
      </c>
      <c r="H918" s="1116"/>
      <c r="I918" s="1098"/>
      <c r="J918" s="1127"/>
      <c r="K918" s="1098"/>
      <c r="L918" s="1127"/>
      <c r="M918" s="1111"/>
      <c r="N918" s="1098">
        <v>5000</v>
      </c>
      <c r="O918" s="1127"/>
      <c r="P918" s="1098"/>
      <c r="Q918" s="1127"/>
      <c r="R918" s="1111"/>
      <c r="S918" s="1098"/>
      <c r="T918" s="1127"/>
      <c r="U918" s="1098"/>
      <c r="V918" s="1134"/>
    </row>
    <row r="919" spans="1:22">
      <c r="A919" s="1099" t="s">
        <v>650</v>
      </c>
      <c r="B919" s="1092"/>
      <c r="C919" s="1092"/>
      <c r="D919" s="1121" t="e">
        <f t="shared" si="56"/>
        <v>#DIV/0!</v>
      </c>
      <c r="E919" s="1121" t="e">
        <f t="shared" si="57"/>
        <v>#DIV/0!</v>
      </c>
      <c r="F919" s="1121" t="e">
        <f t="shared" si="58"/>
        <v>#DIV/0!</v>
      </c>
      <c r="G919" s="1121" t="e">
        <f t="shared" si="59"/>
        <v>#DIV/0!</v>
      </c>
      <c r="H919" s="1116"/>
      <c r="I919" s="1098"/>
      <c r="J919" s="1127"/>
      <c r="K919" s="1098"/>
      <c r="L919" s="1127"/>
      <c r="M919" s="1111"/>
      <c r="N919" s="1098">
        <v>6000</v>
      </c>
      <c r="O919" s="1127"/>
      <c r="P919" s="1098"/>
      <c r="Q919" s="1127"/>
      <c r="R919" s="1111"/>
      <c r="S919" s="1098">
        <v>6000</v>
      </c>
      <c r="T919" s="1127"/>
      <c r="U919" s="1098"/>
      <c r="V919" s="1134"/>
    </row>
    <row r="920" spans="1:22">
      <c r="A920" s="1099" t="s">
        <v>651</v>
      </c>
      <c r="B920" s="1092"/>
      <c r="C920" s="1092"/>
      <c r="D920" s="1121" t="e">
        <f t="shared" si="56"/>
        <v>#DIV/0!</v>
      </c>
      <c r="E920" s="1121" t="e">
        <f t="shared" si="57"/>
        <v>#DIV/0!</v>
      </c>
      <c r="F920" s="1121" t="e">
        <f t="shared" si="58"/>
        <v>#DIV/0!</v>
      </c>
      <c r="G920" s="1121" t="e">
        <f t="shared" si="59"/>
        <v>#DIV/0!</v>
      </c>
      <c r="H920" s="1116"/>
      <c r="I920" s="1098">
        <v>3000</v>
      </c>
      <c r="J920" s="1127"/>
      <c r="K920" s="1098"/>
      <c r="L920" s="1127"/>
      <c r="M920" s="1111"/>
      <c r="N920" s="1098">
        <v>3000</v>
      </c>
      <c r="O920" s="1127"/>
      <c r="P920" s="1098"/>
      <c r="Q920" s="1127"/>
      <c r="R920" s="1111"/>
      <c r="S920" s="1098">
        <v>3000</v>
      </c>
      <c r="T920" s="1127"/>
      <c r="U920" s="1098"/>
      <c r="V920" s="1134"/>
    </row>
    <row r="921" spans="1:22">
      <c r="A921" s="1099" t="s">
        <v>652</v>
      </c>
      <c r="B921" s="1092"/>
      <c r="C921" s="1092"/>
      <c r="D921" s="1121" t="e">
        <f t="shared" si="56"/>
        <v>#DIV/0!</v>
      </c>
      <c r="E921" s="1121" t="e">
        <f t="shared" si="57"/>
        <v>#DIV/0!</v>
      </c>
      <c r="F921" s="1121" t="e">
        <f t="shared" si="58"/>
        <v>#DIV/0!</v>
      </c>
      <c r="G921" s="1121" t="e">
        <f t="shared" si="59"/>
        <v>#DIV/0!</v>
      </c>
      <c r="H921" s="1116"/>
      <c r="I921" s="1098"/>
      <c r="J921" s="1127"/>
      <c r="K921" s="1098"/>
      <c r="L921" s="1127"/>
      <c r="M921" s="1111"/>
      <c r="N921" s="1098"/>
      <c r="O921" s="1127"/>
      <c r="P921" s="1098"/>
      <c r="Q921" s="1127"/>
      <c r="R921" s="1111"/>
      <c r="S921" s="1098">
        <v>6000</v>
      </c>
      <c r="T921" s="1127"/>
      <c r="U921" s="1098"/>
      <c r="V921" s="1134"/>
    </row>
    <row r="922" spans="1:22">
      <c r="A922" s="1099" t="s">
        <v>797</v>
      </c>
      <c r="B922" s="1092"/>
      <c r="C922" s="1092"/>
      <c r="D922" s="1121" t="e">
        <f t="shared" si="56"/>
        <v>#DIV/0!</v>
      </c>
      <c r="E922" s="1121" t="e">
        <f t="shared" si="57"/>
        <v>#DIV/0!</v>
      </c>
      <c r="F922" s="1121" t="e">
        <f t="shared" si="58"/>
        <v>#DIV/0!</v>
      </c>
      <c r="G922" s="1121" t="e">
        <f t="shared" si="59"/>
        <v>#DIV/0!</v>
      </c>
      <c r="H922" s="1116"/>
      <c r="I922" s="1098">
        <v>22500</v>
      </c>
      <c r="J922" s="1127"/>
      <c r="K922" s="1098"/>
      <c r="L922" s="1127"/>
      <c r="M922" s="1111"/>
      <c r="N922" s="1098">
        <v>36000</v>
      </c>
      <c r="O922" s="1127"/>
      <c r="P922" s="1098"/>
      <c r="Q922" s="1127"/>
      <c r="R922" s="1111"/>
      <c r="S922" s="1098">
        <v>36000</v>
      </c>
      <c r="T922" s="1127"/>
      <c r="U922" s="1098"/>
      <c r="V922" s="1134"/>
    </row>
    <row r="923" spans="1:22">
      <c r="A923" s="1093" t="s">
        <v>165</v>
      </c>
      <c r="B923" s="1092"/>
      <c r="C923" s="1092"/>
      <c r="D923" s="1121" t="e">
        <f t="shared" si="56"/>
        <v>#DIV/0!</v>
      </c>
      <c r="E923" s="1121" t="e">
        <f t="shared" si="57"/>
        <v>#DIV/0!</v>
      </c>
      <c r="F923" s="1121" t="e">
        <f t="shared" si="58"/>
        <v>#DIV/0!</v>
      </c>
      <c r="G923" s="1121" t="e">
        <f t="shared" si="59"/>
        <v>#DIV/0!</v>
      </c>
      <c r="H923" s="1116"/>
      <c r="I923" s="1094">
        <v>944000</v>
      </c>
      <c r="J923" s="1126"/>
      <c r="K923" s="1094"/>
      <c r="L923" s="1126"/>
      <c r="M923" s="1109"/>
      <c r="N923" s="1094">
        <v>1119800</v>
      </c>
      <c r="O923" s="1126"/>
      <c r="P923" s="1094"/>
      <c r="Q923" s="1126"/>
      <c r="R923" s="1109"/>
      <c r="S923" s="1094">
        <v>1069000</v>
      </c>
      <c r="T923" s="1126"/>
      <c r="U923" s="1094"/>
      <c r="V923" s="1134"/>
    </row>
    <row r="924" spans="1:22">
      <c r="A924" s="1099" t="s">
        <v>602</v>
      </c>
      <c r="B924" s="1092"/>
      <c r="C924" s="1092"/>
      <c r="D924" s="1121" t="e">
        <f t="shared" si="56"/>
        <v>#DIV/0!</v>
      </c>
      <c r="E924" s="1121" t="e">
        <f t="shared" si="57"/>
        <v>#DIV/0!</v>
      </c>
      <c r="F924" s="1121" t="e">
        <f t="shared" si="58"/>
        <v>#DIV/0!</v>
      </c>
      <c r="G924" s="1121" t="e">
        <f t="shared" si="59"/>
        <v>#DIV/0!</v>
      </c>
      <c r="H924" s="1116"/>
      <c r="I924" s="1098"/>
      <c r="J924" s="1127"/>
      <c r="K924" s="1098"/>
      <c r="L924" s="1127"/>
      <c r="M924" s="1111"/>
      <c r="N924" s="1098">
        <v>22400</v>
      </c>
      <c r="O924" s="1127"/>
      <c r="P924" s="1098"/>
      <c r="Q924" s="1127"/>
      <c r="R924" s="1111"/>
      <c r="S924" s="1098"/>
      <c r="T924" s="1127"/>
      <c r="U924" s="1098"/>
      <c r="V924" s="1134"/>
    </row>
    <row r="925" spans="1:22">
      <c r="A925" s="1102" t="s">
        <v>899</v>
      </c>
      <c r="B925" s="1092"/>
      <c r="C925" s="1092"/>
      <c r="D925" s="1121" t="e">
        <f t="shared" si="56"/>
        <v>#DIV/0!</v>
      </c>
      <c r="E925" s="1121" t="e">
        <f t="shared" si="57"/>
        <v>#DIV/0!</v>
      </c>
      <c r="F925" s="1121" t="e">
        <f t="shared" si="58"/>
        <v>#DIV/0!</v>
      </c>
      <c r="G925" s="1121" t="e">
        <f t="shared" si="59"/>
        <v>#DIV/0!</v>
      </c>
      <c r="H925" s="1116"/>
      <c r="I925" s="1098"/>
      <c r="J925" s="1127"/>
      <c r="K925" s="1098"/>
      <c r="L925" s="1127"/>
      <c r="M925" s="1111"/>
      <c r="N925" s="1098">
        <v>22400</v>
      </c>
      <c r="O925" s="1127"/>
      <c r="P925" s="1098"/>
      <c r="Q925" s="1127"/>
      <c r="R925" s="1111"/>
      <c r="S925" s="1098"/>
      <c r="T925" s="1127"/>
      <c r="U925" s="1098"/>
      <c r="V925" s="1134"/>
    </row>
    <row r="926" spans="1:22">
      <c r="A926" s="1099" t="s">
        <v>653</v>
      </c>
      <c r="B926" s="1092"/>
      <c r="C926" s="1092"/>
      <c r="D926" s="1121" t="e">
        <f t="shared" si="56"/>
        <v>#DIV/0!</v>
      </c>
      <c r="E926" s="1121" t="e">
        <f t="shared" si="57"/>
        <v>#DIV/0!</v>
      </c>
      <c r="F926" s="1121" t="e">
        <f t="shared" si="58"/>
        <v>#DIV/0!</v>
      </c>
      <c r="G926" s="1121" t="e">
        <f t="shared" si="59"/>
        <v>#DIV/0!</v>
      </c>
      <c r="H926" s="1116"/>
      <c r="I926" s="1098">
        <v>600000</v>
      </c>
      <c r="J926" s="1127"/>
      <c r="K926" s="1098"/>
      <c r="L926" s="1127"/>
      <c r="M926" s="1111"/>
      <c r="N926" s="1098">
        <v>746000</v>
      </c>
      <c r="O926" s="1127"/>
      <c r="P926" s="1098"/>
      <c r="Q926" s="1127"/>
      <c r="R926" s="1111"/>
      <c r="S926" s="1098">
        <v>750000</v>
      </c>
      <c r="T926" s="1127"/>
      <c r="U926" s="1098"/>
      <c r="V926" s="1134"/>
    </row>
    <row r="927" spans="1:22">
      <c r="A927" s="1099" t="s">
        <v>654</v>
      </c>
      <c r="B927" s="1092"/>
      <c r="C927" s="1092"/>
      <c r="D927" s="1121" t="e">
        <f t="shared" si="56"/>
        <v>#DIV/0!</v>
      </c>
      <c r="E927" s="1121" t="e">
        <f t="shared" si="57"/>
        <v>#DIV/0!</v>
      </c>
      <c r="F927" s="1121" t="e">
        <f t="shared" si="58"/>
        <v>#DIV/0!</v>
      </c>
      <c r="G927" s="1121" t="e">
        <f t="shared" si="59"/>
        <v>#DIV/0!</v>
      </c>
      <c r="H927" s="1116"/>
      <c r="I927" s="1098">
        <v>50000</v>
      </c>
      <c r="J927" s="1127"/>
      <c r="K927" s="1098"/>
      <c r="L927" s="1127"/>
      <c r="M927" s="1111"/>
      <c r="N927" s="1098">
        <v>35000</v>
      </c>
      <c r="O927" s="1127"/>
      <c r="P927" s="1098"/>
      <c r="Q927" s="1127"/>
      <c r="R927" s="1111"/>
      <c r="S927" s="1098">
        <v>25000</v>
      </c>
      <c r="T927" s="1127"/>
      <c r="U927" s="1098"/>
      <c r="V927" s="1134"/>
    </row>
    <row r="928" spans="1:22">
      <c r="A928" s="1099" t="s">
        <v>896</v>
      </c>
      <c r="B928" s="1092"/>
      <c r="C928" s="1092"/>
      <c r="D928" s="1121" t="e">
        <f t="shared" si="56"/>
        <v>#DIV/0!</v>
      </c>
      <c r="E928" s="1121" t="e">
        <f t="shared" si="57"/>
        <v>#DIV/0!</v>
      </c>
      <c r="F928" s="1121" t="e">
        <f t="shared" si="58"/>
        <v>#DIV/0!</v>
      </c>
      <c r="G928" s="1121" t="e">
        <f t="shared" si="59"/>
        <v>#DIV/0!</v>
      </c>
      <c r="H928" s="1116"/>
      <c r="I928" s="1098">
        <v>150000</v>
      </c>
      <c r="J928" s="1127"/>
      <c r="K928" s="1098"/>
      <c r="L928" s="1127"/>
      <c r="M928" s="1111"/>
      <c r="N928" s="1098">
        <v>150000</v>
      </c>
      <c r="O928" s="1127"/>
      <c r="P928" s="1098"/>
      <c r="Q928" s="1127"/>
      <c r="R928" s="1111"/>
      <c r="S928" s="1098">
        <v>150000</v>
      </c>
      <c r="T928" s="1127"/>
      <c r="U928" s="1098"/>
      <c r="V928" s="1134"/>
    </row>
    <row r="929" spans="1:22">
      <c r="A929" s="1102" t="s">
        <v>897</v>
      </c>
      <c r="B929" s="1092"/>
      <c r="C929" s="1092"/>
      <c r="D929" s="1121" t="e">
        <f t="shared" si="56"/>
        <v>#DIV/0!</v>
      </c>
      <c r="E929" s="1121" t="e">
        <f t="shared" si="57"/>
        <v>#DIV/0!</v>
      </c>
      <c r="F929" s="1121" t="e">
        <f t="shared" si="58"/>
        <v>#DIV/0!</v>
      </c>
      <c r="G929" s="1121" t="e">
        <f t="shared" si="59"/>
        <v>#DIV/0!</v>
      </c>
      <c r="H929" s="1116"/>
      <c r="I929" s="1098">
        <v>150000</v>
      </c>
      <c r="J929" s="1127"/>
      <c r="K929" s="1098"/>
      <c r="L929" s="1127"/>
      <c r="M929" s="1111"/>
      <c r="N929" s="1098">
        <v>150000</v>
      </c>
      <c r="O929" s="1127"/>
      <c r="P929" s="1098"/>
      <c r="Q929" s="1127"/>
      <c r="R929" s="1111"/>
      <c r="S929" s="1098">
        <v>150000</v>
      </c>
      <c r="T929" s="1127"/>
      <c r="U929" s="1098"/>
      <c r="V929" s="1134"/>
    </row>
    <row r="930" spans="1:22">
      <c r="A930" s="1099" t="s">
        <v>608</v>
      </c>
      <c r="B930" s="1092"/>
      <c r="C930" s="1092"/>
      <c r="D930" s="1121" t="e">
        <f t="shared" si="56"/>
        <v>#DIV/0!</v>
      </c>
      <c r="E930" s="1121" t="e">
        <f t="shared" si="57"/>
        <v>#DIV/0!</v>
      </c>
      <c r="F930" s="1121" t="e">
        <f t="shared" si="58"/>
        <v>#DIV/0!</v>
      </c>
      <c r="G930" s="1121" t="e">
        <f t="shared" si="59"/>
        <v>#DIV/0!</v>
      </c>
      <c r="H930" s="1116"/>
      <c r="I930" s="1098"/>
      <c r="J930" s="1127"/>
      <c r="K930" s="1098"/>
      <c r="L930" s="1127"/>
      <c r="M930" s="1111"/>
      <c r="N930" s="1098">
        <v>22400</v>
      </c>
      <c r="O930" s="1127"/>
      <c r="P930" s="1098"/>
      <c r="Q930" s="1127"/>
      <c r="R930" s="1111"/>
      <c r="S930" s="1098"/>
      <c r="T930" s="1127"/>
      <c r="U930" s="1098"/>
      <c r="V930" s="1134"/>
    </row>
    <row r="931" spans="1:22">
      <c r="A931" s="1102" t="s">
        <v>899</v>
      </c>
      <c r="B931" s="1092"/>
      <c r="C931" s="1092"/>
      <c r="D931" s="1121" t="e">
        <f t="shared" si="56"/>
        <v>#DIV/0!</v>
      </c>
      <c r="E931" s="1121" t="e">
        <f t="shared" si="57"/>
        <v>#DIV/0!</v>
      </c>
      <c r="F931" s="1121" t="e">
        <f t="shared" si="58"/>
        <v>#DIV/0!</v>
      </c>
      <c r="G931" s="1121" t="e">
        <f t="shared" si="59"/>
        <v>#DIV/0!</v>
      </c>
      <c r="H931" s="1116"/>
      <c r="I931" s="1098"/>
      <c r="J931" s="1127"/>
      <c r="K931" s="1098"/>
      <c r="L931" s="1127"/>
      <c r="M931" s="1111"/>
      <c r="N931" s="1098">
        <v>22400</v>
      </c>
      <c r="O931" s="1127"/>
      <c r="P931" s="1098"/>
      <c r="Q931" s="1127"/>
      <c r="R931" s="1111"/>
      <c r="S931" s="1098"/>
      <c r="T931" s="1127"/>
      <c r="U931" s="1098"/>
      <c r="V931" s="1134"/>
    </row>
    <row r="932" spans="1:22">
      <c r="A932" s="1099" t="s">
        <v>898</v>
      </c>
      <c r="B932" s="1092"/>
      <c r="C932" s="1092"/>
      <c r="D932" s="1121" t="e">
        <f t="shared" si="56"/>
        <v>#DIV/0!</v>
      </c>
      <c r="E932" s="1121" t="e">
        <f t="shared" si="57"/>
        <v>#DIV/0!</v>
      </c>
      <c r="F932" s="1121" t="e">
        <f t="shared" si="58"/>
        <v>#DIV/0!</v>
      </c>
      <c r="G932" s="1121" t="e">
        <f t="shared" si="59"/>
        <v>#DIV/0!</v>
      </c>
      <c r="H932" s="1116"/>
      <c r="I932" s="1098">
        <v>144000</v>
      </c>
      <c r="J932" s="1127"/>
      <c r="K932" s="1098"/>
      <c r="L932" s="1127"/>
      <c r="M932" s="1111"/>
      <c r="N932" s="1098">
        <v>144000</v>
      </c>
      <c r="O932" s="1127"/>
      <c r="P932" s="1098"/>
      <c r="Q932" s="1127"/>
      <c r="R932" s="1111"/>
      <c r="S932" s="1098">
        <v>144000</v>
      </c>
      <c r="T932" s="1127"/>
      <c r="U932" s="1098"/>
      <c r="V932" s="1134"/>
    </row>
    <row r="933" spans="1:22">
      <c r="A933" s="1101" t="s">
        <v>133</v>
      </c>
      <c r="B933" s="1092"/>
      <c r="C933" s="1092"/>
      <c r="D933" s="1121" t="e">
        <f t="shared" si="56"/>
        <v>#DIV/0!</v>
      </c>
      <c r="E933" s="1121" t="e">
        <f t="shared" si="57"/>
        <v>#DIV/0!</v>
      </c>
      <c r="F933" s="1121" t="e">
        <f t="shared" si="58"/>
        <v>#DIV/0!</v>
      </c>
      <c r="G933" s="1121" t="e">
        <f t="shared" si="59"/>
        <v>#DIV/0!</v>
      </c>
      <c r="H933" s="1116"/>
      <c r="I933" s="1098">
        <v>3000</v>
      </c>
      <c r="J933" s="1127"/>
      <c r="K933" s="1098"/>
      <c r="L933" s="1127"/>
      <c r="M933" s="1111"/>
      <c r="N933" s="1098">
        <v>3000</v>
      </c>
      <c r="O933" s="1127"/>
      <c r="P933" s="1098"/>
      <c r="Q933" s="1127"/>
      <c r="R933" s="1111"/>
      <c r="S933" s="1098">
        <v>15000</v>
      </c>
      <c r="T933" s="1127"/>
      <c r="U933" s="1098"/>
      <c r="V933" s="1134"/>
    </row>
    <row r="934" spans="1:22">
      <c r="A934" s="1093" t="s">
        <v>133</v>
      </c>
      <c r="B934" s="1092"/>
      <c r="C934" s="1092"/>
      <c r="D934" s="1121" t="e">
        <f t="shared" si="56"/>
        <v>#DIV/0!</v>
      </c>
      <c r="E934" s="1121" t="e">
        <f t="shared" si="57"/>
        <v>#DIV/0!</v>
      </c>
      <c r="F934" s="1121" t="e">
        <f t="shared" si="58"/>
        <v>#DIV/0!</v>
      </c>
      <c r="G934" s="1121" t="e">
        <f t="shared" si="59"/>
        <v>#DIV/0!</v>
      </c>
      <c r="H934" s="1116"/>
      <c r="I934" s="1094">
        <v>3000</v>
      </c>
      <c r="J934" s="1126"/>
      <c r="K934" s="1094"/>
      <c r="L934" s="1126"/>
      <c r="M934" s="1109"/>
      <c r="N934" s="1094">
        <v>3000</v>
      </c>
      <c r="O934" s="1126"/>
      <c r="P934" s="1094"/>
      <c r="Q934" s="1126"/>
      <c r="R934" s="1109"/>
      <c r="S934" s="1094">
        <v>15000</v>
      </c>
      <c r="T934" s="1126"/>
      <c r="U934" s="1094"/>
      <c r="V934" s="1134"/>
    </row>
    <row r="935" spans="1:22">
      <c r="A935" s="1099" t="s">
        <v>656</v>
      </c>
      <c r="B935" s="1092"/>
      <c r="C935" s="1092"/>
      <c r="D935" s="1121" t="e">
        <f t="shared" si="56"/>
        <v>#DIV/0!</v>
      </c>
      <c r="E935" s="1121" t="e">
        <f t="shared" si="57"/>
        <v>#DIV/0!</v>
      </c>
      <c r="F935" s="1121" t="e">
        <f t="shared" si="58"/>
        <v>#DIV/0!</v>
      </c>
      <c r="G935" s="1121" t="e">
        <f t="shared" si="59"/>
        <v>#DIV/0!</v>
      </c>
      <c r="H935" s="1116"/>
      <c r="I935" s="1098"/>
      <c r="J935" s="1127"/>
      <c r="K935" s="1098"/>
      <c r="L935" s="1127"/>
      <c r="M935" s="1111"/>
      <c r="N935" s="1098"/>
      <c r="O935" s="1127"/>
      <c r="P935" s="1098"/>
      <c r="Q935" s="1127"/>
      <c r="R935" s="1111"/>
      <c r="S935" s="1098">
        <v>12000</v>
      </c>
      <c r="T935" s="1127"/>
      <c r="U935" s="1098"/>
      <c r="V935" s="1134"/>
    </row>
    <row r="936" spans="1:22">
      <c r="A936" s="1099" t="s">
        <v>802</v>
      </c>
      <c r="B936" s="1092"/>
      <c r="C936" s="1092"/>
      <c r="D936" s="1121" t="e">
        <f t="shared" si="56"/>
        <v>#DIV/0!</v>
      </c>
      <c r="E936" s="1121" t="e">
        <f t="shared" si="57"/>
        <v>#DIV/0!</v>
      </c>
      <c r="F936" s="1121" t="e">
        <f t="shared" si="58"/>
        <v>#DIV/0!</v>
      </c>
      <c r="G936" s="1121" t="e">
        <f t="shared" si="59"/>
        <v>#DIV/0!</v>
      </c>
      <c r="H936" s="1116"/>
      <c r="I936" s="1098">
        <v>3000</v>
      </c>
      <c r="J936" s="1127"/>
      <c r="K936" s="1098"/>
      <c r="L936" s="1127"/>
      <c r="M936" s="1111"/>
      <c r="N936" s="1098">
        <v>3000</v>
      </c>
      <c r="O936" s="1127"/>
      <c r="P936" s="1098"/>
      <c r="Q936" s="1127"/>
      <c r="R936" s="1111"/>
      <c r="S936" s="1098">
        <v>3000</v>
      </c>
      <c r="T936" s="1127"/>
      <c r="U936" s="1098"/>
      <c r="V936" s="1134"/>
    </row>
    <row r="937" spans="1:22">
      <c r="A937" s="1090" t="s">
        <v>902</v>
      </c>
      <c r="B937" s="1092"/>
      <c r="C937" s="1092"/>
      <c r="D937" s="1121" t="e">
        <f t="shared" si="56"/>
        <v>#DIV/0!</v>
      </c>
      <c r="E937" s="1121" t="e">
        <f t="shared" si="57"/>
        <v>#DIV/0!</v>
      </c>
      <c r="F937" s="1121" t="e">
        <f t="shared" si="58"/>
        <v>#DIV/0!</v>
      </c>
      <c r="G937" s="1121" t="e">
        <f t="shared" si="59"/>
        <v>#DIV/0!</v>
      </c>
      <c r="H937" s="1116"/>
      <c r="I937" s="1091"/>
      <c r="J937" s="1125"/>
      <c r="K937" s="1091"/>
      <c r="L937" s="1125"/>
      <c r="M937" s="1109"/>
      <c r="N937" s="1091">
        <v>108350</v>
      </c>
      <c r="O937" s="1125"/>
      <c r="P937" s="1091"/>
      <c r="Q937" s="1125"/>
      <c r="R937" s="1109"/>
      <c r="S937" s="1091">
        <v>136890</v>
      </c>
      <c r="T937" s="1125"/>
      <c r="U937" s="1091"/>
      <c r="V937" s="1134"/>
    </row>
    <row r="938" spans="1:22">
      <c r="A938" s="1100" t="s">
        <v>325</v>
      </c>
      <c r="B938" s="1092"/>
      <c r="C938" s="1092"/>
      <c r="D938" s="1121" t="e">
        <f t="shared" si="56"/>
        <v>#DIV/0!</v>
      </c>
      <c r="E938" s="1121" t="e">
        <f t="shared" si="57"/>
        <v>#DIV/0!</v>
      </c>
      <c r="F938" s="1121" t="e">
        <f t="shared" si="58"/>
        <v>#DIV/0!</v>
      </c>
      <c r="G938" s="1121" t="e">
        <f t="shared" si="59"/>
        <v>#DIV/0!</v>
      </c>
      <c r="H938" s="1116"/>
      <c r="I938" s="1094"/>
      <c r="J938" s="1126"/>
      <c r="K938" s="1094"/>
      <c r="L938" s="1126"/>
      <c r="M938" s="1109"/>
      <c r="N938" s="1094">
        <v>108350</v>
      </c>
      <c r="O938" s="1126"/>
      <c r="P938" s="1094"/>
      <c r="Q938" s="1126"/>
      <c r="R938" s="1109"/>
      <c r="S938" s="1094">
        <v>136890</v>
      </c>
      <c r="T938" s="1126"/>
      <c r="U938" s="1094"/>
      <c r="V938" s="1134"/>
    </row>
    <row r="939" spans="1:22">
      <c r="A939" s="1101" t="s">
        <v>376</v>
      </c>
      <c r="B939" s="1092"/>
      <c r="C939" s="1092"/>
      <c r="D939" s="1121" t="e">
        <f t="shared" si="56"/>
        <v>#DIV/0!</v>
      </c>
      <c r="E939" s="1121" t="e">
        <f t="shared" si="57"/>
        <v>#DIV/0!</v>
      </c>
      <c r="F939" s="1121" t="e">
        <f t="shared" si="58"/>
        <v>#DIV/0!</v>
      </c>
      <c r="G939" s="1121" t="e">
        <f t="shared" si="59"/>
        <v>#DIV/0!</v>
      </c>
      <c r="H939" s="1116"/>
      <c r="I939" s="1098"/>
      <c r="J939" s="1127"/>
      <c r="K939" s="1098"/>
      <c r="L939" s="1127"/>
      <c r="M939" s="1111"/>
      <c r="N939" s="1098">
        <v>108350</v>
      </c>
      <c r="O939" s="1127"/>
      <c r="P939" s="1098"/>
      <c r="Q939" s="1127"/>
      <c r="R939" s="1111"/>
      <c r="S939" s="1098">
        <v>136890</v>
      </c>
      <c r="T939" s="1127"/>
      <c r="U939" s="1098"/>
      <c r="V939" s="1134"/>
    </row>
    <row r="940" spans="1:22">
      <c r="A940" s="1093" t="s">
        <v>166</v>
      </c>
      <c r="B940" s="1092"/>
      <c r="C940" s="1092"/>
      <c r="D940" s="1121" t="e">
        <f t="shared" si="56"/>
        <v>#DIV/0!</v>
      </c>
      <c r="E940" s="1121" t="e">
        <f t="shared" si="57"/>
        <v>#DIV/0!</v>
      </c>
      <c r="F940" s="1121" t="e">
        <f t="shared" si="58"/>
        <v>#DIV/0!</v>
      </c>
      <c r="G940" s="1121" t="e">
        <f t="shared" si="59"/>
        <v>#DIV/0!</v>
      </c>
      <c r="H940" s="1116"/>
      <c r="I940" s="1094"/>
      <c r="J940" s="1126"/>
      <c r="K940" s="1094"/>
      <c r="L940" s="1126"/>
      <c r="M940" s="1109"/>
      <c r="N940" s="1094">
        <v>53890</v>
      </c>
      <c r="O940" s="1126"/>
      <c r="P940" s="1094"/>
      <c r="Q940" s="1126"/>
      <c r="R940" s="1109"/>
      <c r="S940" s="1094">
        <v>80490</v>
      </c>
      <c r="T940" s="1126"/>
      <c r="U940" s="1094"/>
      <c r="V940" s="1134"/>
    </row>
    <row r="941" spans="1:22">
      <c r="A941" s="1099" t="s">
        <v>645</v>
      </c>
      <c r="B941" s="1092"/>
      <c r="C941" s="1092"/>
      <c r="D941" s="1121" t="e">
        <f t="shared" si="56"/>
        <v>#DIV/0!</v>
      </c>
      <c r="E941" s="1121" t="e">
        <f t="shared" si="57"/>
        <v>#DIV/0!</v>
      </c>
      <c r="F941" s="1121" t="e">
        <f t="shared" si="58"/>
        <v>#DIV/0!</v>
      </c>
      <c r="G941" s="1121" t="e">
        <f t="shared" si="59"/>
        <v>#DIV/0!</v>
      </c>
      <c r="H941" s="1116"/>
      <c r="I941" s="1098"/>
      <c r="J941" s="1127"/>
      <c r="K941" s="1098"/>
      <c r="L941" s="1127"/>
      <c r="M941" s="1111"/>
      <c r="N941" s="1098"/>
      <c r="O941" s="1127"/>
      <c r="P941" s="1098"/>
      <c r="Q941" s="1127"/>
      <c r="R941" s="1111"/>
      <c r="S941" s="1098">
        <v>10000</v>
      </c>
      <c r="T941" s="1127"/>
      <c r="U941" s="1098"/>
      <c r="V941" s="1134"/>
    </row>
    <row r="942" spans="1:22">
      <c r="A942" s="1099" t="s">
        <v>646</v>
      </c>
      <c r="B942" s="1092"/>
      <c r="C942" s="1092"/>
      <c r="D942" s="1121" t="e">
        <f t="shared" si="56"/>
        <v>#DIV/0!</v>
      </c>
      <c r="E942" s="1121" t="e">
        <f t="shared" si="57"/>
        <v>#DIV/0!</v>
      </c>
      <c r="F942" s="1121" t="e">
        <f t="shared" si="58"/>
        <v>#DIV/0!</v>
      </c>
      <c r="G942" s="1121" t="e">
        <f t="shared" si="59"/>
        <v>#DIV/0!</v>
      </c>
      <c r="H942" s="1116"/>
      <c r="I942" s="1098"/>
      <c r="J942" s="1127"/>
      <c r="K942" s="1098"/>
      <c r="L942" s="1127"/>
      <c r="M942" s="1111"/>
      <c r="N942" s="1098">
        <v>16000</v>
      </c>
      <c r="O942" s="1127"/>
      <c r="P942" s="1098"/>
      <c r="Q942" s="1127"/>
      <c r="R942" s="1111"/>
      <c r="S942" s="1098">
        <v>34900</v>
      </c>
      <c r="T942" s="1127"/>
      <c r="U942" s="1098"/>
      <c r="V942" s="1134"/>
    </row>
    <row r="943" spans="1:22">
      <c r="A943" s="1099" t="s">
        <v>647</v>
      </c>
      <c r="B943" s="1092"/>
      <c r="C943" s="1092"/>
      <c r="D943" s="1121" t="e">
        <f t="shared" si="56"/>
        <v>#DIV/0!</v>
      </c>
      <c r="E943" s="1121" t="e">
        <f t="shared" si="57"/>
        <v>#DIV/0!</v>
      </c>
      <c r="F943" s="1121" t="e">
        <f t="shared" si="58"/>
        <v>#DIV/0!</v>
      </c>
      <c r="G943" s="1121" t="e">
        <f t="shared" si="59"/>
        <v>#DIV/0!</v>
      </c>
      <c r="H943" s="1116"/>
      <c r="I943" s="1098"/>
      <c r="J943" s="1127"/>
      <c r="K943" s="1098"/>
      <c r="L943" s="1127"/>
      <c r="M943" s="1111"/>
      <c r="N943" s="1098">
        <v>37890</v>
      </c>
      <c r="O943" s="1127"/>
      <c r="P943" s="1098"/>
      <c r="Q943" s="1127"/>
      <c r="R943" s="1111"/>
      <c r="S943" s="1098">
        <v>10590</v>
      </c>
      <c r="T943" s="1127"/>
      <c r="U943" s="1098"/>
      <c r="V943" s="1134"/>
    </row>
    <row r="944" spans="1:22">
      <c r="A944" s="1099" t="s">
        <v>648</v>
      </c>
      <c r="B944" s="1092"/>
      <c r="C944" s="1092"/>
      <c r="D944" s="1121" t="e">
        <f t="shared" si="56"/>
        <v>#DIV/0!</v>
      </c>
      <c r="E944" s="1121" t="e">
        <f t="shared" si="57"/>
        <v>#DIV/0!</v>
      </c>
      <c r="F944" s="1121" t="e">
        <f t="shared" si="58"/>
        <v>#DIV/0!</v>
      </c>
      <c r="G944" s="1121" t="e">
        <f t="shared" si="59"/>
        <v>#DIV/0!</v>
      </c>
      <c r="H944" s="1116"/>
      <c r="I944" s="1098"/>
      <c r="J944" s="1127"/>
      <c r="K944" s="1098"/>
      <c r="L944" s="1127"/>
      <c r="M944" s="1111"/>
      <c r="N944" s="1098"/>
      <c r="O944" s="1127"/>
      <c r="P944" s="1098"/>
      <c r="Q944" s="1127"/>
      <c r="R944" s="1111"/>
      <c r="S944" s="1098">
        <v>25000</v>
      </c>
      <c r="T944" s="1127"/>
      <c r="U944" s="1098"/>
      <c r="V944" s="1134"/>
    </row>
    <row r="945" spans="1:22">
      <c r="A945" s="1093" t="s">
        <v>165</v>
      </c>
      <c r="B945" s="1092"/>
      <c r="C945" s="1092"/>
      <c r="D945" s="1121" t="e">
        <f t="shared" si="56"/>
        <v>#DIV/0!</v>
      </c>
      <c r="E945" s="1121" t="e">
        <f t="shared" si="57"/>
        <v>#DIV/0!</v>
      </c>
      <c r="F945" s="1121" t="e">
        <f t="shared" si="58"/>
        <v>#DIV/0!</v>
      </c>
      <c r="G945" s="1121" t="e">
        <f t="shared" si="59"/>
        <v>#DIV/0!</v>
      </c>
      <c r="H945" s="1116"/>
      <c r="I945" s="1094"/>
      <c r="J945" s="1126"/>
      <c r="K945" s="1094"/>
      <c r="L945" s="1126"/>
      <c r="M945" s="1109"/>
      <c r="N945" s="1094">
        <v>54460</v>
      </c>
      <c r="O945" s="1126"/>
      <c r="P945" s="1094"/>
      <c r="Q945" s="1126"/>
      <c r="R945" s="1109"/>
      <c r="S945" s="1094">
        <v>56400</v>
      </c>
      <c r="T945" s="1126"/>
      <c r="U945" s="1094"/>
      <c r="V945" s="1134"/>
    </row>
    <row r="946" spans="1:22">
      <c r="A946" s="1099" t="s">
        <v>653</v>
      </c>
      <c r="B946" s="1092"/>
      <c r="C946" s="1092"/>
      <c r="D946" s="1121" t="e">
        <f t="shared" si="56"/>
        <v>#DIV/0!</v>
      </c>
      <c r="E946" s="1121" t="e">
        <f t="shared" si="57"/>
        <v>#DIV/0!</v>
      </c>
      <c r="F946" s="1121" t="e">
        <f t="shared" si="58"/>
        <v>#DIV/0!</v>
      </c>
      <c r="G946" s="1121" t="e">
        <f t="shared" si="59"/>
        <v>#DIV/0!</v>
      </c>
      <c r="H946" s="1116"/>
      <c r="I946" s="1098"/>
      <c r="J946" s="1127"/>
      <c r="K946" s="1098"/>
      <c r="L946" s="1127"/>
      <c r="M946" s="1111"/>
      <c r="N946" s="1098">
        <v>54460</v>
      </c>
      <c r="O946" s="1127"/>
      <c r="P946" s="1098"/>
      <c r="Q946" s="1127"/>
      <c r="R946" s="1111"/>
      <c r="S946" s="1098">
        <v>56400</v>
      </c>
      <c r="T946" s="1127"/>
      <c r="U946" s="1098"/>
      <c r="V946" s="1134"/>
    </row>
    <row r="947" spans="1:22">
      <c r="A947" s="1090" t="s">
        <v>903</v>
      </c>
      <c r="B947" s="1092"/>
      <c r="C947" s="1092"/>
      <c r="D947" s="1121" t="e">
        <f t="shared" si="56"/>
        <v>#DIV/0!</v>
      </c>
      <c r="E947" s="1121" t="e">
        <f t="shared" si="57"/>
        <v>#DIV/0!</v>
      </c>
      <c r="F947" s="1121" t="e">
        <f t="shared" si="58"/>
        <v>#DIV/0!</v>
      </c>
      <c r="G947" s="1121" t="e">
        <f t="shared" si="59"/>
        <v>#DIV/0!</v>
      </c>
      <c r="H947" s="1116"/>
      <c r="I947" s="1091"/>
      <c r="J947" s="1125"/>
      <c r="K947" s="1091"/>
      <c r="L947" s="1125"/>
      <c r="M947" s="1109"/>
      <c r="N947" s="1091">
        <v>1263150</v>
      </c>
      <c r="O947" s="1125"/>
      <c r="P947" s="1091">
        <v>1134000</v>
      </c>
      <c r="Q947" s="1125"/>
      <c r="R947" s="1109"/>
      <c r="S947" s="1091">
        <v>1106600</v>
      </c>
      <c r="T947" s="1125"/>
      <c r="U947" s="1091">
        <v>1134000</v>
      </c>
      <c r="V947" s="1134"/>
    </row>
    <row r="948" spans="1:22">
      <c r="A948" s="1100" t="s">
        <v>571</v>
      </c>
      <c r="B948" s="1092"/>
      <c r="C948" s="1092"/>
      <c r="D948" s="1121" t="e">
        <f t="shared" si="56"/>
        <v>#DIV/0!</v>
      </c>
      <c r="E948" s="1121" t="e">
        <f t="shared" si="57"/>
        <v>#DIV/0!</v>
      </c>
      <c r="F948" s="1121" t="e">
        <f t="shared" si="58"/>
        <v>#DIV/0!</v>
      </c>
      <c r="G948" s="1121" t="e">
        <f t="shared" si="59"/>
        <v>#DIV/0!</v>
      </c>
      <c r="H948" s="1116"/>
      <c r="I948" s="1094"/>
      <c r="J948" s="1126"/>
      <c r="K948" s="1094"/>
      <c r="L948" s="1126"/>
      <c r="M948" s="1109"/>
      <c r="N948" s="1094">
        <v>200000</v>
      </c>
      <c r="O948" s="1126"/>
      <c r="P948" s="1094"/>
      <c r="Q948" s="1126"/>
      <c r="R948" s="1109"/>
      <c r="S948" s="1094">
        <v>200000</v>
      </c>
      <c r="T948" s="1126"/>
      <c r="U948" s="1094"/>
      <c r="V948" s="1134"/>
    </row>
    <row r="949" spans="1:22">
      <c r="A949" s="1101" t="s">
        <v>571</v>
      </c>
      <c r="B949" s="1092"/>
      <c r="C949" s="1092"/>
      <c r="D949" s="1121" t="e">
        <f t="shared" si="56"/>
        <v>#DIV/0!</v>
      </c>
      <c r="E949" s="1121" t="e">
        <f t="shared" si="57"/>
        <v>#DIV/0!</v>
      </c>
      <c r="F949" s="1121" t="e">
        <f t="shared" si="58"/>
        <v>#DIV/0!</v>
      </c>
      <c r="G949" s="1121" t="e">
        <f t="shared" si="59"/>
        <v>#DIV/0!</v>
      </c>
      <c r="H949" s="1116"/>
      <c r="I949" s="1098"/>
      <c r="J949" s="1127"/>
      <c r="K949" s="1098"/>
      <c r="L949" s="1127"/>
      <c r="M949" s="1111"/>
      <c r="N949" s="1098">
        <v>200000</v>
      </c>
      <c r="O949" s="1127"/>
      <c r="P949" s="1098"/>
      <c r="Q949" s="1127"/>
      <c r="R949" s="1111"/>
      <c r="S949" s="1098">
        <v>200000</v>
      </c>
      <c r="T949" s="1127"/>
      <c r="U949" s="1098"/>
      <c r="V949" s="1134"/>
    </row>
    <row r="950" spans="1:22">
      <c r="A950" s="1093" t="s">
        <v>571</v>
      </c>
      <c r="B950" s="1092"/>
      <c r="C950" s="1092"/>
      <c r="D950" s="1121" t="e">
        <f t="shared" si="56"/>
        <v>#DIV/0!</v>
      </c>
      <c r="E950" s="1121" t="e">
        <f t="shared" si="57"/>
        <v>#DIV/0!</v>
      </c>
      <c r="F950" s="1121" t="e">
        <f t="shared" si="58"/>
        <v>#DIV/0!</v>
      </c>
      <c r="G950" s="1121" t="e">
        <f t="shared" si="59"/>
        <v>#DIV/0!</v>
      </c>
      <c r="H950" s="1116"/>
      <c r="I950" s="1094"/>
      <c r="J950" s="1126"/>
      <c r="K950" s="1094"/>
      <c r="L950" s="1126"/>
      <c r="M950" s="1109"/>
      <c r="N950" s="1094">
        <v>200000</v>
      </c>
      <c r="O950" s="1126"/>
      <c r="P950" s="1094"/>
      <c r="Q950" s="1126"/>
      <c r="R950" s="1109"/>
      <c r="S950" s="1094">
        <v>200000</v>
      </c>
      <c r="T950" s="1126"/>
      <c r="U950" s="1094"/>
      <c r="V950" s="1134"/>
    </row>
    <row r="951" spans="1:22">
      <c r="A951" s="1099" t="s">
        <v>904</v>
      </c>
      <c r="B951" s="1092"/>
      <c r="C951" s="1092"/>
      <c r="D951" s="1121" t="e">
        <f t="shared" si="56"/>
        <v>#DIV/0!</v>
      </c>
      <c r="E951" s="1121" t="e">
        <f t="shared" si="57"/>
        <v>#DIV/0!</v>
      </c>
      <c r="F951" s="1121" t="e">
        <f t="shared" si="58"/>
        <v>#DIV/0!</v>
      </c>
      <c r="G951" s="1121" t="e">
        <f t="shared" si="59"/>
        <v>#DIV/0!</v>
      </c>
      <c r="H951" s="1116"/>
      <c r="I951" s="1098"/>
      <c r="J951" s="1127"/>
      <c r="K951" s="1098"/>
      <c r="L951" s="1127"/>
      <c r="M951" s="1111"/>
      <c r="N951" s="1098">
        <v>200000</v>
      </c>
      <c r="O951" s="1127"/>
      <c r="P951" s="1098"/>
      <c r="Q951" s="1127"/>
      <c r="R951" s="1111"/>
      <c r="S951" s="1098">
        <v>200000</v>
      </c>
      <c r="T951" s="1127"/>
      <c r="U951" s="1098"/>
      <c r="V951" s="1134"/>
    </row>
    <row r="952" spans="1:22">
      <c r="A952" s="1100" t="s">
        <v>325</v>
      </c>
      <c r="B952" s="1092"/>
      <c r="C952" s="1092"/>
      <c r="D952" s="1121" t="e">
        <f t="shared" si="56"/>
        <v>#DIV/0!</v>
      </c>
      <c r="E952" s="1121" t="e">
        <f t="shared" si="57"/>
        <v>#DIV/0!</v>
      </c>
      <c r="F952" s="1121" t="e">
        <f t="shared" si="58"/>
        <v>#DIV/0!</v>
      </c>
      <c r="G952" s="1121" t="e">
        <f t="shared" si="59"/>
        <v>#DIV/0!</v>
      </c>
      <c r="H952" s="1116"/>
      <c r="I952" s="1094"/>
      <c r="J952" s="1126"/>
      <c r="K952" s="1094"/>
      <c r="L952" s="1126"/>
      <c r="M952" s="1109"/>
      <c r="N952" s="1094">
        <v>1063150</v>
      </c>
      <c r="O952" s="1126"/>
      <c r="P952" s="1094">
        <v>54000</v>
      </c>
      <c r="Q952" s="1126"/>
      <c r="R952" s="1109"/>
      <c r="S952" s="1094">
        <v>906600</v>
      </c>
      <c r="T952" s="1126"/>
      <c r="U952" s="1094">
        <v>54000</v>
      </c>
      <c r="V952" s="1134"/>
    </row>
    <row r="953" spans="1:22">
      <c r="A953" s="1101" t="s">
        <v>376</v>
      </c>
      <c r="B953" s="1092"/>
      <c r="C953" s="1092"/>
      <c r="D953" s="1121" t="e">
        <f t="shared" si="56"/>
        <v>#DIV/0!</v>
      </c>
      <c r="E953" s="1121" t="e">
        <f t="shared" si="57"/>
        <v>#DIV/0!</v>
      </c>
      <c r="F953" s="1121" t="e">
        <f t="shared" si="58"/>
        <v>#DIV/0!</v>
      </c>
      <c r="G953" s="1121" t="e">
        <f t="shared" si="59"/>
        <v>#DIV/0!</v>
      </c>
      <c r="H953" s="1116"/>
      <c r="I953" s="1098"/>
      <c r="J953" s="1127"/>
      <c r="K953" s="1098"/>
      <c r="L953" s="1127"/>
      <c r="M953" s="1111"/>
      <c r="N953" s="1098">
        <v>1051150</v>
      </c>
      <c r="O953" s="1127"/>
      <c r="P953" s="1098">
        <v>54000</v>
      </c>
      <c r="Q953" s="1127"/>
      <c r="R953" s="1111"/>
      <c r="S953" s="1098">
        <v>892200</v>
      </c>
      <c r="T953" s="1127"/>
      <c r="U953" s="1098">
        <v>54000</v>
      </c>
      <c r="V953" s="1134"/>
    </row>
    <row r="954" spans="1:22">
      <c r="A954" s="1093" t="s">
        <v>166</v>
      </c>
      <c r="B954" s="1092"/>
      <c r="C954" s="1092"/>
      <c r="D954" s="1121" t="e">
        <f t="shared" si="56"/>
        <v>#DIV/0!</v>
      </c>
      <c r="E954" s="1121" t="e">
        <f t="shared" si="57"/>
        <v>#DIV/0!</v>
      </c>
      <c r="F954" s="1121" t="e">
        <f t="shared" si="58"/>
        <v>#DIV/0!</v>
      </c>
      <c r="G954" s="1121" t="e">
        <f t="shared" si="59"/>
        <v>#DIV/0!</v>
      </c>
      <c r="H954" s="1116"/>
      <c r="I954" s="1094"/>
      <c r="J954" s="1126"/>
      <c r="K954" s="1094"/>
      <c r="L954" s="1126"/>
      <c r="M954" s="1109"/>
      <c r="N954" s="1094">
        <v>1021150</v>
      </c>
      <c r="O954" s="1126"/>
      <c r="P954" s="1094">
        <v>54000</v>
      </c>
      <c r="Q954" s="1126"/>
      <c r="R954" s="1109"/>
      <c r="S954" s="1094">
        <v>862200</v>
      </c>
      <c r="T954" s="1126"/>
      <c r="U954" s="1094">
        <v>54000</v>
      </c>
      <c r="V954" s="1134"/>
    </row>
    <row r="955" spans="1:22">
      <c r="A955" s="1099" t="s">
        <v>601</v>
      </c>
      <c r="B955" s="1092"/>
      <c r="C955" s="1092"/>
      <c r="D955" s="1121" t="e">
        <f t="shared" si="56"/>
        <v>#DIV/0!</v>
      </c>
      <c r="E955" s="1121" t="e">
        <f t="shared" si="57"/>
        <v>#DIV/0!</v>
      </c>
      <c r="F955" s="1121" t="e">
        <f t="shared" si="58"/>
        <v>#DIV/0!</v>
      </c>
      <c r="G955" s="1121" t="e">
        <f t="shared" si="59"/>
        <v>#DIV/0!</v>
      </c>
      <c r="H955" s="1116"/>
      <c r="I955" s="1098"/>
      <c r="J955" s="1127"/>
      <c r="K955" s="1098"/>
      <c r="L955" s="1127"/>
      <c r="M955" s="1111"/>
      <c r="N955" s="1098"/>
      <c r="O955" s="1127"/>
      <c r="P955" s="1098">
        <v>54000</v>
      </c>
      <c r="Q955" s="1127"/>
      <c r="R955" s="1111"/>
      <c r="S955" s="1098"/>
      <c r="T955" s="1127"/>
      <c r="U955" s="1098">
        <v>54000</v>
      </c>
      <c r="V955" s="1134"/>
    </row>
    <row r="956" spans="1:22">
      <c r="A956" s="1099" t="s">
        <v>905</v>
      </c>
      <c r="B956" s="1092"/>
      <c r="C956" s="1092"/>
      <c r="D956" s="1121" t="e">
        <f t="shared" si="56"/>
        <v>#DIV/0!</v>
      </c>
      <c r="E956" s="1121" t="e">
        <f t="shared" si="57"/>
        <v>#DIV/0!</v>
      </c>
      <c r="F956" s="1121" t="e">
        <f t="shared" si="58"/>
        <v>#DIV/0!</v>
      </c>
      <c r="G956" s="1121" t="e">
        <f t="shared" si="59"/>
        <v>#DIV/0!</v>
      </c>
      <c r="H956" s="1116"/>
      <c r="I956" s="1098"/>
      <c r="J956" s="1127"/>
      <c r="K956" s="1098"/>
      <c r="L956" s="1127"/>
      <c r="M956" s="1111"/>
      <c r="N956" s="1098">
        <v>2000</v>
      </c>
      <c r="O956" s="1127"/>
      <c r="P956" s="1098"/>
      <c r="Q956" s="1127"/>
      <c r="R956" s="1111"/>
      <c r="S956" s="1098">
        <v>2000</v>
      </c>
      <c r="T956" s="1127"/>
      <c r="U956" s="1098"/>
      <c r="V956" s="1134"/>
    </row>
    <row r="957" spans="1:22">
      <c r="A957" s="1099" t="s">
        <v>645</v>
      </c>
      <c r="B957" s="1092"/>
      <c r="C957" s="1092"/>
      <c r="D957" s="1121" t="e">
        <f t="shared" si="56"/>
        <v>#DIV/0!</v>
      </c>
      <c r="E957" s="1121" t="e">
        <f t="shared" si="57"/>
        <v>#DIV/0!</v>
      </c>
      <c r="F957" s="1121" t="e">
        <f t="shared" si="58"/>
        <v>#DIV/0!</v>
      </c>
      <c r="G957" s="1121" t="e">
        <f t="shared" si="59"/>
        <v>#DIV/0!</v>
      </c>
      <c r="H957" s="1116"/>
      <c r="I957" s="1098"/>
      <c r="J957" s="1127"/>
      <c r="K957" s="1098"/>
      <c r="L957" s="1127"/>
      <c r="M957" s="1111"/>
      <c r="N957" s="1098">
        <v>50000</v>
      </c>
      <c r="O957" s="1127"/>
      <c r="P957" s="1098"/>
      <c r="Q957" s="1127"/>
      <c r="R957" s="1111"/>
      <c r="S957" s="1098">
        <v>50000</v>
      </c>
      <c r="T957" s="1127"/>
      <c r="U957" s="1098"/>
      <c r="V957" s="1134"/>
    </row>
    <row r="958" spans="1:22">
      <c r="A958" s="1099" t="s">
        <v>646</v>
      </c>
      <c r="B958" s="1092"/>
      <c r="C958" s="1092"/>
      <c r="D958" s="1121" t="e">
        <f t="shared" si="56"/>
        <v>#DIV/0!</v>
      </c>
      <c r="E958" s="1121" t="e">
        <f t="shared" si="57"/>
        <v>#DIV/0!</v>
      </c>
      <c r="F958" s="1121" t="e">
        <f t="shared" si="58"/>
        <v>#DIV/0!</v>
      </c>
      <c r="G958" s="1121" t="e">
        <f t="shared" si="59"/>
        <v>#DIV/0!</v>
      </c>
      <c r="H958" s="1116"/>
      <c r="I958" s="1098"/>
      <c r="J958" s="1127"/>
      <c r="K958" s="1098"/>
      <c r="L958" s="1127"/>
      <c r="M958" s="1111"/>
      <c r="N958" s="1098">
        <v>10000</v>
      </c>
      <c r="O958" s="1127"/>
      <c r="P958" s="1098"/>
      <c r="Q958" s="1127"/>
      <c r="R958" s="1111"/>
      <c r="S958" s="1098">
        <v>10000</v>
      </c>
      <c r="T958" s="1127"/>
      <c r="U958" s="1098"/>
      <c r="V958" s="1134"/>
    </row>
    <row r="959" spans="1:22">
      <c r="A959" s="1099" t="s">
        <v>647</v>
      </c>
      <c r="B959" s="1092"/>
      <c r="C959" s="1092"/>
      <c r="D959" s="1121" t="e">
        <f t="shared" si="56"/>
        <v>#DIV/0!</v>
      </c>
      <c r="E959" s="1121" t="e">
        <f t="shared" si="57"/>
        <v>#DIV/0!</v>
      </c>
      <c r="F959" s="1121" t="e">
        <f t="shared" si="58"/>
        <v>#DIV/0!</v>
      </c>
      <c r="G959" s="1121" t="e">
        <f t="shared" si="59"/>
        <v>#DIV/0!</v>
      </c>
      <c r="H959" s="1116"/>
      <c r="I959" s="1098"/>
      <c r="J959" s="1127"/>
      <c r="K959" s="1098"/>
      <c r="L959" s="1127"/>
      <c r="M959" s="1111"/>
      <c r="N959" s="1098">
        <v>24150</v>
      </c>
      <c r="O959" s="1127"/>
      <c r="P959" s="1098"/>
      <c r="Q959" s="1127"/>
      <c r="R959" s="1111"/>
      <c r="S959" s="1098">
        <v>10000</v>
      </c>
      <c r="T959" s="1127"/>
      <c r="U959" s="1098"/>
      <c r="V959" s="1134"/>
    </row>
    <row r="960" spans="1:22">
      <c r="A960" s="1099" t="s">
        <v>648</v>
      </c>
      <c r="B960" s="1092"/>
      <c r="C960" s="1092"/>
      <c r="D960" s="1121" t="e">
        <f t="shared" si="56"/>
        <v>#DIV/0!</v>
      </c>
      <c r="E960" s="1121" t="e">
        <f t="shared" si="57"/>
        <v>#DIV/0!</v>
      </c>
      <c r="F960" s="1121" t="e">
        <f t="shared" si="58"/>
        <v>#DIV/0!</v>
      </c>
      <c r="G960" s="1121" t="e">
        <f t="shared" si="59"/>
        <v>#DIV/0!</v>
      </c>
      <c r="H960" s="1116"/>
      <c r="I960" s="1098"/>
      <c r="J960" s="1127"/>
      <c r="K960" s="1098"/>
      <c r="L960" s="1127"/>
      <c r="M960" s="1111"/>
      <c r="N960" s="1098">
        <v>33000</v>
      </c>
      <c r="O960" s="1127"/>
      <c r="P960" s="1098"/>
      <c r="Q960" s="1127"/>
      <c r="R960" s="1111"/>
      <c r="S960" s="1098">
        <v>33000</v>
      </c>
      <c r="T960" s="1127"/>
      <c r="U960" s="1098"/>
      <c r="V960" s="1134"/>
    </row>
    <row r="961" spans="1:22">
      <c r="A961" s="1099" t="s">
        <v>650</v>
      </c>
      <c r="B961" s="1092"/>
      <c r="C961" s="1092"/>
      <c r="D961" s="1121" t="e">
        <f t="shared" si="56"/>
        <v>#DIV/0!</v>
      </c>
      <c r="E961" s="1121" t="e">
        <f t="shared" si="57"/>
        <v>#DIV/0!</v>
      </c>
      <c r="F961" s="1121" t="e">
        <f t="shared" si="58"/>
        <v>#DIV/0!</v>
      </c>
      <c r="G961" s="1121" t="e">
        <f t="shared" si="59"/>
        <v>#DIV/0!</v>
      </c>
      <c r="H961" s="1116"/>
      <c r="I961" s="1098"/>
      <c r="J961" s="1127"/>
      <c r="K961" s="1098"/>
      <c r="L961" s="1127"/>
      <c r="M961" s="1111"/>
      <c r="N961" s="1098">
        <v>794800</v>
      </c>
      <c r="O961" s="1127"/>
      <c r="P961" s="1098"/>
      <c r="Q961" s="1127"/>
      <c r="R961" s="1111"/>
      <c r="S961" s="1098">
        <v>250000</v>
      </c>
      <c r="T961" s="1127"/>
      <c r="U961" s="1098"/>
      <c r="V961" s="1134"/>
    </row>
    <row r="962" spans="1:22">
      <c r="A962" s="1099" t="s">
        <v>906</v>
      </c>
      <c r="B962" s="1092"/>
      <c r="C962" s="1092"/>
      <c r="D962" s="1121" t="e">
        <f t="shared" si="56"/>
        <v>#DIV/0!</v>
      </c>
      <c r="E962" s="1121" t="e">
        <f t="shared" si="57"/>
        <v>#DIV/0!</v>
      </c>
      <c r="F962" s="1121" t="e">
        <f t="shared" si="58"/>
        <v>#DIV/0!</v>
      </c>
      <c r="G962" s="1121" t="e">
        <f t="shared" si="59"/>
        <v>#DIV/0!</v>
      </c>
      <c r="H962" s="1116"/>
      <c r="I962" s="1098"/>
      <c r="J962" s="1127"/>
      <c r="K962" s="1098"/>
      <c r="L962" s="1127"/>
      <c r="M962" s="1111"/>
      <c r="N962" s="1098"/>
      <c r="O962" s="1127"/>
      <c r="P962" s="1098"/>
      <c r="Q962" s="1127"/>
      <c r="R962" s="1111"/>
      <c r="S962" s="1098">
        <v>400000</v>
      </c>
      <c r="T962" s="1127"/>
      <c r="U962" s="1098"/>
      <c r="V962" s="1134"/>
    </row>
    <row r="963" spans="1:22">
      <c r="A963" s="1099" t="s">
        <v>907</v>
      </c>
      <c r="B963" s="1092"/>
      <c r="C963" s="1092"/>
      <c r="D963" s="1121" t="e">
        <f t="shared" si="56"/>
        <v>#DIV/0!</v>
      </c>
      <c r="E963" s="1121" t="e">
        <f t="shared" si="57"/>
        <v>#DIV/0!</v>
      </c>
      <c r="F963" s="1121" t="e">
        <f t="shared" si="58"/>
        <v>#DIV/0!</v>
      </c>
      <c r="G963" s="1121" t="e">
        <f t="shared" si="59"/>
        <v>#DIV/0!</v>
      </c>
      <c r="H963" s="1116"/>
      <c r="I963" s="1098"/>
      <c r="J963" s="1127"/>
      <c r="K963" s="1098"/>
      <c r="L963" s="1127"/>
      <c r="M963" s="1111"/>
      <c r="N963" s="1098">
        <v>20000</v>
      </c>
      <c r="O963" s="1127"/>
      <c r="P963" s="1098"/>
      <c r="Q963" s="1127"/>
      <c r="R963" s="1111"/>
      <c r="S963" s="1098">
        <v>20000</v>
      </c>
      <c r="T963" s="1127"/>
      <c r="U963" s="1098"/>
      <c r="V963" s="1134"/>
    </row>
    <row r="964" spans="1:22">
      <c r="A964" s="1099" t="s">
        <v>908</v>
      </c>
      <c r="B964" s="1092"/>
      <c r="C964" s="1092"/>
      <c r="D964" s="1121" t="e">
        <f t="shared" si="56"/>
        <v>#DIV/0!</v>
      </c>
      <c r="E964" s="1121" t="e">
        <f t="shared" si="57"/>
        <v>#DIV/0!</v>
      </c>
      <c r="F964" s="1121" t="e">
        <f t="shared" si="58"/>
        <v>#DIV/0!</v>
      </c>
      <c r="G964" s="1121" t="e">
        <f t="shared" si="59"/>
        <v>#DIV/0!</v>
      </c>
      <c r="H964" s="1116"/>
      <c r="I964" s="1098"/>
      <c r="J964" s="1127"/>
      <c r="K964" s="1098"/>
      <c r="L964" s="1127"/>
      <c r="M964" s="1111"/>
      <c r="N964" s="1098">
        <v>12000</v>
      </c>
      <c r="O964" s="1127"/>
      <c r="P964" s="1098"/>
      <c r="Q964" s="1127"/>
      <c r="R964" s="1111"/>
      <c r="S964" s="1098">
        <v>12000</v>
      </c>
      <c r="T964" s="1127"/>
      <c r="U964" s="1098"/>
      <c r="V964" s="1134"/>
    </row>
    <row r="965" spans="1:22">
      <c r="A965" s="1102" t="s">
        <v>909</v>
      </c>
      <c r="B965" s="1092"/>
      <c r="C965" s="1092"/>
      <c r="D965" s="1121" t="e">
        <f t="shared" si="56"/>
        <v>#DIV/0!</v>
      </c>
      <c r="E965" s="1121" t="e">
        <f t="shared" si="57"/>
        <v>#DIV/0!</v>
      </c>
      <c r="F965" s="1121" t="e">
        <f t="shared" si="58"/>
        <v>#DIV/0!</v>
      </c>
      <c r="G965" s="1121" t="e">
        <f t="shared" si="59"/>
        <v>#DIV/0!</v>
      </c>
      <c r="H965" s="1116"/>
      <c r="I965" s="1098"/>
      <c r="J965" s="1127"/>
      <c r="K965" s="1098"/>
      <c r="L965" s="1127"/>
      <c r="M965" s="1111"/>
      <c r="N965" s="1098">
        <v>12000</v>
      </c>
      <c r="O965" s="1127"/>
      <c r="P965" s="1098"/>
      <c r="Q965" s="1127"/>
      <c r="R965" s="1111"/>
      <c r="S965" s="1098">
        <v>12000</v>
      </c>
      <c r="T965" s="1127"/>
      <c r="U965" s="1098"/>
      <c r="V965" s="1134"/>
    </row>
    <row r="966" spans="1:22">
      <c r="A966" s="1099" t="s">
        <v>910</v>
      </c>
      <c r="B966" s="1092"/>
      <c r="C966" s="1092"/>
      <c r="D966" s="1121" t="e">
        <f t="shared" si="56"/>
        <v>#DIV/0!</v>
      </c>
      <c r="E966" s="1121" t="e">
        <f t="shared" si="57"/>
        <v>#DIV/0!</v>
      </c>
      <c r="F966" s="1121" t="e">
        <f t="shared" si="58"/>
        <v>#DIV/0!</v>
      </c>
      <c r="G966" s="1121" t="e">
        <f t="shared" si="59"/>
        <v>#DIV/0!</v>
      </c>
      <c r="H966" s="1116"/>
      <c r="I966" s="1098"/>
      <c r="J966" s="1127"/>
      <c r="K966" s="1098"/>
      <c r="L966" s="1127"/>
      <c r="M966" s="1111"/>
      <c r="N966" s="1098">
        <v>24000</v>
      </c>
      <c r="O966" s="1127"/>
      <c r="P966" s="1098"/>
      <c r="Q966" s="1127"/>
      <c r="R966" s="1111"/>
      <c r="S966" s="1098">
        <v>24000</v>
      </c>
      <c r="T966" s="1127"/>
      <c r="U966" s="1098"/>
      <c r="V966" s="1134"/>
    </row>
    <row r="967" spans="1:22">
      <c r="A967" s="1102" t="s">
        <v>911</v>
      </c>
      <c r="B967" s="1092"/>
      <c r="C967" s="1092"/>
      <c r="D967" s="1121" t="e">
        <f t="shared" si="56"/>
        <v>#DIV/0!</v>
      </c>
      <c r="E967" s="1121" t="e">
        <f t="shared" si="57"/>
        <v>#DIV/0!</v>
      </c>
      <c r="F967" s="1121" t="e">
        <f t="shared" si="58"/>
        <v>#DIV/0!</v>
      </c>
      <c r="G967" s="1121" t="e">
        <f t="shared" si="59"/>
        <v>#DIV/0!</v>
      </c>
      <c r="H967" s="1116"/>
      <c r="I967" s="1098"/>
      <c r="J967" s="1127"/>
      <c r="K967" s="1098"/>
      <c r="L967" s="1127"/>
      <c r="M967" s="1111"/>
      <c r="N967" s="1098">
        <v>24000</v>
      </c>
      <c r="O967" s="1127"/>
      <c r="P967" s="1098"/>
      <c r="Q967" s="1127"/>
      <c r="R967" s="1111"/>
      <c r="S967" s="1098">
        <v>24000</v>
      </c>
      <c r="T967" s="1127"/>
      <c r="U967" s="1098"/>
      <c r="V967" s="1134"/>
    </row>
    <row r="968" spans="1:22">
      <c r="A968" s="1099" t="s">
        <v>912</v>
      </c>
      <c r="B968" s="1092"/>
      <c r="C968" s="1092"/>
      <c r="D968" s="1121" t="e">
        <f t="shared" si="56"/>
        <v>#DIV/0!</v>
      </c>
      <c r="E968" s="1121" t="e">
        <f t="shared" si="57"/>
        <v>#DIV/0!</v>
      </c>
      <c r="F968" s="1121" t="e">
        <f t="shared" si="58"/>
        <v>#DIV/0!</v>
      </c>
      <c r="G968" s="1121" t="e">
        <f t="shared" si="59"/>
        <v>#DIV/0!</v>
      </c>
      <c r="H968" s="1116"/>
      <c r="I968" s="1098"/>
      <c r="J968" s="1127"/>
      <c r="K968" s="1098"/>
      <c r="L968" s="1127"/>
      <c r="M968" s="1111"/>
      <c r="N968" s="1098">
        <v>1200</v>
      </c>
      <c r="O968" s="1127"/>
      <c r="P968" s="1098"/>
      <c r="Q968" s="1127"/>
      <c r="R968" s="1111"/>
      <c r="S968" s="1098">
        <v>1200</v>
      </c>
      <c r="T968" s="1127"/>
      <c r="U968" s="1098"/>
      <c r="V968" s="1134"/>
    </row>
    <row r="969" spans="1:22">
      <c r="A969" s="1099" t="s">
        <v>913</v>
      </c>
      <c r="B969" s="1092"/>
      <c r="C969" s="1092"/>
      <c r="D969" s="1121" t="e">
        <f t="shared" ref="D969:D992" si="60">+AVERAGE(J969,O969)</f>
        <v>#DIV/0!</v>
      </c>
      <c r="E969" s="1121" t="e">
        <f t="shared" ref="E969:E992" si="61">+AVERAGE(L969,Q969)</f>
        <v>#DIV/0!</v>
      </c>
      <c r="F969" s="1121" t="e">
        <f t="shared" ref="F969:F992" si="62">+B969-D969</f>
        <v>#DIV/0!</v>
      </c>
      <c r="G969" s="1121" t="e">
        <f t="shared" ref="G969:G992" si="63">+C969-E969</f>
        <v>#DIV/0!</v>
      </c>
      <c r="H969" s="1116"/>
      <c r="I969" s="1098"/>
      <c r="J969" s="1127"/>
      <c r="K969" s="1098"/>
      <c r="L969" s="1127"/>
      <c r="M969" s="1111"/>
      <c r="N969" s="1098">
        <v>50000</v>
      </c>
      <c r="O969" s="1127"/>
      <c r="P969" s="1098"/>
      <c r="Q969" s="1127"/>
      <c r="R969" s="1111"/>
      <c r="S969" s="1098">
        <v>50000</v>
      </c>
      <c r="T969" s="1127"/>
      <c r="U969" s="1098"/>
      <c r="V969" s="1134"/>
    </row>
    <row r="970" spans="1:22">
      <c r="A970" s="1093" t="s">
        <v>165</v>
      </c>
      <c r="B970" s="1092"/>
      <c r="C970" s="1092"/>
      <c r="D970" s="1121" t="e">
        <f t="shared" si="60"/>
        <v>#DIV/0!</v>
      </c>
      <c r="E970" s="1121" t="e">
        <f t="shared" si="61"/>
        <v>#DIV/0!</v>
      </c>
      <c r="F970" s="1121" t="e">
        <f t="shared" si="62"/>
        <v>#DIV/0!</v>
      </c>
      <c r="G970" s="1121" t="e">
        <f t="shared" si="63"/>
        <v>#DIV/0!</v>
      </c>
      <c r="H970" s="1116"/>
      <c r="I970" s="1094"/>
      <c r="J970" s="1126"/>
      <c r="K970" s="1094"/>
      <c r="L970" s="1126"/>
      <c r="M970" s="1109"/>
      <c r="N970" s="1094">
        <v>30000</v>
      </c>
      <c r="O970" s="1126"/>
      <c r="P970" s="1094"/>
      <c r="Q970" s="1126"/>
      <c r="R970" s="1109"/>
      <c r="S970" s="1094">
        <v>30000</v>
      </c>
      <c r="T970" s="1126"/>
      <c r="U970" s="1094"/>
      <c r="V970" s="1134"/>
    </row>
    <row r="971" spans="1:22">
      <c r="A971" s="1099" t="s">
        <v>654</v>
      </c>
      <c r="B971" s="1092"/>
      <c r="C971" s="1092"/>
      <c r="D971" s="1121" t="e">
        <f t="shared" si="60"/>
        <v>#DIV/0!</v>
      </c>
      <c r="E971" s="1121" t="e">
        <f t="shared" si="61"/>
        <v>#DIV/0!</v>
      </c>
      <c r="F971" s="1121" t="e">
        <f t="shared" si="62"/>
        <v>#DIV/0!</v>
      </c>
      <c r="G971" s="1121" t="e">
        <f t="shared" si="63"/>
        <v>#DIV/0!</v>
      </c>
      <c r="H971" s="1116"/>
      <c r="I971" s="1098"/>
      <c r="J971" s="1127"/>
      <c r="K971" s="1098"/>
      <c r="L971" s="1127"/>
      <c r="M971" s="1111"/>
      <c r="N971" s="1098">
        <v>30000</v>
      </c>
      <c r="O971" s="1127"/>
      <c r="P971" s="1098"/>
      <c r="Q971" s="1127"/>
      <c r="R971" s="1111"/>
      <c r="S971" s="1098">
        <v>30000</v>
      </c>
      <c r="T971" s="1127"/>
      <c r="U971" s="1098"/>
      <c r="V971" s="1134"/>
    </row>
    <row r="972" spans="1:22">
      <c r="A972" s="1101" t="s">
        <v>133</v>
      </c>
      <c r="B972" s="1092"/>
      <c r="C972" s="1092"/>
      <c r="D972" s="1121" t="e">
        <f t="shared" si="60"/>
        <v>#DIV/0!</v>
      </c>
      <c r="E972" s="1121" t="e">
        <f t="shared" si="61"/>
        <v>#DIV/0!</v>
      </c>
      <c r="F972" s="1121" t="e">
        <f t="shared" si="62"/>
        <v>#DIV/0!</v>
      </c>
      <c r="G972" s="1121" t="e">
        <f t="shared" si="63"/>
        <v>#DIV/0!</v>
      </c>
      <c r="H972" s="1116"/>
      <c r="I972" s="1098"/>
      <c r="J972" s="1127"/>
      <c r="K972" s="1098"/>
      <c r="L972" s="1127"/>
      <c r="M972" s="1111"/>
      <c r="N972" s="1098">
        <v>12000</v>
      </c>
      <c r="O972" s="1127"/>
      <c r="P972" s="1098"/>
      <c r="Q972" s="1127"/>
      <c r="R972" s="1111"/>
      <c r="S972" s="1098">
        <v>14400</v>
      </c>
      <c r="T972" s="1127"/>
      <c r="U972" s="1098"/>
      <c r="V972" s="1134"/>
    </row>
    <row r="973" spans="1:22">
      <c r="A973" s="1093" t="s">
        <v>133</v>
      </c>
      <c r="B973" s="1092"/>
      <c r="C973" s="1092"/>
      <c r="D973" s="1121" t="e">
        <f t="shared" si="60"/>
        <v>#DIV/0!</v>
      </c>
      <c r="E973" s="1121" t="e">
        <f t="shared" si="61"/>
        <v>#DIV/0!</v>
      </c>
      <c r="F973" s="1121" t="e">
        <f t="shared" si="62"/>
        <v>#DIV/0!</v>
      </c>
      <c r="G973" s="1121" t="e">
        <f t="shared" si="63"/>
        <v>#DIV/0!</v>
      </c>
      <c r="H973" s="1116"/>
      <c r="I973" s="1094"/>
      <c r="J973" s="1126"/>
      <c r="K973" s="1094"/>
      <c r="L973" s="1126"/>
      <c r="M973" s="1109"/>
      <c r="N973" s="1094">
        <v>12000</v>
      </c>
      <c r="O973" s="1126"/>
      <c r="P973" s="1094"/>
      <c r="Q973" s="1126"/>
      <c r="R973" s="1109"/>
      <c r="S973" s="1094">
        <v>14400</v>
      </c>
      <c r="T973" s="1126"/>
      <c r="U973" s="1094"/>
      <c r="V973" s="1134"/>
    </row>
    <row r="974" spans="1:22">
      <c r="A974" s="1099" t="s">
        <v>914</v>
      </c>
      <c r="B974" s="1092"/>
      <c r="C974" s="1092"/>
      <c r="D974" s="1121" t="e">
        <f t="shared" si="60"/>
        <v>#DIV/0!</v>
      </c>
      <c r="E974" s="1121" t="e">
        <f t="shared" si="61"/>
        <v>#DIV/0!</v>
      </c>
      <c r="F974" s="1121" t="e">
        <f t="shared" si="62"/>
        <v>#DIV/0!</v>
      </c>
      <c r="G974" s="1121" t="e">
        <f t="shared" si="63"/>
        <v>#DIV/0!</v>
      </c>
      <c r="H974" s="1116"/>
      <c r="I974" s="1098"/>
      <c r="J974" s="1127"/>
      <c r="K974" s="1098"/>
      <c r="L974" s="1127"/>
      <c r="M974" s="1111"/>
      <c r="N974" s="1098">
        <v>12000</v>
      </c>
      <c r="O974" s="1127"/>
      <c r="P974" s="1098"/>
      <c r="Q974" s="1127"/>
      <c r="R974" s="1111"/>
      <c r="S974" s="1098">
        <v>14400</v>
      </c>
      <c r="T974" s="1127"/>
      <c r="U974" s="1098"/>
      <c r="V974" s="1134"/>
    </row>
    <row r="975" spans="1:22">
      <c r="A975" s="1102" t="s">
        <v>915</v>
      </c>
      <c r="B975" s="1092"/>
      <c r="C975" s="1092"/>
      <c r="D975" s="1121" t="e">
        <f t="shared" si="60"/>
        <v>#DIV/0!</v>
      </c>
      <c r="E975" s="1121" t="e">
        <f t="shared" si="61"/>
        <v>#DIV/0!</v>
      </c>
      <c r="F975" s="1121" t="e">
        <f t="shared" si="62"/>
        <v>#DIV/0!</v>
      </c>
      <c r="G975" s="1121" t="e">
        <f t="shared" si="63"/>
        <v>#DIV/0!</v>
      </c>
      <c r="H975" s="1116"/>
      <c r="I975" s="1098"/>
      <c r="J975" s="1127"/>
      <c r="K975" s="1098"/>
      <c r="L975" s="1127"/>
      <c r="M975" s="1111"/>
      <c r="N975" s="1098">
        <v>12000</v>
      </c>
      <c r="O975" s="1127"/>
      <c r="P975" s="1098"/>
      <c r="Q975" s="1127"/>
      <c r="R975" s="1111"/>
      <c r="S975" s="1098">
        <v>14400</v>
      </c>
      <c r="T975" s="1127"/>
      <c r="U975" s="1098"/>
      <c r="V975" s="1134"/>
    </row>
    <row r="976" spans="1:22">
      <c r="A976" s="1100" t="s">
        <v>610</v>
      </c>
      <c r="B976" s="1092"/>
      <c r="C976" s="1092"/>
      <c r="D976" s="1121" t="e">
        <f t="shared" si="60"/>
        <v>#DIV/0!</v>
      </c>
      <c r="E976" s="1121" t="e">
        <f t="shared" si="61"/>
        <v>#DIV/0!</v>
      </c>
      <c r="F976" s="1121" t="e">
        <f t="shared" si="62"/>
        <v>#DIV/0!</v>
      </c>
      <c r="G976" s="1121" t="e">
        <f t="shared" si="63"/>
        <v>#DIV/0!</v>
      </c>
      <c r="H976" s="1116"/>
      <c r="I976" s="1094"/>
      <c r="J976" s="1126"/>
      <c r="K976" s="1094"/>
      <c r="L976" s="1126"/>
      <c r="M976" s="1109"/>
      <c r="N976" s="1094"/>
      <c r="O976" s="1126"/>
      <c r="P976" s="1094">
        <v>1080000</v>
      </c>
      <c r="Q976" s="1126"/>
      <c r="R976" s="1109"/>
      <c r="S976" s="1094"/>
      <c r="T976" s="1126"/>
      <c r="U976" s="1094">
        <v>1080000</v>
      </c>
      <c r="V976" s="1134"/>
    </row>
    <row r="977" spans="1:22">
      <c r="A977" s="1101" t="s">
        <v>610</v>
      </c>
      <c r="B977" s="1092"/>
      <c r="C977" s="1092"/>
      <c r="D977" s="1121" t="e">
        <f t="shared" si="60"/>
        <v>#DIV/0!</v>
      </c>
      <c r="E977" s="1121" t="e">
        <f t="shared" si="61"/>
        <v>#DIV/0!</v>
      </c>
      <c r="F977" s="1121" t="e">
        <f t="shared" si="62"/>
        <v>#DIV/0!</v>
      </c>
      <c r="G977" s="1121" t="e">
        <f t="shared" si="63"/>
        <v>#DIV/0!</v>
      </c>
      <c r="H977" s="1116"/>
      <c r="I977" s="1098"/>
      <c r="J977" s="1127"/>
      <c r="K977" s="1098"/>
      <c r="L977" s="1127"/>
      <c r="M977" s="1111"/>
      <c r="N977" s="1098"/>
      <c r="O977" s="1127"/>
      <c r="P977" s="1098">
        <v>1080000</v>
      </c>
      <c r="Q977" s="1127"/>
      <c r="R977" s="1111"/>
      <c r="S977" s="1098"/>
      <c r="T977" s="1127"/>
      <c r="U977" s="1098">
        <v>1080000</v>
      </c>
      <c r="V977" s="1134"/>
    </row>
    <row r="978" spans="1:22">
      <c r="A978" s="1093" t="s">
        <v>621</v>
      </c>
      <c r="B978" s="1092"/>
      <c r="C978" s="1092"/>
      <c r="D978" s="1121" t="e">
        <f t="shared" si="60"/>
        <v>#DIV/0!</v>
      </c>
      <c r="E978" s="1121" t="e">
        <f t="shared" si="61"/>
        <v>#DIV/0!</v>
      </c>
      <c r="F978" s="1121" t="e">
        <f t="shared" si="62"/>
        <v>#DIV/0!</v>
      </c>
      <c r="G978" s="1121" t="e">
        <f t="shared" si="63"/>
        <v>#DIV/0!</v>
      </c>
      <c r="H978" s="1116"/>
      <c r="I978" s="1094"/>
      <c r="J978" s="1126"/>
      <c r="K978" s="1094"/>
      <c r="L978" s="1126"/>
      <c r="M978" s="1109"/>
      <c r="N978" s="1094"/>
      <c r="O978" s="1126"/>
      <c r="P978" s="1094">
        <v>1080000</v>
      </c>
      <c r="Q978" s="1126"/>
      <c r="R978" s="1109"/>
      <c r="S978" s="1094"/>
      <c r="T978" s="1126"/>
      <c r="U978" s="1094">
        <v>1080000</v>
      </c>
      <c r="V978" s="1134"/>
    </row>
    <row r="979" spans="1:22">
      <c r="A979" s="1099" t="s">
        <v>613</v>
      </c>
      <c r="B979" s="1092"/>
      <c r="C979" s="1092"/>
      <c r="D979" s="1121" t="e">
        <f t="shared" si="60"/>
        <v>#DIV/0!</v>
      </c>
      <c r="E979" s="1121" t="e">
        <f t="shared" si="61"/>
        <v>#DIV/0!</v>
      </c>
      <c r="F979" s="1121" t="e">
        <f t="shared" si="62"/>
        <v>#DIV/0!</v>
      </c>
      <c r="G979" s="1121" t="e">
        <f t="shared" si="63"/>
        <v>#DIV/0!</v>
      </c>
      <c r="H979" s="1116"/>
      <c r="I979" s="1098"/>
      <c r="J979" s="1127"/>
      <c r="K979" s="1098"/>
      <c r="L979" s="1127"/>
      <c r="M979" s="1111"/>
      <c r="N979" s="1098"/>
      <c r="O979" s="1127"/>
      <c r="P979" s="1098">
        <v>1080000</v>
      </c>
      <c r="Q979" s="1127"/>
      <c r="R979" s="1111"/>
      <c r="S979" s="1098"/>
      <c r="T979" s="1127"/>
      <c r="U979" s="1098">
        <v>1080000</v>
      </c>
      <c r="V979" s="1134"/>
    </row>
    <row r="980" spans="1:22">
      <c r="A980" s="1102" t="s">
        <v>614</v>
      </c>
      <c r="B980" s="1092"/>
      <c r="C980" s="1092"/>
      <c r="D980" s="1121" t="e">
        <f t="shared" si="60"/>
        <v>#DIV/0!</v>
      </c>
      <c r="E980" s="1121" t="e">
        <f t="shared" si="61"/>
        <v>#DIV/0!</v>
      </c>
      <c r="F980" s="1121" t="e">
        <f t="shared" si="62"/>
        <v>#DIV/0!</v>
      </c>
      <c r="G980" s="1121" t="e">
        <f t="shared" si="63"/>
        <v>#DIV/0!</v>
      </c>
      <c r="H980" s="1116"/>
      <c r="I980" s="1098"/>
      <c r="J980" s="1127"/>
      <c r="K980" s="1098"/>
      <c r="L980" s="1127"/>
      <c r="M980" s="1111"/>
      <c r="N980" s="1098"/>
      <c r="O980" s="1127"/>
      <c r="P980" s="1098">
        <v>1080000</v>
      </c>
      <c r="Q980" s="1127"/>
      <c r="R980" s="1111"/>
      <c r="S980" s="1098"/>
      <c r="T980" s="1127"/>
      <c r="U980" s="1098">
        <v>1080000</v>
      </c>
      <c r="V980" s="1134"/>
    </row>
    <row r="981" spans="1:22">
      <c r="A981" s="1090" t="s">
        <v>916</v>
      </c>
      <c r="B981" s="1092"/>
      <c r="C981" s="1092"/>
      <c r="D981" s="1121" t="e">
        <f t="shared" si="60"/>
        <v>#DIV/0!</v>
      </c>
      <c r="E981" s="1121" t="e">
        <f t="shared" si="61"/>
        <v>#DIV/0!</v>
      </c>
      <c r="F981" s="1121" t="e">
        <f t="shared" si="62"/>
        <v>#DIV/0!</v>
      </c>
      <c r="G981" s="1121" t="e">
        <f t="shared" si="63"/>
        <v>#DIV/0!</v>
      </c>
      <c r="H981" s="1116"/>
      <c r="I981" s="1091">
        <v>450000</v>
      </c>
      <c r="J981" s="1125"/>
      <c r="K981" s="1091"/>
      <c r="L981" s="1125"/>
      <c r="M981" s="1109"/>
      <c r="N981" s="1091">
        <v>650000</v>
      </c>
      <c r="O981" s="1125"/>
      <c r="P981" s="1091"/>
      <c r="Q981" s="1125"/>
      <c r="R981" s="1109"/>
      <c r="S981" s="1091">
        <v>550000</v>
      </c>
      <c r="T981" s="1125"/>
      <c r="U981" s="1091"/>
      <c r="V981" s="1134"/>
    </row>
    <row r="982" spans="1:22">
      <c r="A982" s="1100" t="s">
        <v>325</v>
      </c>
      <c r="B982" s="1092"/>
      <c r="C982" s="1092"/>
      <c r="D982" s="1121" t="e">
        <f t="shared" si="60"/>
        <v>#DIV/0!</v>
      </c>
      <c r="E982" s="1121" t="e">
        <f t="shared" si="61"/>
        <v>#DIV/0!</v>
      </c>
      <c r="F982" s="1121" t="e">
        <f t="shared" si="62"/>
        <v>#DIV/0!</v>
      </c>
      <c r="G982" s="1121" t="e">
        <f t="shared" si="63"/>
        <v>#DIV/0!</v>
      </c>
      <c r="H982" s="1116"/>
      <c r="I982" s="1094">
        <v>450000</v>
      </c>
      <c r="J982" s="1126"/>
      <c r="K982" s="1094"/>
      <c r="L982" s="1126"/>
      <c r="M982" s="1109"/>
      <c r="N982" s="1094">
        <v>650000</v>
      </c>
      <c r="O982" s="1126"/>
      <c r="P982" s="1094"/>
      <c r="Q982" s="1126"/>
      <c r="R982" s="1109"/>
      <c r="S982" s="1094">
        <v>550000</v>
      </c>
      <c r="T982" s="1126"/>
      <c r="U982" s="1094"/>
      <c r="V982" s="1134"/>
    </row>
    <row r="983" spans="1:22">
      <c r="A983" s="1101" t="s">
        <v>376</v>
      </c>
      <c r="B983" s="1092"/>
      <c r="C983" s="1092"/>
      <c r="D983" s="1121" t="e">
        <f t="shared" si="60"/>
        <v>#DIV/0!</v>
      </c>
      <c r="E983" s="1121" t="e">
        <f t="shared" si="61"/>
        <v>#DIV/0!</v>
      </c>
      <c r="F983" s="1121" t="e">
        <f t="shared" si="62"/>
        <v>#DIV/0!</v>
      </c>
      <c r="G983" s="1121" t="e">
        <f t="shared" si="63"/>
        <v>#DIV/0!</v>
      </c>
      <c r="H983" s="1116"/>
      <c r="I983" s="1098">
        <v>450000</v>
      </c>
      <c r="J983" s="1127"/>
      <c r="K983" s="1098"/>
      <c r="L983" s="1127"/>
      <c r="M983" s="1111"/>
      <c r="N983" s="1098">
        <v>650000</v>
      </c>
      <c r="O983" s="1127"/>
      <c r="P983" s="1098"/>
      <c r="Q983" s="1127"/>
      <c r="R983" s="1111"/>
      <c r="S983" s="1098">
        <v>550000</v>
      </c>
      <c r="T983" s="1127"/>
      <c r="U983" s="1098"/>
      <c r="V983" s="1134"/>
    </row>
    <row r="984" spans="1:22">
      <c r="A984" s="1093" t="s">
        <v>166</v>
      </c>
      <c r="B984" s="1092"/>
      <c r="C984" s="1092"/>
      <c r="D984" s="1121" t="e">
        <f t="shared" si="60"/>
        <v>#DIV/0!</v>
      </c>
      <c r="E984" s="1121" t="e">
        <f t="shared" si="61"/>
        <v>#DIV/0!</v>
      </c>
      <c r="F984" s="1121" t="e">
        <f t="shared" si="62"/>
        <v>#DIV/0!</v>
      </c>
      <c r="G984" s="1121" t="e">
        <f t="shared" si="63"/>
        <v>#DIV/0!</v>
      </c>
      <c r="H984" s="1116"/>
      <c r="I984" s="1094">
        <v>450000</v>
      </c>
      <c r="J984" s="1126"/>
      <c r="K984" s="1094"/>
      <c r="L984" s="1126"/>
      <c r="M984" s="1109"/>
      <c r="N984" s="1094">
        <v>400000</v>
      </c>
      <c r="O984" s="1126"/>
      <c r="P984" s="1094"/>
      <c r="Q984" s="1126"/>
      <c r="R984" s="1109"/>
      <c r="S984" s="1094">
        <v>300000</v>
      </c>
      <c r="T984" s="1126"/>
      <c r="U984" s="1094"/>
      <c r="V984" s="1134"/>
    </row>
    <row r="985" spans="1:22">
      <c r="A985" s="1099" t="s">
        <v>645</v>
      </c>
      <c r="B985" s="1092"/>
      <c r="C985" s="1092"/>
      <c r="D985" s="1121" t="e">
        <f t="shared" si="60"/>
        <v>#DIV/0!</v>
      </c>
      <c r="E985" s="1121" t="e">
        <f t="shared" si="61"/>
        <v>#DIV/0!</v>
      </c>
      <c r="F985" s="1121" t="e">
        <f t="shared" si="62"/>
        <v>#DIV/0!</v>
      </c>
      <c r="G985" s="1121" t="e">
        <f t="shared" si="63"/>
        <v>#DIV/0!</v>
      </c>
      <c r="H985" s="1116"/>
      <c r="I985" s="1098"/>
      <c r="J985" s="1127"/>
      <c r="K985" s="1098"/>
      <c r="L985" s="1127"/>
      <c r="M985" s="1111"/>
      <c r="N985" s="1098"/>
      <c r="O985" s="1127"/>
      <c r="P985" s="1098"/>
      <c r="Q985" s="1127"/>
      <c r="R985" s="1111"/>
      <c r="S985" s="1098">
        <v>20000</v>
      </c>
      <c r="T985" s="1127"/>
      <c r="U985" s="1098"/>
      <c r="V985" s="1134"/>
    </row>
    <row r="986" spans="1:22">
      <c r="A986" s="1099" t="s">
        <v>646</v>
      </c>
      <c r="B986" s="1092"/>
      <c r="C986" s="1092"/>
      <c r="D986" s="1121" t="e">
        <f t="shared" si="60"/>
        <v>#DIV/0!</v>
      </c>
      <c r="E986" s="1121" t="e">
        <f t="shared" si="61"/>
        <v>#DIV/0!</v>
      </c>
      <c r="F986" s="1121" t="e">
        <f t="shared" si="62"/>
        <v>#DIV/0!</v>
      </c>
      <c r="G986" s="1121" t="e">
        <f t="shared" si="63"/>
        <v>#DIV/0!</v>
      </c>
      <c r="H986" s="1116"/>
      <c r="I986" s="1098"/>
      <c r="J986" s="1127"/>
      <c r="K986" s="1098"/>
      <c r="L986" s="1127"/>
      <c r="M986" s="1111"/>
      <c r="N986" s="1098">
        <v>300000</v>
      </c>
      <c r="O986" s="1127"/>
      <c r="P986" s="1098"/>
      <c r="Q986" s="1127"/>
      <c r="R986" s="1111"/>
      <c r="S986" s="1098">
        <v>150000</v>
      </c>
      <c r="T986" s="1127"/>
      <c r="U986" s="1098"/>
      <c r="V986" s="1134"/>
    </row>
    <row r="987" spans="1:22">
      <c r="A987" s="1099" t="s">
        <v>917</v>
      </c>
      <c r="B987" s="1092"/>
      <c r="C987" s="1092"/>
      <c r="D987" s="1121" t="e">
        <f t="shared" si="60"/>
        <v>#DIV/0!</v>
      </c>
      <c r="E987" s="1121" t="e">
        <f t="shared" si="61"/>
        <v>#DIV/0!</v>
      </c>
      <c r="F987" s="1121" t="e">
        <f t="shared" si="62"/>
        <v>#DIV/0!</v>
      </c>
      <c r="G987" s="1121" t="e">
        <f t="shared" si="63"/>
        <v>#DIV/0!</v>
      </c>
      <c r="H987" s="1116"/>
      <c r="I987" s="1098">
        <v>50000</v>
      </c>
      <c r="J987" s="1127"/>
      <c r="K987" s="1098"/>
      <c r="L987" s="1127"/>
      <c r="M987" s="1111"/>
      <c r="N987" s="1098">
        <v>50000</v>
      </c>
      <c r="O987" s="1127"/>
      <c r="P987" s="1098"/>
      <c r="Q987" s="1127"/>
      <c r="R987" s="1111"/>
      <c r="S987" s="1098">
        <v>50000</v>
      </c>
      <c r="T987" s="1127"/>
      <c r="U987" s="1098"/>
      <c r="V987" s="1134"/>
    </row>
    <row r="988" spans="1:22">
      <c r="A988" s="1099" t="s">
        <v>647</v>
      </c>
      <c r="B988" s="1092"/>
      <c r="C988" s="1092"/>
      <c r="D988" s="1121" t="e">
        <f t="shared" si="60"/>
        <v>#DIV/0!</v>
      </c>
      <c r="E988" s="1121" t="e">
        <f t="shared" si="61"/>
        <v>#DIV/0!</v>
      </c>
      <c r="F988" s="1121" t="e">
        <f t="shared" si="62"/>
        <v>#DIV/0!</v>
      </c>
      <c r="G988" s="1121" t="e">
        <f t="shared" si="63"/>
        <v>#DIV/0!</v>
      </c>
      <c r="H988" s="1116"/>
      <c r="I988" s="1098"/>
      <c r="J988" s="1127"/>
      <c r="K988" s="1098"/>
      <c r="L988" s="1127"/>
      <c r="M988" s="1111"/>
      <c r="N988" s="1098">
        <v>50000</v>
      </c>
      <c r="O988" s="1127"/>
      <c r="P988" s="1098"/>
      <c r="Q988" s="1127"/>
      <c r="R988" s="1111"/>
      <c r="S988" s="1098">
        <v>50000</v>
      </c>
      <c r="T988" s="1127"/>
      <c r="U988" s="1098"/>
      <c r="V988" s="1134"/>
    </row>
    <row r="989" spans="1:22">
      <c r="A989" s="1099" t="s">
        <v>918</v>
      </c>
      <c r="B989" s="1092"/>
      <c r="C989" s="1092"/>
      <c r="D989" s="1121" t="e">
        <f t="shared" si="60"/>
        <v>#DIV/0!</v>
      </c>
      <c r="E989" s="1121" t="e">
        <f t="shared" si="61"/>
        <v>#DIV/0!</v>
      </c>
      <c r="F989" s="1121" t="e">
        <f t="shared" si="62"/>
        <v>#DIV/0!</v>
      </c>
      <c r="G989" s="1121" t="e">
        <f t="shared" si="63"/>
        <v>#DIV/0!</v>
      </c>
      <c r="H989" s="1116"/>
      <c r="I989" s="1098">
        <v>400000</v>
      </c>
      <c r="J989" s="1127"/>
      <c r="K989" s="1098"/>
      <c r="L989" s="1127"/>
      <c r="M989" s="1111"/>
      <c r="N989" s="1098"/>
      <c r="O989" s="1127"/>
      <c r="P989" s="1098"/>
      <c r="Q989" s="1127"/>
      <c r="R989" s="1111"/>
      <c r="S989" s="1098"/>
      <c r="T989" s="1127"/>
      <c r="U989" s="1098"/>
      <c r="V989" s="1134"/>
    </row>
    <row r="990" spans="1:22">
      <c r="A990" s="1099" t="s">
        <v>648</v>
      </c>
      <c r="B990" s="1092"/>
      <c r="C990" s="1092"/>
      <c r="D990" s="1121" t="e">
        <f t="shared" si="60"/>
        <v>#DIV/0!</v>
      </c>
      <c r="E990" s="1121" t="e">
        <f t="shared" si="61"/>
        <v>#DIV/0!</v>
      </c>
      <c r="F990" s="1121" t="e">
        <f t="shared" si="62"/>
        <v>#DIV/0!</v>
      </c>
      <c r="G990" s="1121" t="e">
        <f t="shared" si="63"/>
        <v>#DIV/0!</v>
      </c>
      <c r="H990" s="1116"/>
      <c r="I990" s="1098"/>
      <c r="J990" s="1127"/>
      <c r="K990" s="1098"/>
      <c r="L990" s="1127"/>
      <c r="M990" s="1111"/>
      <c r="N990" s="1098"/>
      <c r="O990" s="1127"/>
      <c r="P990" s="1098"/>
      <c r="Q990" s="1127"/>
      <c r="R990" s="1111"/>
      <c r="S990" s="1098">
        <v>30000</v>
      </c>
      <c r="T990" s="1127"/>
      <c r="U990" s="1098"/>
      <c r="V990" s="1134"/>
    </row>
    <row r="991" spans="1:22">
      <c r="A991" s="1093" t="s">
        <v>165</v>
      </c>
      <c r="B991" s="1092"/>
      <c r="C991" s="1092"/>
      <c r="D991" s="1121" t="e">
        <f t="shared" si="60"/>
        <v>#DIV/0!</v>
      </c>
      <c r="E991" s="1121" t="e">
        <f t="shared" si="61"/>
        <v>#DIV/0!</v>
      </c>
      <c r="F991" s="1121" t="e">
        <f t="shared" si="62"/>
        <v>#DIV/0!</v>
      </c>
      <c r="G991" s="1121" t="e">
        <f t="shared" si="63"/>
        <v>#DIV/0!</v>
      </c>
      <c r="H991" s="1116"/>
      <c r="I991" s="1094"/>
      <c r="J991" s="1126"/>
      <c r="K991" s="1094"/>
      <c r="L991" s="1126"/>
      <c r="M991" s="1109"/>
      <c r="N991" s="1094">
        <v>250000</v>
      </c>
      <c r="O991" s="1126"/>
      <c r="P991" s="1094"/>
      <c r="Q991" s="1126"/>
      <c r="R991" s="1109"/>
      <c r="S991" s="1094">
        <v>250000</v>
      </c>
      <c r="T991" s="1126"/>
      <c r="U991" s="1094"/>
      <c r="V991" s="1134"/>
    </row>
    <row r="992" spans="1:22">
      <c r="A992" s="1099" t="s">
        <v>653</v>
      </c>
      <c r="B992" s="1092"/>
      <c r="C992" s="1092"/>
      <c r="D992" s="1121" t="e">
        <f t="shared" si="60"/>
        <v>#DIV/0!</v>
      </c>
      <c r="E992" s="1121" t="e">
        <f t="shared" si="61"/>
        <v>#DIV/0!</v>
      </c>
      <c r="F992" s="1121" t="e">
        <f t="shared" si="62"/>
        <v>#DIV/0!</v>
      </c>
      <c r="G992" s="1121" t="e">
        <f t="shared" si="63"/>
        <v>#DIV/0!</v>
      </c>
      <c r="H992" s="1116"/>
      <c r="I992" s="1098"/>
      <c r="J992" s="1127"/>
      <c r="K992" s="1098"/>
      <c r="L992" s="1127"/>
      <c r="M992" s="1111"/>
      <c r="N992" s="1098">
        <v>250000</v>
      </c>
      <c r="O992" s="1127"/>
      <c r="P992" s="1098"/>
      <c r="Q992" s="1127"/>
      <c r="R992" s="1111"/>
      <c r="S992" s="1098">
        <v>250000</v>
      </c>
      <c r="T992" s="1127"/>
      <c r="U992" s="1098"/>
      <c r="V992" s="1134"/>
    </row>
    <row r="993" spans="1:21">
      <c r="A993" s="1074"/>
      <c r="I993" s="1075"/>
      <c r="J993" s="1129"/>
      <c r="K993" s="1075"/>
      <c r="L993" s="1129"/>
      <c r="M993" s="1113"/>
      <c r="N993" s="1075"/>
      <c r="O993" s="1129"/>
      <c r="P993" s="1075"/>
      <c r="Q993" s="1129"/>
      <c r="R993" s="1113"/>
      <c r="S993" s="1075"/>
      <c r="T993" s="1129"/>
      <c r="U993" s="1075"/>
    </row>
    <row r="994" spans="1:21">
      <c r="A994" s="1076"/>
      <c r="I994" s="1077"/>
      <c r="J994" s="1130"/>
      <c r="K994" s="1077"/>
      <c r="L994" s="1130"/>
      <c r="M994" s="1114"/>
      <c r="N994" s="1077"/>
      <c r="O994" s="1130"/>
      <c r="P994" s="1077"/>
      <c r="Q994" s="1130"/>
      <c r="R994" s="1114"/>
      <c r="S994" s="1077"/>
      <c r="T994" s="1130"/>
      <c r="U994" s="1077"/>
    </row>
    <row r="995" spans="1:21">
      <c r="A995" s="1078"/>
      <c r="I995" s="1075"/>
      <c r="J995" s="1129"/>
      <c r="K995" s="1075"/>
      <c r="L995" s="1129"/>
      <c r="M995" s="1113"/>
      <c r="N995" s="1075"/>
      <c r="O995" s="1129"/>
      <c r="P995" s="1075"/>
      <c r="Q995" s="1129"/>
      <c r="R995" s="1113"/>
      <c r="S995" s="1075"/>
      <c r="T995" s="1129"/>
      <c r="U995" s="1075"/>
    </row>
    <row r="996" spans="1:21">
      <c r="A996" s="1079"/>
      <c r="I996" s="1077"/>
      <c r="J996" s="1130"/>
      <c r="K996" s="1077"/>
      <c r="L996" s="1130"/>
      <c r="M996" s="1114"/>
      <c r="N996" s="1077"/>
      <c r="O996" s="1130"/>
      <c r="P996" s="1077"/>
      <c r="Q996" s="1130"/>
      <c r="R996" s="1114"/>
      <c r="S996" s="1077"/>
      <c r="T996" s="1130"/>
      <c r="U996" s="1077"/>
    </row>
    <row r="997" spans="1:21">
      <c r="A997" s="1080"/>
      <c r="I997" s="1075"/>
      <c r="J997" s="1129"/>
      <c r="K997" s="1075"/>
      <c r="L997" s="1129"/>
      <c r="M997" s="1113"/>
      <c r="N997" s="1075"/>
      <c r="O997" s="1129"/>
      <c r="P997" s="1075"/>
      <c r="Q997" s="1129"/>
      <c r="R997" s="1113"/>
      <c r="S997" s="1075"/>
      <c r="T997" s="1129"/>
      <c r="U997" s="1075"/>
    </row>
    <row r="998" spans="1:21">
      <c r="A998" s="1081"/>
      <c r="I998" s="1077"/>
      <c r="J998" s="1130"/>
      <c r="K998" s="1077"/>
      <c r="L998" s="1130"/>
      <c r="M998" s="1114"/>
      <c r="N998" s="1077"/>
      <c r="O998" s="1130"/>
      <c r="P998" s="1077"/>
      <c r="Q998" s="1130"/>
      <c r="R998" s="1114"/>
      <c r="S998" s="1077"/>
      <c r="T998" s="1130"/>
      <c r="U998" s="1077"/>
    </row>
    <row r="999" spans="1:21">
      <c r="A999" s="1082"/>
      <c r="I999" s="1075"/>
      <c r="J999" s="1129"/>
      <c r="K999" s="1075"/>
      <c r="L999" s="1129"/>
      <c r="M999" s="1113"/>
      <c r="N999" s="1075"/>
      <c r="O999" s="1129"/>
      <c r="P999" s="1075"/>
      <c r="Q999" s="1129"/>
      <c r="R999" s="1113"/>
      <c r="S999" s="1075"/>
      <c r="T999" s="1129"/>
      <c r="U999" s="1075"/>
    </row>
    <row r="1000" spans="1:21">
      <c r="A1000" s="1083"/>
      <c r="I1000" s="1077"/>
      <c r="J1000" s="1130"/>
      <c r="K1000" s="1077"/>
      <c r="L1000" s="1130"/>
      <c r="M1000" s="1114"/>
      <c r="N1000" s="1077"/>
      <c r="O1000" s="1130"/>
      <c r="P1000" s="1077"/>
      <c r="Q1000" s="1130"/>
      <c r="R1000" s="1114"/>
      <c r="S1000" s="1077"/>
      <c r="T1000" s="1130"/>
      <c r="U1000" s="1077"/>
    </row>
    <row r="1001" spans="1:21">
      <c r="A1001" s="1084"/>
      <c r="I1001" s="1075"/>
      <c r="J1001" s="1129"/>
      <c r="K1001" s="1075"/>
      <c r="L1001" s="1129"/>
      <c r="M1001" s="1113"/>
      <c r="N1001" s="1075"/>
      <c r="O1001" s="1129"/>
      <c r="P1001" s="1075"/>
      <c r="Q1001" s="1129"/>
      <c r="R1001" s="1113"/>
      <c r="S1001" s="1075"/>
      <c r="T1001" s="1129"/>
      <c r="U1001" s="1075"/>
    </row>
    <row r="1002" spans="1:21">
      <c r="A1002" s="1085"/>
      <c r="I1002" s="1077"/>
      <c r="J1002" s="1130"/>
      <c r="K1002" s="1077"/>
      <c r="L1002" s="1130"/>
      <c r="M1002" s="1114"/>
      <c r="N1002" s="1077"/>
      <c r="O1002" s="1130"/>
      <c r="P1002" s="1077"/>
      <c r="Q1002" s="1130"/>
      <c r="R1002" s="1114"/>
      <c r="S1002" s="1077"/>
      <c r="T1002" s="1130"/>
      <c r="U1002" s="1077"/>
    </row>
    <row r="1003" spans="1:21">
      <c r="A1003" s="1086"/>
      <c r="I1003" s="1075"/>
      <c r="J1003" s="1129"/>
      <c r="K1003" s="1075"/>
      <c r="L1003" s="1129"/>
      <c r="M1003" s="1113"/>
      <c r="N1003" s="1075"/>
      <c r="O1003" s="1129"/>
      <c r="P1003" s="1075"/>
      <c r="Q1003" s="1129"/>
      <c r="R1003" s="1113"/>
      <c r="S1003" s="1075"/>
      <c r="T1003" s="1129"/>
      <c r="U1003" s="1075"/>
    </row>
    <row r="1004" spans="1:21">
      <c r="A1004" s="1086"/>
      <c r="I1004" s="1075"/>
      <c r="J1004" s="1129"/>
      <c r="K1004" s="1075"/>
      <c r="L1004" s="1129"/>
      <c r="M1004" s="1113"/>
      <c r="N1004" s="1075"/>
      <c r="O1004" s="1129"/>
      <c r="P1004" s="1075"/>
      <c r="Q1004" s="1129"/>
      <c r="R1004" s="1113"/>
      <c r="S1004" s="1075"/>
      <c r="T1004" s="1129"/>
      <c r="U1004" s="1075"/>
    </row>
    <row r="1005" spans="1:21">
      <c r="A1005" s="1086"/>
      <c r="I1005" s="1075"/>
      <c r="J1005" s="1129"/>
      <c r="K1005" s="1075"/>
      <c r="L1005" s="1129"/>
      <c r="M1005" s="1113"/>
      <c r="N1005" s="1075"/>
      <c r="O1005" s="1129"/>
      <c r="P1005" s="1075"/>
      <c r="Q1005" s="1129"/>
      <c r="R1005" s="1113"/>
      <c r="S1005" s="1075"/>
      <c r="T1005" s="1129"/>
      <c r="U1005" s="1075"/>
    </row>
    <row r="1006" spans="1:21">
      <c r="A1006" s="1086"/>
      <c r="I1006" s="1075"/>
      <c r="J1006" s="1129"/>
      <c r="K1006" s="1075"/>
      <c r="L1006" s="1129"/>
      <c r="M1006" s="1113"/>
      <c r="N1006" s="1075"/>
      <c r="O1006" s="1129"/>
      <c r="P1006" s="1075"/>
      <c r="Q1006" s="1129"/>
      <c r="R1006" s="1113"/>
      <c r="S1006" s="1075"/>
      <c r="T1006" s="1129"/>
      <c r="U1006" s="1075"/>
    </row>
    <row r="1007" spans="1:21">
      <c r="A1007" s="1086"/>
      <c r="I1007" s="1075"/>
      <c r="J1007" s="1129"/>
      <c r="K1007" s="1075"/>
      <c r="L1007" s="1129"/>
      <c r="M1007" s="1113"/>
      <c r="N1007" s="1075"/>
      <c r="O1007" s="1129"/>
      <c r="P1007" s="1075"/>
      <c r="Q1007" s="1129"/>
      <c r="R1007" s="1113"/>
      <c r="S1007" s="1075"/>
      <c r="T1007" s="1129"/>
      <c r="U1007" s="1075"/>
    </row>
    <row r="1008" spans="1:21">
      <c r="A1008" s="1086"/>
      <c r="I1008" s="1075"/>
      <c r="J1008" s="1129"/>
      <c r="K1008" s="1075"/>
      <c r="L1008" s="1129"/>
      <c r="M1008" s="1113"/>
      <c r="N1008" s="1075"/>
      <c r="O1008" s="1129"/>
      <c r="P1008" s="1075"/>
      <c r="Q1008" s="1129"/>
      <c r="R1008" s="1113"/>
      <c r="S1008" s="1075"/>
      <c r="T1008" s="1129"/>
      <c r="U1008" s="1075"/>
    </row>
    <row r="1009" spans="1:21">
      <c r="A1009" s="1083"/>
      <c r="I1009" s="1077"/>
      <c r="J1009" s="1130"/>
      <c r="K1009" s="1077"/>
      <c r="L1009" s="1130"/>
      <c r="M1009" s="1114"/>
      <c r="N1009" s="1077"/>
      <c r="O1009" s="1130"/>
      <c r="P1009" s="1077"/>
      <c r="Q1009" s="1130"/>
      <c r="R1009" s="1114"/>
      <c r="S1009" s="1077"/>
      <c r="T1009" s="1130"/>
      <c r="U1009" s="1077"/>
    </row>
    <row r="1010" spans="1:21">
      <c r="A1010" s="1084"/>
      <c r="I1010" s="1075"/>
      <c r="J1010" s="1129"/>
      <c r="K1010" s="1075"/>
      <c r="L1010" s="1129"/>
      <c r="M1010" s="1113"/>
      <c r="N1010" s="1075"/>
      <c r="O1010" s="1129"/>
      <c r="P1010" s="1075"/>
      <c r="Q1010" s="1129"/>
      <c r="R1010" s="1113"/>
      <c r="S1010" s="1075"/>
      <c r="T1010" s="1129"/>
      <c r="U1010" s="1075"/>
    </row>
    <row r="1011" spans="1:21">
      <c r="A1011" s="1085"/>
      <c r="I1011" s="1077"/>
      <c r="J1011" s="1130"/>
      <c r="K1011" s="1077"/>
      <c r="L1011" s="1130"/>
      <c r="M1011" s="1114"/>
      <c r="N1011" s="1077"/>
      <c r="O1011" s="1130"/>
      <c r="P1011" s="1077"/>
      <c r="Q1011" s="1130"/>
      <c r="R1011" s="1114"/>
      <c r="S1011" s="1077"/>
      <c r="T1011" s="1130"/>
      <c r="U1011" s="1077"/>
    </row>
    <row r="1012" spans="1:21">
      <c r="A1012" s="1086"/>
      <c r="I1012" s="1075"/>
      <c r="J1012" s="1129"/>
      <c r="K1012" s="1075"/>
      <c r="L1012" s="1129"/>
      <c r="M1012" s="1113"/>
      <c r="N1012" s="1075"/>
      <c r="O1012" s="1129"/>
      <c r="P1012" s="1075"/>
      <c r="Q1012" s="1129"/>
      <c r="R1012" s="1113"/>
      <c r="S1012" s="1075"/>
      <c r="T1012" s="1129"/>
      <c r="U1012" s="1075"/>
    </row>
    <row r="1013" spans="1:21">
      <c r="A1013" s="1086"/>
      <c r="I1013" s="1075"/>
      <c r="J1013" s="1129"/>
      <c r="K1013" s="1075"/>
      <c r="L1013" s="1129"/>
      <c r="M1013" s="1113"/>
      <c r="N1013" s="1075"/>
      <c r="O1013" s="1129"/>
      <c r="P1013" s="1075"/>
      <c r="Q1013" s="1129"/>
      <c r="R1013" s="1113"/>
      <c r="S1013" s="1075"/>
      <c r="T1013" s="1129"/>
      <c r="U1013" s="1075"/>
    </row>
    <row r="1014" spans="1:21">
      <c r="A1014" s="1086"/>
      <c r="I1014" s="1075"/>
      <c r="J1014" s="1129"/>
      <c r="K1014" s="1075"/>
      <c r="L1014" s="1129"/>
      <c r="M1014" s="1113"/>
      <c r="N1014" s="1075"/>
      <c r="O1014" s="1129"/>
      <c r="P1014" s="1075"/>
      <c r="Q1014" s="1129"/>
      <c r="R1014" s="1113"/>
      <c r="S1014" s="1075"/>
      <c r="T1014" s="1129"/>
      <c r="U1014" s="1075"/>
    </row>
    <row r="1015" spans="1:21">
      <c r="A1015" s="1086"/>
      <c r="I1015" s="1075"/>
      <c r="J1015" s="1129"/>
      <c r="K1015" s="1075"/>
      <c r="L1015" s="1129"/>
      <c r="M1015" s="1113"/>
      <c r="N1015" s="1075"/>
      <c r="O1015" s="1129"/>
      <c r="P1015" s="1075"/>
      <c r="Q1015" s="1129"/>
      <c r="R1015" s="1113"/>
      <c r="S1015" s="1075"/>
      <c r="T1015" s="1129"/>
      <c r="U1015" s="1075"/>
    </row>
    <row r="1016" spans="1:21">
      <c r="A1016" s="1086"/>
      <c r="I1016" s="1075"/>
      <c r="J1016" s="1129"/>
      <c r="K1016" s="1075"/>
      <c r="L1016" s="1129"/>
      <c r="M1016" s="1113"/>
      <c r="N1016" s="1075"/>
      <c r="O1016" s="1129"/>
      <c r="P1016" s="1075"/>
      <c r="Q1016" s="1129"/>
      <c r="R1016" s="1113"/>
      <c r="S1016" s="1075"/>
      <c r="T1016" s="1129"/>
      <c r="U1016" s="1075"/>
    </row>
    <row r="1017" spans="1:21">
      <c r="A1017" s="1086"/>
      <c r="I1017" s="1075"/>
      <c r="J1017" s="1129"/>
      <c r="K1017" s="1075"/>
      <c r="L1017" s="1129"/>
      <c r="M1017" s="1113"/>
      <c r="N1017" s="1075"/>
      <c r="O1017" s="1129"/>
      <c r="P1017" s="1075"/>
      <c r="Q1017" s="1129"/>
      <c r="R1017" s="1113"/>
      <c r="S1017" s="1075"/>
      <c r="T1017" s="1129"/>
      <c r="U1017" s="1075"/>
    </row>
    <row r="1018" spans="1:21">
      <c r="A1018" s="1086"/>
      <c r="I1018" s="1075"/>
      <c r="J1018" s="1129"/>
      <c r="K1018" s="1075"/>
      <c r="L1018" s="1129"/>
      <c r="M1018" s="1113"/>
      <c r="N1018" s="1075"/>
      <c r="O1018" s="1129"/>
      <c r="P1018" s="1075"/>
      <c r="Q1018" s="1129"/>
      <c r="R1018" s="1113"/>
      <c r="S1018" s="1075"/>
      <c r="T1018" s="1129"/>
      <c r="U1018" s="1075"/>
    </row>
    <row r="1019" spans="1:21">
      <c r="A1019" s="1085"/>
      <c r="I1019" s="1077"/>
      <c r="J1019" s="1130"/>
      <c r="K1019" s="1077"/>
      <c r="L1019" s="1130"/>
      <c r="M1019" s="1114"/>
      <c r="N1019" s="1077"/>
      <c r="O1019" s="1130"/>
      <c r="P1019" s="1077"/>
      <c r="Q1019" s="1130"/>
      <c r="R1019" s="1114"/>
      <c r="S1019" s="1077"/>
      <c r="T1019" s="1130"/>
      <c r="U1019" s="1077"/>
    </row>
    <row r="1020" spans="1:21">
      <c r="A1020" s="1086"/>
      <c r="I1020" s="1075"/>
      <c r="J1020" s="1129"/>
      <c r="K1020" s="1075"/>
      <c r="L1020" s="1129"/>
      <c r="M1020" s="1113"/>
      <c r="N1020" s="1075"/>
      <c r="O1020" s="1129"/>
      <c r="P1020" s="1075"/>
      <c r="Q1020" s="1129"/>
      <c r="R1020" s="1113"/>
      <c r="S1020" s="1075"/>
      <c r="T1020" s="1129"/>
      <c r="U1020" s="1075"/>
    </row>
    <row r="1021" spans="1:21">
      <c r="A1021" s="1086"/>
      <c r="I1021" s="1075"/>
      <c r="J1021" s="1129"/>
      <c r="K1021" s="1075"/>
      <c r="L1021" s="1129"/>
      <c r="M1021" s="1113"/>
      <c r="N1021" s="1075"/>
      <c r="O1021" s="1129"/>
      <c r="P1021" s="1075"/>
      <c r="Q1021" s="1129"/>
      <c r="R1021" s="1113"/>
      <c r="S1021" s="1075"/>
      <c r="T1021" s="1129"/>
      <c r="U1021" s="1075"/>
    </row>
    <row r="1022" spans="1:21">
      <c r="A1022" s="1084"/>
      <c r="I1022" s="1075"/>
      <c r="J1022" s="1129"/>
      <c r="K1022" s="1075"/>
      <c r="L1022" s="1129"/>
      <c r="M1022" s="1113"/>
      <c r="N1022" s="1075"/>
      <c r="O1022" s="1129"/>
      <c r="P1022" s="1075"/>
      <c r="Q1022" s="1129"/>
      <c r="R1022" s="1113"/>
      <c r="S1022" s="1075"/>
      <c r="T1022" s="1129"/>
      <c r="U1022" s="1075"/>
    </row>
    <row r="1023" spans="1:21">
      <c r="A1023" s="1085"/>
      <c r="I1023" s="1077"/>
      <c r="J1023" s="1130"/>
      <c r="K1023" s="1077"/>
      <c r="L1023" s="1130"/>
      <c r="M1023" s="1114"/>
      <c r="N1023" s="1077"/>
      <c r="O1023" s="1130"/>
      <c r="P1023" s="1077"/>
      <c r="Q1023" s="1130"/>
      <c r="R1023" s="1114"/>
      <c r="S1023" s="1077"/>
      <c r="T1023" s="1130"/>
      <c r="U1023" s="1077"/>
    </row>
    <row r="1024" spans="1:21">
      <c r="A1024" s="1086"/>
      <c r="I1024" s="1075"/>
      <c r="J1024" s="1129"/>
      <c r="K1024" s="1075"/>
      <c r="L1024" s="1129"/>
      <c r="M1024" s="1113"/>
      <c r="N1024" s="1075"/>
      <c r="O1024" s="1129"/>
      <c r="P1024" s="1075"/>
      <c r="Q1024" s="1129"/>
      <c r="R1024" s="1113"/>
      <c r="S1024" s="1075"/>
      <c r="T1024" s="1129"/>
      <c r="U1024" s="1075"/>
    </row>
    <row r="1025" spans="1:21">
      <c r="A1025" s="1083"/>
      <c r="I1025" s="1077"/>
      <c r="J1025" s="1130"/>
      <c r="K1025" s="1077"/>
      <c r="L1025" s="1130"/>
      <c r="M1025" s="1114"/>
      <c r="N1025" s="1077"/>
      <c r="O1025" s="1130"/>
      <c r="P1025" s="1077"/>
      <c r="Q1025" s="1130"/>
      <c r="R1025" s="1114"/>
      <c r="S1025" s="1077"/>
      <c r="T1025" s="1130"/>
      <c r="U1025" s="1077"/>
    </row>
    <row r="1026" spans="1:21">
      <c r="A1026" s="1084"/>
      <c r="I1026" s="1075"/>
      <c r="J1026" s="1129"/>
      <c r="K1026" s="1075"/>
      <c r="L1026" s="1129"/>
      <c r="M1026" s="1113"/>
      <c r="N1026" s="1075"/>
      <c r="O1026" s="1129"/>
      <c r="P1026" s="1075"/>
      <c r="Q1026" s="1129"/>
      <c r="R1026" s="1113"/>
      <c r="S1026" s="1075"/>
      <c r="T1026" s="1129"/>
      <c r="U1026" s="1075"/>
    </row>
    <row r="1027" spans="1:21">
      <c r="A1027" s="1085"/>
      <c r="I1027" s="1077"/>
      <c r="J1027" s="1130"/>
      <c r="K1027" s="1077"/>
      <c r="L1027" s="1130"/>
      <c r="M1027" s="1114"/>
      <c r="N1027" s="1077"/>
      <c r="O1027" s="1130"/>
      <c r="P1027" s="1077"/>
      <c r="Q1027" s="1130"/>
      <c r="R1027" s="1114"/>
      <c r="S1027" s="1077"/>
      <c r="T1027" s="1130"/>
      <c r="U1027" s="1077"/>
    </row>
    <row r="1028" spans="1:21">
      <c r="A1028" s="1086"/>
      <c r="I1028" s="1075"/>
      <c r="J1028" s="1129"/>
      <c r="K1028" s="1075"/>
      <c r="L1028" s="1129"/>
      <c r="M1028" s="1113"/>
      <c r="N1028" s="1075"/>
      <c r="O1028" s="1129"/>
      <c r="P1028" s="1075"/>
      <c r="Q1028" s="1129"/>
      <c r="R1028" s="1113"/>
      <c r="S1028" s="1075"/>
      <c r="T1028" s="1129"/>
      <c r="U1028" s="1075"/>
    </row>
    <row r="1029" spans="1:21">
      <c r="A1029" s="1082"/>
      <c r="I1029" s="1075"/>
      <c r="J1029" s="1129"/>
      <c r="K1029" s="1075"/>
      <c r="L1029" s="1129"/>
      <c r="M1029" s="1113"/>
      <c r="N1029" s="1075"/>
      <c r="O1029" s="1129"/>
      <c r="P1029" s="1075"/>
      <c r="Q1029" s="1129"/>
      <c r="R1029" s="1113"/>
      <c r="S1029" s="1075"/>
      <c r="T1029" s="1129"/>
      <c r="U1029" s="1075"/>
    </row>
    <row r="1030" spans="1:21">
      <c r="A1030" s="1083"/>
      <c r="I1030" s="1077"/>
      <c r="J1030" s="1130"/>
      <c r="K1030" s="1077"/>
      <c r="L1030" s="1130"/>
      <c r="M1030" s="1114"/>
      <c r="N1030" s="1077"/>
      <c r="O1030" s="1130"/>
      <c r="P1030" s="1077"/>
      <c r="Q1030" s="1130"/>
      <c r="R1030" s="1114"/>
      <c r="S1030" s="1077"/>
      <c r="T1030" s="1130"/>
      <c r="U1030" s="1077"/>
    </row>
    <row r="1031" spans="1:21">
      <c r="A1031" s="1084"/>
      <c r="I1031" s="1075"/>
      <c r="J1031" s="1129"/>
      <c r="K1031" s="1075"/>
      <c r="L1031" s="1129"/>
      <c r="M1031" s="1113"/>
      <c r="N1031" s="1075"/>
      <c r="O1031" s="1129"/>
      <c r="P1031" s="1075"/>
      <c r="Q1031" s="1129"/>
      <c r="R1031" s="1113"/>
      <c r="S1031" s="1075"/>
      <c r="T1031" s="1129"/>
      <c r="U1031" s="1075"/>
    </row>
    <row r="1032" spans="1:21">
      <c r="A1032" s="1085"/>
      <c r="I1032" s="1077"/>
      <c r="J1032" s="1130"/>
      <c r="K1032" s="1077"/>
      <c r="L1032" s="1130"/>
      <c r="M1032" s="1114"/>
      <c r="N1032" s="1077"/>
      <c r="O1032" s="1130"/>
      <c r="P1032" s="1077"/>
      <c r="Q1032" s="1130"/>
      <c r="R1032" s="1114"/>
      <c r="S1032" s="1077"/>
      <c r="T1032" s="1130"/>
      <c r="U1032" s="1077"/>
    </row>
    <row r="1033" spans="1:21">
      <c r="A1033" s="1086"/>
      <c r="I1033" s="1075"/>
      <c r="J1033" s="1129"/>
      <c r="K1033" s="1075"/>
      <c r="L1033" s="1129"/>
      <c r="M1033" s="1113"/>
      <c r="N1033" s="1075"/>
      <c r="O1033" s="1129"/>
      <c r="P1033" s="1075"/>
      <c r="Q1033" s="1129"/>
      <c r="R1033" s="1113"/>
      <c r="S1033" s="1075"/>
      <c r="T1033" s="1129"/>
      <c r="U1033" s="1075"/>
    </row>
    <row r="1034" spans="1:21">
      <c r="A1034" s="1076"/>
      <c r="I1034" s="1077"/>
      <c r="J1034" s="1130"/>
      <c r="K1034" s="1077"/>
      <c r="L1034" s="1130"/>
      <c r="M1034" s="1114"/>
      <c r="N1034" s="1077"/>
      <c r="O1034" s="1130"/>
      <c r="P1034" s="1077"/>
      <c r="Q1034" s="1130"/>
      <c r="R1034" s="1114"/>
      <c r="S1034" s="1077"/>
      <c r="T1034" s="1130"/>
      <c r="U1034" s="1077"/>
    </row>
    <row r="1035" spans="1:21">
      <c r="A1035" s="1078"/>
      <c r="I1035" s="1075"/>
      <c r="J1035" s="1129"/>
      <c r="K1035" s="1075"/>
      <c r="L1035" s="1129"/>
      <c r="M1035" s="1113"/>
      <c r="N1035" s="1075"/>
      <c r="O1035" s="1129"/>
      <c r="P1035" s="1075"/>
      <c r="Q1035" s="1129"/>
      <c r="R1035" s="1113"/>
      <c r="S1035" s="1075"/>
      <c r="T1035" s="1129"/>
      <c r="U1035" s="1075"/>
    </row>
    <row r="1036" spans="1:21">
      <c r="A1036" s="1079"/>
      <c r="I1036" s="1077"/>
      <c r="J1036" s="1130"/>
      <c r="K1036" s="1077"/>
      <c r="L1036" s="1130"/>
      <c r="M1036" s="1114"/>
      <c r="N1036" s="1077"/>
      <c r="O1036" s="1130"/>
      <c r="P1036" s="1077"/>
      <c r="Q1036" s="1130"/>
      <c r="R1036" s="1114"/>
      <c r="S1036" s="1077"/>
      <c r="T1036" s="1130"/>
      <c r="U1036" s="1077"/>
    </row>
    <row r="1037" spans="1:21">
      <c r="A1037" s="1080"/>
      <c r="I1037" s="1075"/>
      <c r="J1037" s="1129"/>
      <c r="K1037" s="1075"/>
      <c r="L1037" s="1129"/>
      <c r="M1037" s="1113"/>
      <c r="N1037" s="1075"/>
      <c r="O1037" s="1129"/>
      <c r="P1037" s="1075"/>
      <c r="Q1037" s="1129"/>
      <c r="R1037" s="1113"/>
      <c r="S1037" s="1075"/>
      <c r="T1037" s="1129"/>
      <c r="U1037" s="1075"/>
    </row>
    <row r="1038" spans="1:21">
      <c r="A1038" s="1081"/>
      <c r="I1038" s="1077"/>
      <c r="J1038" s="1130"/>
      <c r="K1038" s="1077"/>
      <c r="L1038" s="1130"/>
      <c r="M1038" s="1114"/>
      <c r="N1038" s="1077"/>
      <c r="O1038" s="1130"/>
      <c r="P1038" s="1077"/>
      <c r="Q1038" s="1130"/>
      <c r="R1038" s="1114"/>
      <c r="S1038" s="1077"/>
      <c r="T1038" s="1130"/>
      <c r="U1038" s="1077"/>
    </row>
    <row r="1039" spans="1:21">
      <c r="A1039" s="1082"/>
      <c r="I1039" s="1075"/>
      <c r="J1039" s="1129"/>
      <c r="K1039" s="1075"/>
      <c r="L1039" s="1129"/>
      <c r="M1039" s="1113"/>
      <c r="N1039" s="1075"/>
      <c r="O1039" s="1129"/>
      <c r="P1039" s="1075"/>
      <c r="Q1039" s="1129"/>
      <c r="R1039" s="1113"/>
      <c r="S1039" s="1075"/>
      <c r="T1039" s="1129"/>
      <c r="U1039" s="1075"/>
    </row>
    <row r="1040" spans="1:21">
      <c r="A1040" s="1083"/>
      <c r="I1040" s="1077"/>
      <c r="J1040" s="1130"/>
      <c r="K1040" s="1077"/>
      <c r="L1040" s="1130"/>
      <c r="M1040" s="1114"/>
      <c r="N1040" s="1077"/>
      <c r="O1040" s="1130"/>
      <c r="P1040" s="1077"/>
      <c r="Q1040" s="1130"/>
      <c r="R1040" s="1114"/>
      <c r="S1040" s="1077"/>
      <c r="T1040" s="1130"/>
      <c r="U1040" s="1077"/>
    </row>
    <row r="1041" spans="1:21">
      <c r="A1041" s="1084"/>
      <c r="I1041" s="1075"/>
      <c r="J1041" s="1129"/>
      <c r="K1041" s="1075"/>
      <c r="L1041" s="1129"/>
      <c r="M1041" s="1113"/>
      <c r="N1041" s="1075"/>
      <c r="O1041" s="1129"/>
      <c r="P1041" s="1075"/>
      <c r="Q1041" s="1129"/>
      <c r="R1041" s="1113"/>
      <c r="S1041" s="1075"/>
      <c r="T1041" s="1129"/>
      <c r="U1041" s="1075"/>
    </row>
    <row r="1042" spans="1:21">
      <c r="A1042" s="1085"/>
      <c r="I1042" s="1077"/>
      <c r="J1042" s="1130"/>
      <c r="K1042" s="1077"/>
      <c r="L1042" s="1130"/>
      <c r="M1042" s="1114"/>
      <c r="N1042" s="1077"/>
      <c r="O1042" s="1130"/>
      <c r="P1042" s="1077"/>
      <c r="Q1042" s="1130"/>
      <c r="R1042" s="1114"/>
      <c r="S1042" s="1077"/>
      <c r="T1042" s="1130"/>
      <c r="U1042" s="1077"/>
    </row>
    <row r="1043" spans="1:21">
      <c r="A1043" s="1086"/>
      <c r="I1043" s="1075"/>
      <c r="J1043" s="1129"/>
      <c r="K1043" s="1075"/>
      <c r="L1043" s="1129"/>
      <c r="M1043" s="1113"/>
      <c r="N1043" s="1075"/>
      <c r="O1043" s="1129"/>
      <c r="P1043" s="1075"/>
      <c r="Q1043" s="1129"/>
      <c r="R1043" s="1113"/>
      <c r="S1043" s="1075"/>
      <c r="T1043" s="1129"/>
      <c r="U1043" s="1075"/>
    </row>
    <row r="1044" spans="1:21">
      <c r="A1044" s="1086"/>
      <c r="I1044" s="1075"/>
      <c r="J1044" s="1129"/>
      <c r="K1044" s="1075"/>
      <c r="L1044" s="1129"/>
      <c r="M1044" s="1113"/>
      <c r="N1044" s="1075"/>
      <c r="O1044" s="1129"/>
      <c r="P1044" s="1075"/>
      <c r="Q1044" s="1129"/>
      <c r="R1044" s="1113"/>
      <c r="S1044" s="1075"/>
      <c r="T1044" s="1129"/>
      <c r="U1044" s="1075"/>
    </row>
    <row r="1045" spans="1:21">
      <c r="A1045" s="1086"/>
      <c r="I1045" s="1075"/>
      <c r="J1045" s="1129"/>
      <c r="K1045" s="1075"/>
      <c r="L1045" s="1129"/>
      <c r="M1045" s="1113"/>
      <c r="N1045" s="1075"/>
      <c r="O1045" s="1129"/>
      <c r="P1045" s="1075"/>
      <c r="Q1045" s="1129"/>
      <c r="R1045" s="1113"/>
      <c r="S1045" s="1075"/>
      <c r="T1045" s="1129"/>
      <c r="U1045" s="1075"/>
    </row>
    <row r="1046" spans="1:21">
      <c r="A1046" s="1086"/>
      <c r="I1046" s="1075"/>
      <c r="J1046" s="1129"/>
      <c r="K1046" s="1075"/>
      <c r="L1046" s="1129"/>
      <c r="M1046" s="1113"/>
      <c r="N1046" s="1075"/>
      <c r="O1046" s="1129"/>
      <c r="P1046" s="1075"/>
      <c r="Q1046" s="1129"/>
      <c r="R1046" s="1113"/>
      <c r="S1046" s="1075"/>
      <c r="T1046" s="1129"/>
      <c r="U1046" s="1075"/>
    </row>
    <row r="1047" spans="1:21">
      <c r="A1047" s="1083"/>
      <c r="I1047" s="1077"/>
      <c r="J1047" s="1130"/>
      <c r="K1047" s="1077"/>
      <c r="L1047" s="1130"/>
      <c r="M1047" s="1114"/>
      <c r="N1047" s="1077"/>
      <c r="O1047" s="1130"/>
      <c r="P1047" s="1077"/>
      <c r="Q1047" s="1130"/>
      <c r="R1047" s="1114"/>
      <c r="S1047" s="1077"/>
      <c r="T1047" s="1130"/>
      <c r="U1047" s="1077"/>
    </row>
    <row r="1048" spans="1:21">
      <c r="A1048" s="1084"/>
      <c r="I1048" s="1075"/>
      <c r="J1048" s="1129"/>
      <c r="K1048" s="1075"/>
      <c r="L1048" s="1129"/>
      <c r="M1048" s="1113"/>
      <c r="N1048" s="1075"/>
      <c r="O1048" s="1129"/>
      <c r="P1048" s="1075"/>
      <c r="Q1048" s="1129"/>
      <c r="R1048" s="1113"/>
      <c r="S1048" s="1075"/>
      <c r="T1048" s="1129"/>
      <c r="U1048" s="1075"/>
    </row>
    <row r="1049" spans="1:21">
      <c r="A1049" s="1085"/>
      <c r="I1049" s="1077"/>
      <c r="J1049" s="1130"/>
      <c r="K1049" s="1077"/>
      <c r="L1049" s="1130"/>
      <c r="M1049" s="1114"/>
      <c r="N1049" s="1077"/>
      <c r="O1049" s="1130"/>
      <c r="P1049" s="1077"/>
      <c r="Q1049" s="1130"/>
      <c r="R1049" s="1114"/>
      <c r="S1049" s="1077"/>
      <c r="T1049" s="1130"/>
      <c r="U1049" s="1077"/>
    </row>
    <row r="1050" spans="1:21">
      <c r="A1050" s="1086"/>
      <c r="I1050" s="1075"/>
      <c r="J1050" s="1129"/>
      <c r="K1050" s="1075"/>
      <c r="L1050" s="1129"/>
      <c r="M1050" s="1113"/>
      <c r="N1050" s="1075"/>
      <c r="O1050" s="1129"/>
      <c r="P1050" s="1075"/>
      <c r="Q1050" s="1129"/>
      <c r="R1050" s="1113"/>
      <c r="S1050" s="1075"/>
      <c r="T1050" s="1129"/>
      <c r="U1050" s="1075"/>
    </row>
    <row r="1051" spans="1:21">
      <c r="A1051" s="1086"/>
      <c r="I1051" s="1075"/>
      <c r="J1051" s="1129"/>
      <c r="K1051" s="1075"/>
      <c r="L1051" s="1129"/>
      <c r="M1051" s="1113"/>
      <c r="N1051" s="1075"/>
      <c r="O1051" s="1129"/>
      <c r="P1051" s="1075"/>
      <c r="Q1051" s="1129"/>
      <c r="R1051" s="1113"/>
      <c r="S1051" s="1075"/>
      <c r="T1051" s="1129"/>
      <c r="U1051" s="1075"/>
    </row>
    <row r="1052" spans="1:21">
      <c r="A1052" s="1086"/>
      <c r="I1052" s="1075"/>
      <c r="J1052" s="1129"/>
      <c r="K1052" s="1075"/>
      <c r="L1052" s="1129"/>
      <c r="M1052" s="1113"/>
      <c r="N1052" s="1075"/>
      <c r="O1052" s="1129"/>
      <c r="P1052" s="1075"/>
      <c r="Q1052" s="1129"/>
      <c r="R1052" s="1113"/>
      <c r="S1052" s="1075"/>
      <c r="T1052" s="1129"/>
      <c r="U1052" s="1075"/>
    </row>
    <row r="1053" spans="1:21">
      <c r="A1053" s="1086"/>
      <c r="I1053" s="1075"/>
      <c r="J1053" s="1129"/>
      <c r="K1053" s="1075"/>
      <c r="L1053" s="1129"/>
      <c r="M1053" s="1113"/>
      <c r="N1053" s="1075"/>
      <c r="O1053" s="1129"/>
      <c r="P1053" s="1075"/>
      <c r="Q1053" s="1129"/>
      <c r="R1053" s="1113"/>
      <c r="S1053" s="1075"/>
      <c r="T1053" s="1129"/>
      <c r="U1053" s="1075"/>
    </row>
    <row r="1054" spans="1:21">
      <c r="A1054" s="1086"/>
      <c r="I1054" s="1075"/>
      <c r="J1054" s="1129"/>
      <c r="K1054" s="1075"/>
      <c r="L1054" s="1129"/>
      <c r="M1054" s="1113"/>
      <c r="N1054" s="1075"/>
      <c r="O1054" s="1129"/>
      <c r="P1054" s="1075"/>
      <c r="Q1054" s="1129"/>
      <c r="R1054" s="1113"/>
      <c r="S1054" s="1075"/>
      <c r="T1054" s="1129"/>
      <c r="U1054" s="1075"/>
    </row>
    <row r="1055" spans="1:21">
      <c r="A1055" s="1086"/>
      <c r="I1055" s="1075"/>
      <c r="J1055" s="1129"/>
      <c r="K1055" s="1075"/>
      <c r="L1055" s="1129"/>
      <c r="M1055" s="1113"/>
      <c r="N1055" s="1075"/>
      <c r="O1055" s="1129"/>
      <c r="P1055" s="1075"/>
      <c r="Q1055" s="1129"/>
      <c r="R1055" s="1113"/>
      <c r="S1055" s="1075"/>
      <c r="T1055" s="1129"/>
      <c r="U1055" s="1075"/>
    </row>
    <row r="1056" spans="1:21">
      <c r="A1056" s="1085"/>
      <c r="I1056" s="1077"/>
      <c r="J1056" s="1130"/>
      <c r="K1056" s="1077"/>
      <c r="L1056" s="1130"/>
      <c r="M1056" s="1114"/>
      <c r="N1056" s="1077"/>
      <c r="O1056" s="1130"/>
      <c r="P1056" s="1077"/>
      <c r="Q1056" s="1130"/>
      <c r="R1056" s="1114"/>
      <c r="S1056" s="1077"/>
      <c r="T1056" s="1130"/>
      <c r="U1056" s="1077"/>
    </row>
    <row r="1057" spans="1:21">
      <c r="A1057" s="1086"/>
      <c r="I1057" s="1075"/>
      <c r="J1057" s="1129"/>
      <c r="K1057" s="1075"/>
      <c r="L1057" s="1129"/>
      <c r="M1057" s="1113"/>
      <c r="N1057" s="1075"/>
      <c r="O1057" s="1129"/>
      <c r="P1057" s="1075"/>
      <c r="Q1057" s="1129"/>
      <c r="R1057" s="1113"/>
      <c r="S1057" s="1075"/>
      <c r="T1057" s="1129"/>
      <c r="U1057" s="1075"/>
    </row>
    <row r="1058" spans="1:21">
      <c r="A1058" s="1086"/>
      <c r="I1058" s="1075"/>
      <c r="J1058" s="1129"/>
      <c r="K1058" s="1075"/>
      <c r="L1058" s="1129"/>
      <c r="M1058" s="1113"/>
      <c r="N1058" s="1075"/>
      <c r="O1058" s="1129"/>
      <c r="P1058" s="1075"/>
      <c r="Q1058" s="1129"/>
      <c r="R1058" s="1113"/>
      <c r="S1058" s="1075"/>
      <c r="T1058" s="1129"/>
      <c r="U1058" s="1075"/>
    </row>
    <row r="1059" spans="1:21">
      <c r="A1059" s="1084"/>
      <c r="I1059" s="1075"/>
      <c r="J1059" s="1129"/>
      <c r="K1059" s="1075"/>
      <c r="L1059" s="1129"/>
      <c r="M1059" s="1113"/>
      <c r="N1059" s="1075"/>
      <c r="O1059" s="1129"/>
      <c r="P1059" s="1075"/>
      <c r="Q1059" s="1129"/>
      <c r="R1059" s="1113"/>
      <c r="S1059" s="1075"/>
      <c r="T1059" s="1129"/>
      <c r="U1059" s="1075"/>
    </row>
    <row r="1060" spans="1:21">
      <c r="A1060" s="1085"/>
      <c r="I1060" s="1077"/>
      <c r="J1060" s="1130"/>
      <c r="K1060" s="1077"/>
      <c r="L1060" s="1130"/>
      <c r="M1060" s="1114"/>
      <c r="N1060" s="1077"/>
      <c r="O1060" s="1130"/>
      <c r="P1060" s="1077"/>
      <c r="Q1060" s="1130"/>
      <c r="R1060" s="1114"/>
      <c r="S1060" s="1077"/>
      <c r="T1060" s="1130"/>
      <c r="U1060" s="1077"/>
    </row>
    <row r="1061" spans="1:21">
      <c r="A1061" s="1086"/>
      <c r="I1061" s="1075"/>
      <c r="J1061" s="1129"/>
      <c r="K1061" s="1075"/>
      <c r="L1061" s="1129"/>
      <c r="M1061" s="1113"/>
      <c r="N1061" s="1075"/>
      <c r="O1061" s="1129"/>
      <c r="P1061" s="1075"/>
      <c r="Q1061" s="1129"/>
      <c r="R1061" s="1113"/>
      <c r="S1061" s="1075"/>
      <c r="T1061" s="1129"/>
      <c r="U1061" s="1075"/>
    </row>
    <row r="1062" spans="1:21">
      <c r="A1062" s="1083"/>
      <c r="I1062" s="1077"/>
      <c r="J1062" s="1130"/>
      <c r="K1062" s="1077"/>
      <c r="L1062" s="1130"/>
      <c r="M1062" s="1114"/>
      <c r="N1062" s="1077"/>
      <c r="O1062" s="1130"/>
      <c r="P1062" s="1077"/>
      <c r="Q1062" s="1130"/>
      <c r="R1062" s="1114"/>
      <c r="S1062" s="1077"/>
      <c r="T1062" s="1130"/>
      <c r="U1062" s="1077"/>
    </row>
    <row r="1063" spans="1:21">
      <c r="A1063" s="1084"/>
      <c r="I1063" s="1075"/>
      <c r="J1063" s="1129"/>
      <c r="K1063" s="1075"/>
      <c r="L1063" s="1129"/>
      <c r="M1063" s="1113"/>
      <c r="N1063" s="1075"/>
      <c r="O1063" s="1129"/>
      <c r="P1063" s="1075"/>
      <c r="Q1063" s="1129"/>
      <c r="R1063" s="1113"/>
      <c r="S1063" s="1075"/>
      <c r="T1063" s="1129"/>
      <c r="U1063" s="1075"/>
    </row>
    <row r="1064" spans="1:21">
      <c r="A1064" s="1085"/>
      <c r="I1064" s="1077"/>
      <c r="J1064" s="1130"/>
      <c r="K1064" s="1077"/>
      <c r="L1064" s="1130"/>
      <c r="M1064" s="1114"/>
      <c r="N1064" s="1077"/>
      <c r="O1064" s="1130"/>
      <c r="P1064" s="1077"/>
      <c r="Q1064" s="1130"/>
      <c r="R1064" s="1114"/>
      <c r="S1064" s="1077"/>
      <c r="T1064" s="1130"/>
      <c r="U1064" s="1077"/>
    </row>
    <row r="1065" spans="1:21">
      <c r="A1065" s="1086"/>
      <c r="I1065" s="1075"/>
      <c r="J1065" s="1129"/>
      <c r="K1065" s="1075"/>
      <c r="L1065" s="1129"/>
      <c r="M1065" s="1113"/>
      <c r="N1065" s="1075"/>
      <c r="O1065" s="1129"/>
      <c r="P1065" s="1075"/>
      <c r="Q1065" s="1129"/>
      <c r="R1065" s="1113"/>
      <c r="S1065" s="1075"/>
      <c r="T1065" s="1129"/>
      <c r="U1065" s="1075"/>
    </row>
    <row r="1066" spans="1:21">
      <c r="A1066" s="1082"/>
      <c r="I1066" s="1075"/>
      <c r="J1066" s="1129"/>
      <c r="K1066" s="1075"/>
      <c r="L1066" s="1129"/>
      <c r="M1066" s="1113"/>
      <c r="N1066" s="1075"/>
      <c r="O1066" s="1129"/>
      <c r="P1066" s="1075"/>
      <c r="Q1066" s="1129"/>
      <c r="R1066" s="1113"/>
      <c r="S1066" s="1075"/>
      <c r="T1066" s="1129"/>
      <c r="U1066" s="1075"/>
    </row>
    <row r="1067" spans="1:21">
      <c r="A1067" s="1083"/>
      <c r="I1067" s="1077"/>
      <c r="J1067" s="1130"/>
      <c r="K1067" s="1077"/>
      <c r="L1067" s="1130"/>
      <c r="M1067" s="1114"/>
      <c r="N1067" s="1077"/>
      <c r="O1067" s="1130"/>
      <c r="P1067" s="1077"/>
      <c r="Q1067" s="1130"/>
      <c r="R1067" s="1114"/>
      <c r="S1067" s="1077"/>
      <c r="T1067" s="1130"/>
      <c r="U1067" s="1077"/>
    </row>
    <row r="1068" spans="1:21">
      <c r="A1068" s="1084"/>
      <c r="I1068" s="1075"/>
      <c r="J1068" s="1129"/>
      <c r="K1068" s="1075"/>
      <c r="L1068" s="1129"/>
      <c r="M1068" s="1113"/>
      <c r="N1068" s="1075"/>
      <c r="O1068" s="1129"/>
      <c r="P1068" s="1075"/>
      <c r="Q1068" s="1129"/>
      <c r="R1068" s="1113"/>
      <c r="S1068" s="1075"/>
      <c r="T1068" s="1129"/>
      <c r="U1068" s="1075"/>
    </row>
    <row r="1069" spans="1:21">
      <c r="A1069" s="1085"/>
      <c r="I1069" s="1077"/>
      <c r="J1069" s="1130"/>
      <c r="K1069" s="1077"/>
      <c r="L1069" s="1130"/>
      <c r="M1069" s="1114"/>
      <c r="N1069" s="1077"/>
      <c r="O1069" s="1130"/>
      <c r="P1069" s="1077"/>
      <c r="Q1069" s="1130"/>
      <c r="R1069" s="1114"/>
      <c r="S1069" s="1077"/>
      <c r="T1069" s="1130"/>
      <c r="U1069" s="1077"/>
    </row>
    <row r="1070" spans="1:21">
      <c r="A1070" s="1086"/>
      <c r="I1070" s="1075"/>
      <c r="J1070" s="1129"/>
      <c r="K1070" s="1075"/>
      <c r="L1070" s="1129"/>
      <c r="M1070" s="1113"/>
      <c r="N1070" s="1075"/>
      <c r="O1070" s="1129"/>
      <c r="P1070" s="1075"/>
      <c r="Q1070" s="1129"/>
      <c r="R1070" s="1113"/>
      <c r="S1070" s="1075"/>
      <c r="T1070" s="1129"/>
      <c r="U1070" s="1075"/>
    </row>
    <row r="1071" spans="1:21">
      <c r="A1071" s="1074"/>
      <c r="I1071" s="1075"/>
      <c r="J1071" s="1129"/>
      <c r="K1071" s="1075"/>
      <c r="L1071" s="1129"/>
      <c r="M1071" s="1113"/>
      <c r="N1071" s="1075"/>
      <c r="O1071" s="1129"/>
      <c r="P1071" s="1075"/>
      <c r="Q1071" s="1129"/>
      <c r="R1071" s="1113"/>
      <c r="S1071" s="1075"/>
      <c r="T1071" s="1129"/>
      <c r="U1071" s="1075"/>
    </row>
    <row r="1072" spans="1:21">
      <c r="A1072" s="1076"/>
      <c r="I1072" s="1077"/>
      <c r="J1072" s="1130"/>
      <c r="K1072" s="1077"/>
      <c r="L1072" s="1130"/>
      <c r="M1072" s="1114"/>
      <c r="N1072" s="1077"/>
      <c r="O1072" s="1130"/>
      <c r="P1072" s="1077"/>
      <c r="Q1072" s="1130"/>
      <c r="R1072" s="1114"/>
      <c r="S1072" s="1077"/>
      <c r="T1072" s="1130"/>
      <c r="U1072" s="1077"/>
    </row>
    <row r="1073" spans="1:21">
      <c r="A1073" s="1078"/>
      <c r="I1073" s="1075"/>
      <c r="J1073" s="1129"/>
      <c r="K1073" s="1075"/>
      <c r="L1073" s="1129"/>
      <c r="M1073" s="1113"/>
      <c r="N1073" s="1075"/>
      <c r="O1073" s="1129"/>
      <c r="P1073" s="1075"/>
      <c r="Q1073" s="1129"/>
      <c r="R1073" s="1113"/>
      <c r="S1073" s="1075"/>
      <c r="T1073" s="1129"/>
      <c r="U1073" s="1075"/>
    </row>
    <row r="1074" spans="1:21">
      <c r="A1074" s="1079"/>
      <c r="I1074" s="1077"/>
      <c r="J1074" s="1130"/>
      <c r="K1074" s="1077"/>
      <c r="L1074" s="1130"/>
      <c r="M1074" s="1114"/>
      <c r="N1074" s="1077"/>
      <c r="O1074" s="1130"/>
      <c r="P1074" s="1077"/>
      <c r="Q1074" s="1130"/>
      <c r="R1074" s="1114"/>
      <c r="S1074" s="1077"/>
      <c r="T1074" s="1130"/>
      <c r="U1074" s="1077"/>
    </row>
    <row r="1075" spans="1:21">
      <c r="A1075" s="1080"/>
      <c r="I1075" s="1075"/>
      <c r="J1075" s="1129"/>
      <c r="K1075" s="1075"/>
      <c r="L1075" s="1129"/>
      <c r="M1075" s="1113"/>
      <c r="N1075" s="1075"/>
      <c r="O1075" s="1129"/>
      <c r="P1075" s="1075"/>
      <c r="Q1075" s="1129"/>
      <c r="R1075" s="1113"/>
      <c r="S1075" s="1075"/>
      <c r="T1075" s="1129"/>
      <c r="U1075" s="1075"/>
    </row>
    <row r="1076" spans="1:21">
      <c r="A1076" s="1081"/>
      <c r="I1076" s="1077"/>
      <c r="J1076" s="1130"/>
      <c r="K1076" s="1077"/>
      <c r="L1076" s="1130"/>
      <c r="M1076" s="1114"/>
      <c r="N1076" s="1077"/>
      <c r="O1076" s="1130"/>
      <c r="P1076" s="1077"/>
      <c r="Q1076" s="1130"/>
      <c r="R1076" s="1114"/>
      <c r="S1076" s="1077"/>
      <c r="T1076" s="1130"/>
      <c r="U1076" s="1077"/>
    </row>
    <row r="1077" spans="1:21">
      <c r="A1077" s="1082"/>
      <c r="I1077" s="1075"/>
      <c r="J1077" s="1129"/>
      <c r="K1077" s="1075"/>
      <c r="L1077" s="1129"/>
      <c r="M1077" s="1113"/>
      <c r="N1077" s="1075"/>
      <c r="O1077" s="1129"/>
      <c r="P1077" s="1075"/>
      <c r="Q1077" s="1129"/>
      <c r="R1077" s="1113"/>
      <c r="S1077" s="1075"/>
      <c r="T1077" s="1129"/>
      <c r="U1077" s="1075"/>
    </row>
    <row r="1078" spans="1:21">
      <c r="A1078" s="1083"/>
      <c r="I1078" s="1077"/>
      <c r="J1078" s="1130"/>
      <c r="K1078" s="1077"/>
      <c r="L1078" s="1130"/>
      <c r="M1078" s="1114"/>
      <c r="N1078" s="1077"/>
      <c r="O1078" s="1130"/>
      <c r="P1078" s="1077"/>
      <c r="Q1078" s="1130"/>
      <c r="R1078" s="1114"/>
      <c r="S1078" s="1077"/>
      <c r="T1078" s="1130"/>
      <c r="U1078" s="1077"/>
    </row>
    <row r="1079" spans="1:21">
      <c r="A1079" s="1084"/>
      <c r="I1079" s="1075"/>
      <c r="J1079" s="1129"/>
      <c r="K1079" s="1075"/>
      <c r="L1079" s="1129"/>
      <c r="M1079" s="1113"/>
      <c r="N1079" s="1075"/>
      <c r="O1079" s="1129"/>
      <c r="P1079" s="1075"/>
      <c r="Q1079" s="1129"/>
      <c r="R1079" s="1113"/>
      <c r="S1079" s="1075"/>
      <c r="T1079" s="1129"/>
      <c r="U1079" s="1075"/>
    </row>
    <row r="1080" spans="1:21">
      <c r="A1080" s="1085"/>
      <c r="I1080" s="1077"/>
      <c r="J1080" s="1130"/>
      <c r="K1080" s="1077"/>
      <c r="L1080" s="1130"/>
      <c r="M1080" s="1114"/>
      <c r="N1080" s="1077"/>
      <c r="O1080" s="1130"/>
      <c r="P1080" s="1077"/>
      <c r="Q1080" s="1130"/>
      <c r="R1080" s="1114"/>
      <c r="S1080" s="1077"/>
      <c r="T1080" s="1130"/>
      <c r="U1080" s="1077"/>
    </row>
    <row r="1081" spans="1:21">
      <c r="A1081" s="1086"/>
      <c r="I1081" s="1075"/>
      <c r="J1081" s="1129"/>
      <c r="K1081" s="1075"/>
      <c r="L1081" s="1129"/>
      <c r="M1081" s="1113"/>
      <c r="N1081" s="1075"/>
      <c r="O1081" s="1129"/>
      <c r="P1081" s="1075"/>
      <c r="Q1081" s="1129"/>
      <c r="R1081" s="1113"/>
      <c r="S1081" s="1075"/>
      <c r="T1081" s="1129"/>
      <c r="U1081" s="1075"/>
    </row>
    <row r="1082" spans="1:21">
      <c r="A1082" s="1072"/>
      <c r="I1082" s="1073"/>
      <c r="J1082" s="1131"/>
      <c r="K1082" s="1073"/>
      <c r="L1082" s="1131"/>
      <c r="M1082" s="1113"/>
      <c r="N1082" s="1073"/>
      <c r="O1082" s="1131"/>
      <c r="P1082" s="1073"/>
      <c r="Q1082" s="1131"/>
      <c r="R1082" s="1113"/>
      <c r="S1082" s="1073"/>
      <c r="T1082" s="1131"/>
      <c r="U1082" s="1073"/>
    </row>
    <row r="1083" spans="1:21">
      <c r="A1083" s="1074"/>
      <c r="I1083" s="1075"/>
      <c r="J1083" s="1129"/>
      <c r="K1083" s="1075"/>
      <c r="L1083" s="1129"/>
      <c r="M1083" s="1113"/>
      <c r="N1083" s="1075"/>
      <c r="O1083" s="1129"/>
      <c r="P1083" s="1075"/>
      <c r="Q1083" s="1129"/>
      <c r="R1083" s="1113"/>
      <c r="S1083" s="1075"/>
      <c r="T1083" s="1129"/>
      <c r="U1083" s="1075"/>
    </row>
    <row r="1084" spans="1:21">
      <c r="A1084" s="1076"/>
      <c r="I1084" s="1077"/>
      <c r="J1084" s="1130"/>
      <c r="K1084" s="1077"/>
      <c r="L1084" s="1130"/>
      <c r="M1084" s="1114"/>
      <c r="N1084" s="1077"/>
      <c r="O1084" s="1130"/>
      <c r="P1084" s="1077"/>
      <c r="Q1084" s="1130"/>
      <c r="R1084" s="1114"/>
      <c r="S1084" s="1077"/>
      <c r="T1084" s="1130"/>
      <c r="U1084" s="1077"/>
    </row>
    <row r="1085" spans="1:21">
      <c r="A1085" s="1078"/>
      <c r="I1085" s="1075"/>
      <c r="J1085" s="1129"/>
      <c r="K1085" s="1075"/>
      <c r="L1085" s="1129"/>
      <c r="M1085" s="1113"/>
      <c r="N1085" s="1075"/>
      <c r="O1085" s="1129"/>
      <c r="P1085" s="1075"/>
      <c r="Q1085" s="1129"/>
      <c r="R1085" s="1113"/>
      <c r="S1085" s="1075"/>
      <c r="T1085" s="1129"/>
      <c r="U1085" s="1075"/>
    </row>
    <row r="1086" spans="1:21">
      <c r="A1086" s="1079"/>
      <c r="I1086" s="1077"/>
      <c r="J1086" s="1130"/>
      <c r="K1086" s="1077"/>
      <c r="L1086" s="1130"/>
      <c r="M1086" s="1114"/>
      <c r="N1086" s="1077"/>
      <c r="O1086" s="1130"/>
      <c r="P1086" s="1077"/>
      <c r="Q1086" s="1130"/>
      <c r="R1086" s="1114"/>
      <c r="S1086" s="1077"/>
      <c r="T1086" s="1130"/>
      <c r="U1086" s="1077"/>
    </row>
    <row r="1087" spans="1:21">
      <c r="A1087" s="1080"/>
      <c r="I1087" s="1075"/>
      <c r="J1087" s="1129"/>
      <c r="K1087" s="1075"/>
      <c r="L1087" s="1129"/>
      <c r="M1087" s="1113"/>
      <c r="N1087" s="1075"/>
      <c r="O1087" s="1129"/>
      <c r="P1087" s="1075"/>
      <c r="Q1087" s="1129"/>
      <c r="R1087" s="1113"/>
      <c r="S1087" s="1075"/>
      <c r="T1087" s="1129"/>
      <c r="U1087" s="1075"/>
    </row>
    <row r="1088" spans="1:21">
      <c r="A1088" s="1081"/>
      <c r="I1088" s="1077"/>
      <c r="J1088" s="1130"/>
      <c r="K1088" s="1077"/>
      <c r="L1088" s="1130"/>
      <c r="M1088" s="1114"/>
      <c r="N1088" s="1077"/>
      <c r="O1088" s="1130"/>
      <c r="P1088" s="1077"/>
      <c r="Q1088" s="1130"/>
      <c r="R1088" s="1114"/>
      <c r="S1088" s="1077"/>
      <c r="T1088" s="1130"/>
      <c r="U1088" s="1077"/>
    </row>
    <row r="1089" spans="1:21">
      <c r="A1089" s="1082"/>
      <c r="I1089" s="1075"/>
      <c r="J1089" s="1129"/>
      <c r="K1089" s="1075"/>
      <c r="L1089" s="1129"/>
      <c r="M1089" s="1113"/>
      <c r="N1089" s="1075"/>
      <c r="O1089" s="1129"/>
      <c r="P1089" s="1075"/>
      <c r="Q1089" s="1129"/>
      <c r="R1089" s="1113"/>
      <c r="S1089" s="1075"/>
      <c r="T1089" s="1129"/>
      <c r="U1089" s="1075"/>
    </row>
    <row r="1090" spans="1:21">
      <c r="A1090" s="1083"/>
      <c r="I1090" s="1077"/>
      <c r="J1090" s="1130"/>
      <c r="K1090" s="1077"/>
      <c r="L1090" s="1130"/>
      <c r="M1090" s="1114"/>
      <c r="N1090" s="1077"/>
      <c r="O1090" s="1130"/>
      <c r="P1090" s="1077"/>
      <c r="Q1090" s="1130"/>
      <c r="R1090" s="1114"/>
      <c r="S1090" s="1077"/>
      <c r="T1090" s="1130"/>
      <c r="U1090" s="1077"/>
    </row>
    <row r="1091" spans="1:21">
      <c r="A1091" s="1084"/>
      <c r="I1091" s="1075"/>
      <c r="J1091" s="1129"/>
      <c r="K1091" s="1075"/>
      <c r="L1091" s="1129"/>
      <c r="M1091" s="1113"/>
      <c r="N1091" s="1075"/>
      <c r="O1091" s="1129"/>
      <c r="P1091" s="1075"/>
      <c r="Q1091" s="1129"/>
      <c r="R1091" s="1113"/>
      <c r="S1091" s="1075"/>
      <c r="T1091" s="1129"/>
      <c r="U1091" s="1075"/>
    </row>
    <row r="1092" spans="1:21">
      <c r="A1092" s="1085"/>
      <c r="I1092" s="1077"/>
      <c r="J1092" s="1130"/>
      <c r="K1092" s="1077"/>
      <c r="L1092" s="1130"/>
      <c r="M1092" s="1114"/>
      <c r="N1092" s="1077"/>
      <c r="O1092" s="1130"/>
      <c r="P1092" s="1077"/>
      <c r="Q1092" s="1130"/>
      <c r="R1092" s="1114"/>
      <c r="S1092" s="1077"/>
      <c r="T1092" s="1130"/>
      <c r="U1092" s="1077"/>
    </row>
    <row r="1093" spans="1:21">
      <c r="A1093" s="1086"/>
      <c r="I1093" s="1075"/>
      <c r="J1093" s="1129"/>
      <c r="K1093" s="1075"/>
      <c r="L1093" s="1129"/>
      <c r="M1093" s="1113"/>
      <c r="N1093" s="1075"/>
      <c r="O1093" s="1129"/>
      <c r="P1093" s="1075"/>
      <c r="Q1093" s="1129"/>
      <c r="R1093" s="1113"/>
      <c r="S1093" s="1075"/>
      <c r="T1093" s="1129"/>
      <c r="U1093" s="1075"/>
    </row>
    <row r="1094" spans="1:21">
      <c r="A1094" s="1083"/>
      <c r="I1094" s="1077"/>
      <c r="J1094" s="1130"/>
      <c r="K1094" s="1077"/>
      <c r="L1094" s="1130"/>
      <c r="M1094" s="1114"/>
      <c r="N1094" s="1077"/>
      <c r="O1094" s="1130"/>
      <c r="P1094" s="1077"/>
      <c r="Q1094" s="1130"/>
      <c r="R1094" s="1114"/>
      <c r="S1094" s="1077"/>
      <c r="T1094" s="1130"/>
      <c r="U1094" s="1077"/>
    </row>
    <row r="1095" spans="1:21">
      <c r="A1095" s="1084"/>
      <c r="I1095" s="1075"/>
      <c r="J1095" s="1129"/>
      <c r="K1095" s="1075"/>
      <c r="L1095" s="1129"/>
      <c r="M1095" s="1113"/>
      <c r="N1095" s="1075"/>
      <c r="O1095" s="1129"/>
      <c r="P1095" s="1075"/>
      <c r="Q1095" s="1129"/>
      <c r="R1095" s="1113"/>
      <c r="S1095" s="1075"/>
      <c r="T1095" s="1129"/>
      <c r="U1095" s="1075"/>
    </row>
    <row r="1096" spans="1:21">
      <c r="A1096" s="1085"/>
      <c r="I1096" s="1077"/>
      <c r="J1096" s="1130"/>
      <c r="K1096" s="1077"/>
      <c r="L1096" s="1130"/>
      <c r="M1096" s="1114"/>
      <c r="N1096" s="1077"/>
      <c r="O1096" s="1130"/>
      <c r="P1096" s="1077"/>
      <c r="Q1096" s="1130"/>
      <c r="R1096" s="1114"/>
      <c r="S1096" s="1077"/>
      <c r="T1096" s="1130"/>
      <c r="U1096" s="1077"/>
    </row>
    <row r="1097" spans="1:21">
      <c r="A1097" s="1086"/>
      <c r="I1097" s="1075"/>
      <c r="J1097" s="1129"/>
      <c r="K1097" s="1075"/>
      <c r="L1097" s="1129"/>
      <c r="M1097" s="1113"/>
      <c r="N1097" s="1075"/>
      <c r="O1097" s="1129"/>
      <c r="P1097" s="1075"/>
      <c r="Q1097" s="1129"/>
      <c r="R1097" s="1113"/>
      <c r="S1097" s="1075"/>
      <c r="T1097" s="1129"/>
      <c r="U1097" s="1075"/>
    </row>
    <row r="1098" spans="1:21">
      <c r="A1098" s="1085"/>
      <c r="I1098" s="1077"/>
      <c r="J1098" s="1130"/>
      <c r="K1098" s="1077"/>
      <c r="L1098" s="1130"/>
      <c r="M1098" s="1114"/>
      <c r="N1098" s="1077"/>
      <c r="O1098" s="1130"/>
      <c r="P1098" s="1077"/>
      <c r="Q1098" s="1130"/>
      <c r="R1098" s="1114"/>
      <c r="S1098" s="1077"/>
      <c r="T1098" s="1130"/>
      <c r="U1098" s="1077"/>
    </row>
    <row r="1099" spans="1:21">
      <c r="A1099" s="1086"/>
      <c r="I1099" s="1075"/>
      <c r="J1099" s="1129"/>
      <c r="K1099" s="1075"/>
      <c r="L1099" s="1129"/>
      <c r="M1099" s="1113"/>
      <c r="N1099" s="1075"/>
      <c r="O1099" s="1129"/>
      <c r="P1099" s="1075"/>
      <c r="Q1099" s="1129"/>
      <c r="R1099" s="1113"/>
      <c r="S1099" s="1075"/>
      <c r="T1099" s="1129"/>
      <c r="U1099" s="1075"/>
    </row>
    <row r="1100" spans="1:21">
      <c r="A1100" s="1087"/>
      <c r="I1100" s="1077"/>
      <c r="J1100" s="1130"/>
      <c r="K1100" s="1077"/>
      <c r="L1100" s="1130"/>
      <c r="M1100" s="1114"/>
      <c r="N1100" s="1077"/>
      <c r="O1100" s="1130"/>
      <c r="P1100" s="1077"/>
      <c r="Q1100" s="1130"/>
      <c r="R1100" s="1114"/>
      <c r="S1100" s="1077"/>
      <c r="T1100" s="1130"/>
      <c r="U1100" s="1077"/>
    </row>
    <row r="1101" spans="1:21">
      <c r="A1101" s="1076"/>
      <c r="I1101" s="1077"/>
      <c r="J1101" s="1130"/>
      <c r="K1101" s="1077"/>
      <c r="L1101" s="1130"/>
      <c r="M1101" s="1114"/>
      <c r="N1101" s="1077"/>
      <c r="O1101" s="1130"/>
      <c r="P1101" s="1077"/>
      <c r="Q1101" s="1130"/>
      <c r="R1101" s="1114"/>
      <c r="S1101" s="1077"/>
      <c r="T1101" s="1130"/>
      <c r="U1101" s="1077"/>
    </row>
    <row r="1102" spans="1:21">
      <c r="A1102" s="1078"/>
      <c r="I1102" s="1075"/>
      <c r="J1102" s="1129"/>
      <c r="K1102" s="1075"/>
      <c r="L1102" s="1129"/>
      <c r="M1102" s="1113"/>
      <c r="N1102" s="1075"/>
      <c r="O1102" s="1129"/>
      <c r="P1102" s="1075"/>
      <c r="Q1102" s="1129"/>
      <c r="R1102" s="1113"/>
      <c r="S1102" s="1075"/>
      <c r="T1102" s="1129"/>
      <c r="U1102" s="1075"/>
    </row>
    <row r="1103" spans="1:21">
      <c r="A1103" s="1079"/>
      <c r="I1103" s="1077"/>
      <c r="J1103" s="1130"/>
      <c r="K1103" s="1077"/>
      <c r="L1103" s="1130"/>
      <c r="M1103" s="1114"/>
      <c r="N1103" s="1077"/>
      <c r="O1103" s="1130"/>
      <c r="P1103" s="1077"/>
      <c r="Q1103" s="1130"/>
      <c r="R1103" s="1114"/>
      <c r="S1103" s="1077"/>
      <c r="T1103" s="1130"/>
      <c r="U1103" s="1077"/>
    </row>
    <row r="1104" spans="1:21">
      <c r="A1104" s="1080"/>
      <c r="I1104" s="1075"/>
      <c r="J1104" s="1129"/>
      <c r="K1104" s="1075"/>
      <c r="L1104" s="1129"/>
      <c r="M1104" s="1113"/>
      <c r="N1104" s="1075"/>
      <c r="O1104" s="1129"/>
      <c r="P1104" s="1075"/>
      <c r="Q1104" s="1129"/>
      <c r="R1104" s="1113"/>
      <c r="S1104" s="1075"/>
      <c r="T1104" s="1129"/>
      <c r="U1104" s="1075"/>
    </row>
    <row r="1105" spans="1:21">
      <c r="A1105" s="1081"/>
      <c r="I1105" s="1077"/>
      <c r="J1105" s="1130"/>
      <c r="K1105" s="1077"/>
      <c r="L1105" s="1130"/>
      <c r="M1105" s="1114"/>
      <c r="N1105" s="1077"/>
      <c r="O1105" s="1130"/>
      <c r="P1105" s="1077"/>
      <c r="Q1105" s="1130"/>
      <c r="R1105" s="1114"/>
      <c r="S1105" s="1077"/>
      <c r="T1105" s="1130"/>
      <c r="U1105" s="1077"/>
    </row>
    <row r="1106" spans="1:21">
      <c r="A1106" s="1082"/>
      <c r="I1106" s="1075"/>
      <c r="J1106" s="1129"/>
      <c r="K1106" s="1075"/>
      <c r="L1106" s="1129"/>
      <c r="M1106" s="1113"/>
      <c r="N1106" s="1075"/>
      <c r="O1106" s="1129"/>
      <c r="P1106" s="1075"/>
      <c r="Q1106" s="1129"/>
      <c r="R1106" s="1113"/>
      <c r="S1106" s="1075"/>
      <c r="T1106" s="1129"/>
      <c r="U1106" s="1075"/>
    </row>
    <row r="1107" spans="1:21">
      <c r="A1107" s="1083"/>
      <c r="I1107" s="1077"/>
      <c r="J1107" s="1130"/>
      <c r="K1107" s="1077"/>
      <c r="L1107" s="1130"/>
      <c r="M1107" s="1114"/>
      <c r="N1107" s="1077"/>
      <c r="O1107" s="1130"/>
      <c r="P1107" s="1077"/>
      <c r="Q1107" s="1130"/>
      <c r="R1107" s="1114"/>
      <c r="S1107" s="1077"/>
      <c r="T1107" s="1130"/>
      <c r="U1107" s="1077"/>
    </row>
    <row r="1108" spans="1:21">
      <c r="A1108" s="1084"/>
      <c r="I1108" s="1075"/>
      <c r="J1108" s="1129"/>
      <c r="K1108" s="1075"/>
      <c r="L1108" s="1129"/>
      <c r="M1108" s="1113"/>
      <c r="N1108" s="1075"/>
      <c r="O1108" s="1129"/>
      <c r="P1108" s="1075"/>
      <c r="Q1108" s="1129"/>
      <c r="R1108" s="1113"/>
      <c r="S1108" s="1075"/>
      <c r="T1108" s="1129"/>
      <c r="U1108" s="1075"/>
    </row>
    <row r="1109" spans="1:21">
      <c r="A1109" s="1085"/>
      <c r="I1109" s="1077"/>
      <c r="J1109" s="1130"/>
      <c r="K1109" s="1077"/>
      <c r="L1109" s="1130"/>
      <c r="M1109" s="1114"/>
      <c r="N1109" s="1077"/>
      <c r="O1109" s="1130"/>
      <c r="P1109" s="1077"/>
      <c r="Q1109" s="1130"/>
      <c r="R1109" s="1114"/>
      <c r="S1109" s="1077"/>
      <c r="T1109" s="1130"/>
      <c r="U1109" s="1077"/>
    </row>
    <row r="1110" spans="1:21">
      <c r="A1110" s="1086"/>
      <c r="I1110" s="1075"/>
      <c r="J1110" s="1129"/>
      <c r="K1110" s="1075"/>
      <c r="L1110" s="1129"/>
      <c r="M1110" s="1113"/>
      <c r="N1110" s="1075"/>
      <c r="O1110" s="1129"/>
      <c r="P1110" s="1075"/>
      <c r="Q1110" s="1129"/>
      <c r="R1110" s="1113"/>
      <c r="S1110" s="1075"/>
      <c r="T1110" s="1129"/>
      <c r="U1110" s="1075"/>
    </row>
    <row r="1111" spans="1:21">
      <c r="A1111" s="1085"/>
      <c r="I1111" s="1077"/>
      <c r="J1111" s="1130"/>
      <c r="K1111" s="1077"/>
      <c r="L1111" s="1130"/>
      <c r="M1111" s="1114"/>
      <c r="N1111" s="1077"/>
      <c r="O1111" s="1130"/>
      <c r="P1111" s="1077"/>
      <c r="Q1111" s="1130"/>
      <c r="R1111" s="1114"/>
      <c r="S1111" s="1077"/>
      <c r="T1111" s="1130"/>
      <c r="U1111" s="1077"/>
    </row>
    <row r="1112" spans="1:21">
      <c r="A1112" s="1086"/>
      <c r="I1112" s="1075"/>
      <c r="J1112" s="1129"/>
      <c r="K1112" s="1075"/>
      <c r="L1112" s="1129"/>
      <c r="M1112" s="1113"/>
      <c r="N1112" s="1075"/>
      <c r="O1112" s="1129"/>
      <c r="P1112" s="1075"/>
      <c r="Q1112" s="1129"/>
      <c r="R1112" s="1113"/>
      <c r="S1112" s="1075"/>
      <c r="T1112" s="1129"/>
      <c r="U1112" s="1075"/>
    </row>
    <row r="1113" spans="1:21">
      <c r="A1113" s="1083"/>
      <c r="I1113" s="1077"/>
      <c r="J1113" s="1130"/>
      <c r="K1113" s="1077"/>
      <c r="L1113" s="1130"/>
      <c r="M1113" s="1114"/>
      <c r="N1113" s="1077"/>
      <c r="O1113" s="1130"/>
      <c r="P1113" s="1077"/>
      <c r="Q1113" s="1130"/>
      <c r="R1113" s="1114"/>
      <c r="S1113" s="1077"/>
      <c r="T1113" s="1130"/>
      <c r="U1113" s="1077"/>
    </row>
    <row r="1114" spans="1:21">
      <c r="A1114" s="1084"/>
      <c r="I1114" s="1075"/>
      <c r="J1114" s="1129"/>
      <c r="K1114" s="1075"/>
      <c r="L1114" s="1129"/>
      <c r="M1114" s="1113"/>
      <c r="N1114" s="1075"/>
      <c r="O1114" s="1129"/>
      <c r="P1114" s="1075"/>
      <c r="Q1114" s="1129"/>
      <c r="R1114" s="1113"/>
      <c r="S1114" s="1075"/>
      <c r="T1114" s="1129"/>
      <c r="U1114" s="1075"/>
    </row>
    <row r="1115" spans="1:21">
      <c r="A1115" s="1085"/>
      <c r="I1115" s="1077"/>
      <c r="J1115" s="1130"/>
      <c r="K1115" s="1077"/>
      <c r="L1115" s="1130"/>
      <c r="M1115" s="1114"/>
      <c r="N1115" s="1077"/>
      <c r="O1115" s="1130"/>
      <c r="P1115" s="1077"/>
      <c r="Q1115" s="1130"/>
      <c r="R1115" s="1114"/>
      <c r="S1115" s="1077"/>
      <c r="T1115" s="1130"/>
      <c r="U1115" s="1077"/>
    </row>
    <row r="1116" spans="1:21">
      <c r="A1116" s="1086"/>
      <c r="I1116" s="1075"/>
      <c r="J1116" s="1129"/>
      <c r="K1116" s="1075"/>
      <c r="L1116" s="1129"/>
      <c r="M1116" s="1113"/>
      <c r="N1116" s="1075"/>
      <c r="O1116" s="1129"/>
      <c r="P1116" s="1075"/>
      <c r="Q1116" s="1129"/>
      <c r="R1116" s="1113"/>
      <c r="S1116" s="1075"/>
      <c r="T1116" s="1129"/>
      <c r="U1116" s="1075"/>
    </row>
    <row r="1117" spans="1:21">
      <c r="A1117" s="1085"/>
      <c r="I1117" s="1077"/>
      <c r="J1117" s="1130"/>
      <c r="K1117" s="1077"/>
      <c r="L1117" s="1130"/>
      <c r="M1117" s="1114"/>
      <c r="N1117" s="1077"/>
      <c r="O1117" s="1130"/>
      <c r="P1117" s="1077"/>
      <c r="Q1117" s="1130"/>
      <c r="R1117" s="1114"/>
      <c r="S1117" s="1077"/>
      <c r="T1117" s="1130"/>
      <c r="U1117" s="1077"/>
    </row>
    <row r="1118" spans="1:21">
      <c r="A1118" s="1086"/>
      <c r="I1118" s="1075"/>
      <c r="J1118" s="1129"/>
      <c r="K1118" s="1075"/>
      <c r="L1118" s="1129"/>
      <c r="M1118" s="1113"/>
      <c r="N1118" s="1075"/>
      <c r="O1118" s="1129"/>
      <c r="P1118" s="1075"/>
      <c r="Q1118" s="1129"/>
      <c r="R1118" s="1113"/>
      <c r="S1118" s="1075"/>
      <c r="T1118" s="1129"/>
      <c r="U1118" s="1075"/>
    </row>
    <row r="1119" spans="1:21">
      <c r="A1119" s="1087"/>
      <c r="I1119" s="1077"/>
      <c r="J1119" s="1130"/>
      <c r="K1119" s="1077"/>
      <c r="L1119" s="1130"/>
      <c r="M1119" s="1114"/>
      <c r="N1119" s="1077"/>
      <c r="O1119" s="1130"/>
      <c r="P1119" s="1077"/>
      <c r="Q1119" s="1130"/>
      <c r="R1119" s="1114"/>
      <c r="S1119" s="1077"/>
      <c r="T1119" s="1130"/>
      <c r="U1119" s="1077"/>
    </row>
    <row r="1120" spans="1:21">
      <c r="A1120" s="1086"/>
      <c r="I1120" s="1075"/>
      <c r="J1120" s="1129"/>
      <c r="K1120" s="1075"/>
      <c r="L1120" s="1129"/>
      <c r="M1120" s="1113"/>
      <c r="N1120" s="1075"/>
      <c r="O1120" s="1129"/>
      <c r="P1120" s="1075"/>
      <c r="Q1120" s="1129"/>
      <c r="R1120" s="1113"/>
      <c r="S1120" s="1075"/>
      <c r="T1120" s="1129"/>
      <c r="U1120" s="1075"/>
    </row>
    <row r="1121" spans="1:21">
      <c r="A1121" s="1087"/>
      <c r="I1121" s="1077"/>
      <c r="J1121" s="1130"/>
      <c r="K1121" s="1077"/>
      <c r="L1121" s="1130"/>
      <c r="M1121" s="1114"/>
      <c r="N1121" s="1077"/>
      <c r="O1121" s="1130"/>
      <c r="P1121" s="1077"/>
      <c r="Q1121" s="1130"/>
      <c r="R1121" s="1114"/>
      <c r="S1121" s="1077"/>
      <c r="T1121" s="1130"/>
      <c r="U1121" s="1077"/>
    </row>
    <row r="1122" spans="1:21">
      <c r="A1122" s="1074"/>
      <c r="I1122" s="1075"/>
      <c r="J1122" s="1129"/>
      <c r="K1122" s="1075"/>
      <c r="L1122" s="1129"/>
      <c r="M1122" s="1113"/>
      <c r="N1122" s="1075"/>
      <c r="O1122" s="1129"/>
      <c r="P1122" s="1075"/>
      <c r="Q1122" s="1129"/>
      <c r="R1122" s="1113"/>
      <c r="S1122" s="1075"/>
      <c r="T1122" s="1129"/>
      <c r="U1122" s="1075"/>
    </row>
    <row r="1123" spans="1:21">
      <c r="A1123" s="1076"/>
      <c r="I1123" s="1077"/>
      <c r="J1123" s="1130"/>
      <c r="K1123" s="1077"/>
      <c r="L1123" s="1130"/>
      <c r="M1123" s="1114"/>
      <c r="N1123" s="1077"/>
      <c r="O1123" s="1130"/>
      <c r="P1123" s="1077"/>
      <c r="Q1123" s="1130"/>
      <c r="R1123" s="1114"/>
      <c r="S1123" s="1077"/>
      <c r="T1123" s="1130"/>
      <c r="U1123" s="1077"/>
    </row>
    <row r="1124" spans="1:21">
      <c r="A1124" s="1078"/>
      <c r="I1124" s="1075"/>
      <c r="J1124" s="1129"/>
      <c r="K1124" s="1075"/>
      <c r="L1124" s="1129"/>
      <c r="M1124" s="1113"/>
      <c r="N1124" s="1075"/>
      <c r="O1124" s="1129"/>
      <c r="P1124" s="1075"/>
      <c r="Q1124" s="1129"/>
      <c r="R1124" s="1113"/>
      <c r="S1124" s="1075"/>
      <c r="T1124" s="1129"/>
      <c r="U1124" s="1075"/>
    </row>
    <row r="1125" spans="1:21">
      <c r="A1125" s="1079"/>
      <c r="I1125" s="1077"/>
      <c r="J1125" s="1130"/>
      <c r="K1125" s="1077"/>
      <c r="L1125" s="1130"/>
      <c r="M1125" s="1114"/>
      <c r="N1125" s="1077"/>
      <c r="O1125" s="1130"/>
      <c r="P1125" s="1077"/>
      <c r="Q1125" s="1130"/>
      <c r="R1125" s="1114"/>
      <c r="S1125" s="1077"/>
      <c r="T1125" s="1130"/>
      <c r="U1125" s="1077"/>
    </row>
    <row r="1126" spans="1:21">
      <c r="A1126" s="1080"/>
      <c r="I1126" s="1075"/>
      <c r="J1126" s="1129"/>
      <c r="K1126" s="1075"/>
      <c r="L1126" s="1129"/>
      <c r="M1126" s="1113"/>
      <c r="N1126" s="1075"/>
      <c r="O1126" s="1129"/>
      <c r="P1126" s="1075"/>
      <c r="Q1126" s="1129"/>
      <c r="R1126" s="1113"/>
      <c r="S1126" s="1075"/>
      <c r="T1126" s="1129"/>
      <c r="U1126" s="1075"/>
    </row>
    <row r="1127" spans="1:21">
      <c r="A1127" s="1081"/>
      <c r="I1127" s="1077"/>
      <c r="J1127" s="1130"/>
      <c r="K1127" s="1077"/>
      <c r="L1127" s="1130"/>
      <c r="M1127" s="1114"/>
      <c r="N1127" s="1077"/>
      <c r="O1127" s="1130"/>
      <c r="P1127" s="1077"/>
      <c r="Q1127" s="1130"/>
      <c r="R1127" s="1114"/>
      <c r="S1127" s="1077"/>
      <c r="T1127" s="1130"/>
      <c r="U1127" s="1077"/>
    </row>
    <row r="1128" spans="1:21">
      <c r="A1128" s="1082"/>
      <c r="I1128" s="1075"/>
      <c r="J1128" s="1129"/>
      <c r="K1128" s="1075"/>
      <c r="L1128" s="1129"/>
      <c r="M1128" s="1113"/>
      <c r="N1128" s="1075"/>
      <c r="O1128" s="1129"/>
      <c r="P1128" s="1075"/>
      <c r="Q1128" s="1129"/>
      <c r="R1128" s="1113"/>
      <c r="S1128" s="1075"/>
      <c r="T1128" s="1129"/>
      <c r="U1128" s="1075"/>
    </row>
    <row r="1129" spans="1:21">
      <c r="A1129" s="1083"/>
      <c r="I1129" s="1077"/>
      <c r="J1129" s="1130"/>
      <c r="K1129" s="1077"/>
      <c r="L1129" s="1130"/>
      <c r="M1129" s="1114"/>
      <c r="N1129" s="1077"/>
      <c r="O1129" s="1130"/>
      <c r="P1129" s="1077"/>
      <c r="Q1129" s="1130"/>
      <c r="R1129" s="1114"/>
      <c r="S1129" s="1077"/>
      <c r="T1129" s="1130"/>
      <c r="U1129" s="1077"/>
    </row>
    <row r="1130" spans="1:21">
      <c r="A1130" s="1084"/>
      <c r="I1130" s="1075"/>
      <c r="J1130" s="1129"/>
      <c r="K1130" s="1075"/>
      <c r="L1130" s="1129"/>
      <c r="M1130" s="1113"/>
      <c r="N1130" s="1075"/>
      <c r="O1130" s="1129"/>
      <c r="P1130" s="1075"/>
      <c r="Q1130" s="1129"/>
      <c r="R1130" s="1113"/>
      <c r="S1130" s="1075"/>
      <c r="T1130" s="1129"/>
      <c r="U1130" s="1075"/>
    </row>
    <row r="1131" spans="1:21">
      <c r="A1131" s="1085"/>
      <c r="I1131" s="1077"/>
      <c r="J1131" s="1130"/>
      <c r="K1131" s="1077"/>
      <c r="L1131" s="1130"/>
      <c r="M1131" s="1114"/>
      <c r="N1131" s="1077"/>
      <c r="O1131" s="1130"/>
      <c r="P1131" s="1077"/>
      <c r="Q1131" s="1130"/>
      <c r="R1131" s="1114"/>
      <c r="S1131" s="1077"/>
      <c r="T1131" s="1130"/>
      <c r="U1131" s="1077"/>
    </row>
    <row r="1132" spans="1:21">
      <c r="A1132" s="1086"/>
      <c r="I1132" s="1075"/>
      <c r="J1132" s="1129"/>
      <c r="K1132" s="1075"/>
      <c r="L1132" s="1129"/>
      <c r="M1132" s="1113"/>
      <c r="N1132" s="1075"/>
      <c r="O1132" s="1129"/>
      <c r="P1132" s="1075"/>
      <c r="Q1132" s="1129"/>
      <c r="R1132" s="1113"/>
      <c r="S1132" s="1075"/>
      <c r="T1132" s="1129"/>
      <c r="U1132" s="1075"/>
    </row>
    <row r="1133" spans="1:21">
      <c r="A1133" s="1086"/>
      <c r="I1133" s="1075"/>
      <c r="J1133" s="1129"/>
      <c r="K1133" s="1075"/>
      <c r="L1133" s="1129"/>
      <c r="M1133" s="1113"/>
      <c r="N1133" s="1075"/>
      <c r="O1133" s="1129"/>
      <c r="P1133" s="1075"/>
      <c r="Q1133" s="1129"/>
      <c r="R1133" s="1113"/>
      <c r="S1133" s="1075"/>
      <c r="T1133" s="1129"/>
      <c r="U1133" s="1075"/>
    </row>
    <row r="1134" spans="1:21">
      <c r="A1134" s="1086"/>
      <c r="I1134" s="1075"/>
      <c r="J1134" s="1129"/>
      <c r="K1134" s="1075"/>
      <c r="L1134" s="1129"/>
      <c r="M1134" s="1113"/>
      <c r="N1134" s="1075"/>
      <c r="O1134" s="1129"/>
      <c r="P1134" s="1075"/>
      <c r="Q1134" s="1129"/>
      <c r="R1134" s="1113"/>
      <c r="S1134" s="1075"/>
      <c r="T1134" s="1129"/>
      <c r="U1134" s="1075"/>
    </row>
    <row r="1135" spans="1:21">
      <c r="A1135" s="1086"/>
      <c r="I1135" s="1075"/>
      <c r="J1135" s="1129"/>
      <c r="K1135" s="1075"/>
      <c r="L1135" s="1129"/>
      <c r="M1135" s="1113"/>
      <c r="N1135" s="1075"/>
      <c r="O1135" s="1129"/>
      <c r="P1135" s="1075"/>
      <c r="Q1135" s="1129"/>
      <c r="R1135" s="1113"/>
      <c r="S1135" s="1075"/>
      <c r="T1135" s="1129"/>
      <c r="U1135" s="1075"/>
    </row>
    <row r="1136" spans="1:21">
      <c r="A1136" s="1086"/>
      <c r="I1136" s="1075"/>
      <c r="J1136" s="1129"/>
      <c r="K1136" s="1075"/>
      <c r="L1136" s="1129"/>
      <c r="M1136" s="1113"/>
      <c r="N1136" s="1075"/>
      <c r="O1136" s="1129"/>
      <c r="P1136" s="1075"/>
      <c r="Q1136" s="1129"/>
      <c r="R1136" s="1113"/>
      <c r="S1136" s="1075"/>
      <c r="T1136" s="1129"/>
      <c r="U1136" s="1075"/>
    </row>
    <row r="1137" spans="1:21">
      <c r="A1137" s="1086"/>
      <c r="I1137" s="1075"/>
      <c r="J1137" s="1129"/>
      <c r="K1137" s="1075"/>
      <c r="L1137" s="1129"/>
      <c r="M1137" s="1113"/>
      <c r="N1137" s="1075"/>
      <c r="O1137" s="1129"/>
      <c r="P1137" s="1075"/>
      <c r="Q1137" s="1129"/>
      <c r="R1137" s="1113"/>
      <c r="S1137" s="1075"/>
      <c r="T1137" s="1129"/>
      <c r="U1137" s="1075"/>
    </row>
    <row r="1138" spans="1:21">
      <c r="A1138" s="1086"/>
      <c r="I1138" s="1075"/>
      <c r="J1138" s="1129"/>
      <c r="K1138" s="1075"/>
      <c r="L1138" s="1129"/>
      <c r="M1138" s="1113"/>
      <c r="N1138" s="1075"/>
      <c r="O1138" s="1129"/>
      <c r="P1138" s="1075"/>
      <c r="Q1138" s="1129"/>
      <c r="R1138" s="1113"/>
      <c r="S1138" s="1075"/>
      <c r="T1138" s="1129"/>
      <c r="U1138" s="1075"/>
    </row>
    <row r="1139" spans="1:21">
      <c r="A1139" s="1085"/>
      <c r="I1139" s="1077"/>
      <c r="J1139" s="1130"/>
      <c r="K1139" s="1077"/>
      <c r="L1139" s="1130"/>
      <c r="M1139" s="1114"/>
      <c r="N1139" s="1077"/>
      <c r="O1139" s="1130"/>
      <c r="P1139" s="1077"/>
      <c r="Q1139" s="1130"/>
      <c r="R1139" s="1114"/>
      <c r="S1139" s="1077"/>
      <c r="T1139" s="1130"/>
      <c r="U1139" s="1077"/>
    </row>
    <row r="1140" spans="1:21">
      <c r="A1140" s="1086"/>
      <c r="I1140" s="1075"/>
      <c r="J1140" s="1129"/>
      <c r="K1140" s="1075"/>
      <c r="L1140" s="1129"/>
      <c r="M1140" s="1113"/>
      <c r="N1140" s="1075"/>
      <c r="O1140" s="1129"/>
      <c r="P1140" s="1075"/>
      <c r="Q1140" s="1129"/>
      <c r="R1140" s="1113"/>
      <c r="S1140" s="1075"/>
      <c r="T1140" s="1129"/>
      <c r="U1140" s="1075"/>
    </row>
    <row r="1141" spans="1:21">
      <c r="A1141" s="1086"/>
      <c r="I1141" s="1075"/>
      <c r="J1141" s="1129"/>
      <c r="K1141" s="1075"/>
      <c r="L1141" s="1129"/>
      <c r="M1141" s="1113"/>
      <c r="N1141" s="1075"/>
      <c r="O1141" s="1129"/>
      <c r="P1141" s="1075"/>
      <c r="Q1141" s="1129"/>
      <c r="R1141" s="1113"/>
      <c r="S1141" s="1075"/>
      <c r="T1141" s="1129"/>
      <c r="U1141" s="1075"/>
    </row>
    <row r="1142" spans="1:21">
      <c r="A1142" s="1084"/>
      <c r="I1142" s="1075"/>
      <c r="J1142" s="1129"/>
      <c r="K1142" s="1075"/>
      <c r="L1142" s="1129"/>
      <c r="M1142" s="1113"/>
      <c r="N1142" s="1075"/>
      <c r="O1142" s="1129"/>
      <c r="P1142" s="1075"/>
      <c r="Q1142" s="1129"/>
      <c r="R1142" s="1113"/>
      <c r="S1142" s="1075"/>
      <c r="T1142" s="1129"/>
      <c r="U1142" s="1075"/>
    </row>
    <row r="1143" spans="1:21">
      <c r="A1143" s="1085"/>
      <c r="I1143" s="1077"/>
      <c r="J1143" s="1130"/>
      <c r="K1143" s="1077"/>
      <c r="L1143" s="1130"/>
      <c r="M1143" s="1114"/>
      <c r="N1143" s="1077"/>
      <c r="O1143" s="1130"/>
      <c r="P1143" s="1077"/>
      <c r="Q1143" s="1130"/>
      <c r="R1143" s="1114"/>
      <c r="S1143" s="1077"/>
      <c r="T1143" s="1130"/>
      <c r="U1143" s="1077"/>
    </row>
    <row r="1144" spans="1:21">
      <c r="A1144" s="1086"/>
      <c r="I1144" s="1075"/>
      <c r="J1144" s="1129"/>
      <c r="K1144" s="1075"/>
      <c r="L1144" s="1129"/>
      <c r="M1144" s="1113"/>
      <c r="N1144" s="1075"/>
      <c r="O1144" s="1129"/>
      <c r="P1144" s="1075"/>
      <c r="Q1144" s="1129"/>
      <c r="R1144" s="1113"/>
      <c r="S1144" s="1075"/>
      <c r="T1144" s="1129"/>
      <c r="U1144" s="1075"/>
    </row>
    <row r="1145" spans="1:21">
      <c r="A1145" s="1086"/>
      <c r="I1145" s="1075"/>
      <c r="J1145" s="1129"/>
      <c r="K1145" s="1075"/>
      <c r="L1145" s="1129"/>
      <c r="M1145" s="1113"/>
      <c r="N1145" s="1075"/>
      <c r="O1145" s="1129"/>
      <c r="P1145" s="1075"/>
      <c r="Q1145" s="1129"/>
      <c r="R1145" s="1113"/>
      <c r="S1145" s="1075"/>
      <c r="T1145" s="1129"/>
      <c r="U1145" s="1075"/>
    </row>
    <row r="1146" spans="1:21">
      <c r="A1146" s="1086"/>
      <c r="I1146" s="1075"/>
      <c r="J1146" s="1129"/>
      <c r="K1146" s="1075"/>
      <c r="L1146" s="1129"/>
      <c r="M1146" s="1113"/>
      <c r="N1146" s="1075"/>
      <c r="O1146" s="1129"/>
      <c r="P1146" s="1075"/>
      <c r="Q1146" s="1129"/>
      <c r="R1146" s="1113"/>
      <c r="S1146" s="1075"/>
      <c r="T1146" s="1129"/>
      <c r="U1146" s="1075"/>
    </row>
    <row r="1147" spans="1:21">
      <c r="A1147" s="1082"/>
      <c r="I1147" s="1075"/>
      <c r="J1147" s="1129"/>
      <c r="K1147" s="1075"/>
      <c r="L1147" s="1129"/>
      <c r="M1147" s="1113"/>
      <c r="N1147" s="1075"/>
      <c r="O1147" s="1129"/>
      <c r="P1147" s="1075"/>
      <c r="Q1147" s="1129"/>
      <c r="R1147" s="1113"/>
      <c r="S1147" s="1075"/>
      <c r="T1147" s="1129"/>
      <c r="U1147" s="1075"/>
    </row>
    <row r="1148" spans="1:21">
      <c r="A1148" s="1083"/>
      <c r="I1148" s="1077"/>
      <c r="J1148" s="1130"/>
      <c r="K1148" s="1077"/>
      <c r="L1148" s="1130"/>
      <c r="M1148" s="1114"/>
      <c r="N1148" s="1077"/>
      <c r="O1148" s="1130"/>
      <c r="P1148" s="1077"/>
      <c r="Q1148" s="1130"/>
      <c r="R1148" s="1114"/>
      <c r="S1148" s="1077"/>
      <c r="T1148" s="1130"/>
      <c r="U1148" s="1077"/>
    </row>
    <row r="1149" spans="1:21">
      <c r="A1149" s="1084"/>
      <c r="I1149" s="1075"/>
      <c r="J1149" s="1129"/>
      <c r="K1149" s="1075"/>
      <c r="L1149" s="1129"/>
      <c r="M1149" s="1113"/>
      <c r="N1149" s="1075"/>
      <c r="O1149" s="1129"/>
      <c r="P1149" s="1075"/>
      <c r="Q1149" s="1129"/>
      <c r="R1149" s="1113"/>
      <c r="S1149" s="1075"/>
      <c r="T1149" s="1129"/>
      <c r="U1149" s="1075"/>
    </row>
    <row r="1150" spans="1:21">
      <c r="A1150" s="1085"/>
      <c r="I1150" s="1077"/>
      <c r="J1150" s="1130"/>
      <c r="K1150" s="1077"/>
      <c r="L1150" s="1130"/>
      <c r="M1150" s="1114"/>
      <c r="N1150" s="1077"/>
      <c r="O1150" s="1130"/>
      <c r="P1150" s="1077"/>
      <c r="Q1150" s="1130"/>
      <c r="R1150" s="1114"/>
      <c r="S1150" s="1077"/>
      <c r="T1150" s="1130"/>
      <c r="U1150" s="1077"/>
    </row>
    <row r="1151" spans="1:21">
      <c r="A1151" s="1086"/>
      <c r="I1151" s="1075"/>
      <c r="J1151" s="1129"/>
      <c r="K1151" s="1075"/>
      <c r="L1151" s="1129"/>
      <c r="M1151" s="1113"/>
      <c r="N1151" s="1075"/>
      <c r="O1151" s="1129"/>
      <c r="P1151" s="1075"/>
      <c r="Q1151" s="1129"/>
      <c r="R1151" s="1113"/>
      <c r="S1151" s="1075"/>
      <c r="T1151" s="1129"/>
      <c r="U1151" s="1075"/>
    </row>
    <row r="1152" spans="1:21">
      <c r="A1152" s="1076"/>
      <c r="I1152" s="1077"/>
      <c r="J1152" s="1130"/>
      <c r="K1152" s="1077"/>
      <c r="L1152" s="1130"/>
      <c r="M1152" s="1114"/>
      <c r="N1152" s="1077"/>
      <c r="O1152" s="1130"/>
      <c r="P1152" s="1077"/>
      <c r="Q1152" s="1130"/>
      <c r="R1152" s="1114"/>
      <c r="S1152" s="1077"/>
      <c r="T1152" s="1130"/>
      <c r="U1152" s="1077"/>
    </row>
    <row r="1153" spans="1:21">
      <c r="A1153" s="1078"/>
      <c r="I1153" s="1075"/>
      <c r="J1153" s="1129"/>
      <c r="K1153" s="1075"/>
      <c r="L1153" s="1129"/>
      <c r="M1153" s="1113"/>
      <c r="N1153" s="1075"/>
      <c r="O1153" s="1129"/>
      <c r="P1153" s="1075"/>
      <c r="Q1153" s="1129"/>
      <c r="R1153" s="1113"/>
      <c r="S1153" s="1075"/>
      <c r="T1153" s="1129"/>
      <c r="U1153" s="1075"/>
    </row>
    <row r="1154" spans="1:21">
      <c r="A1154" s="1079"/>
      <c r="I1154" s="1077"/>
      <c r="J1154" s="1130"/>
      <c r="K1154" s="1077"/>
      <c r="L1154" s="1130"/>
      <c r="M1154" s="1114"/>
      <c r="N1154" s="1077"/>
      <c r="O1154" s="1130"/>
      <c r="P1154" s="1077"/>
      <c r="Q1154" s="1130"/>
      <c r="R1154" s="1114"/>
      <c r="S1154" s="1077"/>
      <c r="T1154" s="1130"/>
      <c r="U1154" s="1077"/>
    </row>
    <row r="1155" spans="1:21">
      <c r="A1155" s="1080"/>
      <c r="I1155" s="1075"/>
      <c r="J1155" s="1129"/>
      <c r="K1155" s="1075"/>
      <c r="L1155" s="1129"/>
      <c r="M1155" s="1113"/>
      <c r="N1155" s="1075"/>
      <c r="O1155" s="1129"/>
      <c r="P1155" s="1075"/>
      <c r="Q1155" s="1129"/>
      <c r="R1155" s="1113"/>
      <c r="S1155" s="1075"/>
      <c r="T1155" s="1129"/>
      <c r="U1155" s="1075"/>
    </row>
    <row r="1156" spans="1:21">
      <c r="A1156" s="1081"/>
      <c r="I1156" s="1077"/>
      <c r="J1156" s="1130"/>
      <c r="K1156" s="1077"/>
      <c r="L1156" s="1130"/>
      <c r="M1156" s="1114"/>
      <c r="N1156" s="1077"/>
      <c r="O1156" s="1130"/>
      <c r="P1156" s="1077"/>
      <c r="Q1156" s="1130"/>
      <c r="R1156" s="1114"/>
      <c r="S1156" s="1077"/>
      <c r="T1156" s="1130"/>
      <c r="U1156" s="1077"/>
    </row>
    <row r="1157" spans="1:21">
      <c r="A1157" s="1082"/>
      <c r="I1157" s="1075"/>
      <c r="J1157" s="1129"/>
      <c r="K1157" s="1075"/>
      <c r="L1157" s="1129"/>
      <c r="M1157" s="1113"/>
      <c r="N1157" s="1075"/>
      <c r="O1157" s="1129"/>
      <c r="P1157" s="1075"/>
      <c r="Q1157" s="1129"/>
      <c r="R1157" s="1113"/>
      <c r="S1157" s="1075"/>
      <c r="T1157" s="1129"/>
      <c r="U1157" s="1075"/>
    </row>
    <row r="1158" spans="1:21">
      <c r="A1158" s="1083"/>
      <c r="I1158" s="1077"/>
      <c r="J1158" s="1130"/>
      <c r="K1158" s="1077"/>
      <c r="L1158" s="1130"/>
      <c r="M1158" s="1114"/>
      <c r="N1158" s="1077"/>
      <c r="O1158" s="1130"/>
      <c r="P1158" s="1077"/>
      <c r="Q1158" s="1130"/>
      <c r="R1158" s="1114"/>
      <c r="S1158" s="1077"/>
      <c r="T1158" s="1130"/>
      <c r="U1158" s="1077"/>
    </row>
    <row r="1159" spans="1:21">
      <c r="A1159" s="1084"/>
      <c r="I1159" s="1075"/>
      <c r="J1159" s="1129"/>
      <c r="K1159" s="1075"/>
      <c r="L1159" s="1129"/>
      <c r="M1159" s="1113"/>
      <c r="N1159" s="1075"/>
      <c r="O1159" s="1129"/>
      <c r="P1159" s="1075"/>
      <c r="Q1159" s="1129"/>
      <c r="R1159" s="1113"/>
      <c r="S1159" s="1075"/>
      <c r="T1159" s="1129"/>
      <c r="U1159" s="1075"/>
    </row>
    <row r="1160" spans="1:21">
      <c r="A1160" s="1085"/>
      <c r="I1160" s="1077"/>
      <c r="J1160" s="1130"/>
      <c r="K1160" s="1077"/>
      <c r="L1160" s="1130"/>
      <c r="M1160" s="1114"/>
      <c r="N1160" s="1077"/>
      <c r="O1160" s="1130"/>
      <c r="P1160" s="1077"/>
      <c r="Q1160" s="1130"/>
      <c r="R1160" s="1114"/>
      <c r="S1160" s="1077"/>
      <c r="T1160" s="1130"/>
      <c r="U1160" s="1077"/>
    </row>
    <row r="1161" spans="1:21">
      <c r="A1161" s="1086"/>
      <c r="I1161" s="1075"/>
      <c r="J1161" s="1129"/>
      <c r="K1161" s="1075"/>
      <c r="L1161" s="1129"/>
      <c r="M1161" s="1113"/>
      <c r="N1161" s="1075"/>
      <c r="O1161" s="1129"/>
      <c r="P1161" s="1075"/>
      <c r="Q1161" s="1129"/>
      <c r="R1161" s="1113"/>
      <c r="S1161" s="1075"/>
      <c r="T1161" s="1129"/>
      <c r="U1161" s="1075"/>
    </row>
    <row r="1162" spans="1:21">
      <c r="A1162" s="1086"/>
      <c r="I1162" s="1075"/>
      <c r="J1162" s="1129"/>
      <c r="K1162" s="1075"/>
      <c r="L1162" s="1129"/>
      <c r="M1162" s="1113"/>
      <c r="N1162" s="1075"/>
      <c r="O1162" s="1129"/>
      <c r="P1162" s="1075"/>
      <c r="Q1162" s="1129"/>
      <c r="R1162" s="1113"/>
      <c r="S1162" s="1075"/>
      <c r="T1162" s="1129"/>
      <c r="U1162" s="1075"/>
    </row>
    <row r="1163" spans="1:21">
      <c r="A1163" s="1086"/>
      <c r="I1163" s="1075"/>
      <c r="J1163" s="1129"/>
      <c r="K1163" s="1075"/>
      <c r="L1163" s="1129"/>
      <c r="M1163" s="1113"/>
      <c r="N1163" s="1075"/>
      <c r="O1163" s="1129"/>
      <c r="P1163" s="1075"/>
      <c r="Q1163" s="1129"/>
      <c r="R1163" s="1113"/>
      <c r="S1163" s="1075"/>
      <c r="T1163" s="1129"/>
      <c r="U1163" s="1075"/>
    </row>
    <row r="1164" spans="1:21">
      <c r="A1164" s="1086"/>
      <c r="I1164" s="1075"/>
      <c r="J1164" s="1129"/>
      <c r="K1164" s="1075"/>
      <c r="L1164" s="1129"/>
      <c r="M1164" s="1113"/>
      <c r="N1164" s="1075"/>
      <c r="O1164" s="1129"/>
      <c r="P1164" s="1075"/>
      <c r="Q1164" s="1129"/>
      <c r="R1164" s="1113"/>
      <c r="S1164" s="1075"/>
      <c r="T1164" s="1129"/>
      <c r="U1164" s="1075"/>
    </row>
    <row r="1165" spans="1:21">
      <c r="A1165" s="1086"/>
      <c r="I1165" s="1075"/>
      <c r="J1165" s="1129"/>
      <c r="K1165" s="1075"/>
      <c r="L1165" s="1129"/>
      <c r="M1165" s="1113"/>
      <c r="N1165" s="1075"/>
      <c r="O1165" s="1129"/>
      <c r="P1165" s="1075"/>
      <c r="Q1165" s="1129"/>
      <c r="R1165" s="1113"/>
      <c r="S1165" s="1075"/>
      <c r="T1165" s="1129"/>
      <c r="U1165" s="1075"/>
    </row>
    <row r="1166" spans="1:21">
      <c r="A1166" s="1086"/>
      <c r="I1166" s="1075"/>
      <c r="J1166" s="1129"/>
      <c r="K1166" s="1075"/>
      <c r="L1166" s="1129"/>
      <c r="M1166" s="1113"/>
      <c r="N1166" s="1075"/>
      <c r="O1166" s="1129"/>
      <c r="P1166" s="1075"/>
      <c r="Q1166" s="1129"/>
      <c r="R1166" s="1113"/>
      <c r="S1166" s="1075"/>
      <c r="T1166" s="1129"/>
      <c r="U1166" s="1075"/>
    </row>
    <row r="1167" spans="1:21">
      <c r="A1167" s="1085"/>
      <c r="I1167" s="1077"/>
      <c r="J1167" s="1130"/>
      <c r="K1167" s="1077"/>
      <c r="L1167" s="1130"/>
      <c r="M1167" s="1114"/>
      <c r="N1167" s="1077"/>
      <c r="O1167" s="1130"/>
      <c r="P1167" s="1077"/>
      <c r="Q1167" s="1130"/>
      <c r="R1167" s="1114"/>
      <c r="S1167" s="1077"/>
      <c r="T1167" s="1130"/>
      <c r="U1167" s="1077"/>
    </row>
    <row r="1168" spans="1:21">
      <c r="A1168" s="1086"/>
      <c r="I1168" s="1075"/>
      <c r="J1168" s="1129"/>
      <c r="K1168" s="1075"/>
      <c r="L1168" s="1129"/>
      <c r="M1168" s="1113"/>
      <c r="N1168" s="1075"/>
      <c r="O1168" s="1129"/>
      <c r="P1168" s="1075"/>
      <c r="Q1168" s="1129"/>
      <c r="R1168" s="1113"/>
      <c r="S1168" s="1075"/>
      <c r="T1168" s="1129"/>
      <c r="U1168" s="1075"/>
    </row>
    <row r="1169" spans="1:21">
      <c r="A1169" s="1086"/>
      <c r="I1169" s="1075"/>
      <c r="J1169" s="1129"/>
      <c r="K1169" s="1075"/>
      <c r="L1169" s="1129"/>
      <c r="M1169" s="1113"/>
      <c r="N1169" s="1075"/>
      <c r="O1169" s="1129"/>
      <c r="P1169" s="1075"/>
      <c r="Q1169" s="1129"/>
      <c r="R1169" s="1113"/>
      <c r="S1169" s="1075"/>
      <c r="T1169" s="1129"/>
      <c r="U1169" s="1075"/>
    </row>
    <row r="1170" spans="1:21">
      <c r="A1170" s="1084"/>
      <c r="I1170" s="1075"/>
      <c r="J1170" s="1129"/>
      <c r="K1170" s="1075"/>
      <c r="L1170" s="1129"/>
      <c r="M1170" s="1113"/>
      <c r="N1170" s="1075"/>
      <c r="O1170" s="1129"/>
      <c r="P1170" s="1075"/>
      <c r="Q1170" s="1129"/>
      <c r="R1170" s="1113"/>
      <c r="S1170" s="1075"/>
      <c r="T1170" s="1129"/>
      <c r="U1170" s="1075"/>
    </row>
    <row r="1171" spans="1:21">
      <c r="A1171" s="1085"/>
      <c r="I1171" s="1077"/>
      <c r="J1171" s="1130"/>
      <c r="K1171" s="1077"/>
      <c r="L1171" s="1130"/>
      <c r="M1171" s="1114"/>
      <c r="N1171" s="1077"/>
      <c r="O1171" s="1130"/>
      <c r="P1171" s="1077"/>
      <c r="Q1171" s="1130"/>
      <c r="R1171" s="1114"/>
      <c r="S1171" s="1077"/>
      <c r="T1171" s="1130"/>
      <c r="U1171" s="1077"/>
    </row>
    <row r="1172" spans="1:21">
      <c r="A1172" s="1086"/>
      <c r="I1172" s="1075"/>
      <c r="J1172" s="1129"/>
      <c r="K1172" s="1075"/>
      <c r="L1172" s="1129"/>
      <c r="M1172" s="1113"/>
      <c r="N1172" s="1075"/>
      <c r="O1172" s="1129"/>
      <c r="P1172" s="1075"/>
      <c r="Q1172" s="1129"/>
      <c r="R1172" s="1113"/>
      <c r="S1172" s="1075"/>
      <c r="T1172" s="1129"/>
      <c r="U1172" s="1075"/>
    </row>
    <row r="1173" spans="1:21">
      <c r="A1173" s="1086"/>
      <c r="I1173" s="1075"/>
      <c r="J1173" s="1129"/>
      <c r="K1173" s="1075"/>
      <c r="L1173" s="1129"/>
      <c r="M1173" s="1113"/>
      <c r="N1173" s="1075"/>
      <c r="O1173" s="1129"/>
      <c r="P1173" s="1075"/>
      <c r="Q1173" s="1129"/>
      <c r="R1173" s="1113"/>
      <c r="S1173" s="1075"/>
      <c r="T1173" s="1129"/>
      <c r="U1173" s="1075"/>
    </row>
    <row r="1174" spans="1:21">
      <c r="A1174" s="1086"/>
      <c r="I1174" s="1075"/>
      <c r="J1174" s="1129"/>
      <c r="K1174" s="1075"/>
      <c r="L1174" s="1129"/>
      <c r="M1174" s="1113"/>
      <c r="N1174" s="1075"/>
      <c r="O1174" s="1129"/>
      <c r="P1174" s="1075"/>
      <c r="Q1174" s="1129"/>
      <c r="R1174" s="1113"/>
      <c r="S1174" s="1075"/>
      <c r="T1174" s="1129"/>
      <c r="U1174" s="1075"/>
    </row>
    <row r="1175" spans="1:21">
      <c r="A1175" s="1082"/>
      <c r="I1175" s="1075"/>
      <c r="J1175" s="1129"/>
      <c r="K1175" s="1075"/>
      <c r="L1175" s="1129"/>
      <c r="M1175" s="1113"/>
      <c r="N1175" s="1075"/>
      <c r="O1175" s="1129"/>
      <c r="P1175" s="1075"/>
      <c r="Q1175" s="1129"/>
      <c r="R1175" s="1113"/>
      <c r="S1175" s="1075"/>
      <c r="T1175" s="1129"/>
      <c r="U1175" s="1075"/>
    </row>
    <row r="1176" spans="1:21">
      <c r="A1176" s="1083"/>
      <c r="I1176" s="1077"/>
      <c r="J1176" s="1130"/>
      <c r="K1176" s="1077"/>
      <c r="L1176" s="1130"/>
      <c r="M1176" s="1114"/>
      <c r="N1176" s="1077"/>
      <c r="O1176" s="1130"/>
      <c r="P1176" s="1077"/>
      <c r="Q1176" s="1130"/>
      <c r="R1176" s="1114"/>
      <c r="S1176" s="1077"/>
      <c r="T1176" s="1130"/>
      <c r="U1176" s="1077"/>
    </row>
    <row r="1177" spans="1:21">
      <c r="A1177" s="1084"/>
      <c r="I1177" s="1075"/>
      <c r="J1177" s="1129"/>
      <c r="K1177" s="1075"/>
      <c r="L1177" s="1129"/>
      <c r="M1177" s="1113"/>
      <c r="N1177" s="1075"/>
      <c r="O1177" s="1129"/>
      <c r="P1177" s="1075"/>
      <c r="Q1177" s="1129"/>
      <c r="R1177" s="1113"/>
      <c r="S1177" s="1075"/>
      <c r="T1177" s="1129"/>
      <c r="U1177" s="1075"/>
    </row>
    <row r="1178" spans="1:21">
      <c r="A1178" s="1085"/>
      <c r="I1178" s="1077"/>
      <c r="J1178" s="1130"/>
      <c r="K1178" s="1077"/>
      <c r="L1178" s="1130"/>
      <c r="M1178" s="1114"/>
      <c r="N1178" s="1077"/>
      <c r="O1178" s="1130"/>
      <c r="P1178" s="1077"/>
      <c r="Q1178" s="1130"/>
      <c r="R1178" s="1114"/>
      <c r="S1178" s="1077"/>
      <c r="T1178" s="1130"/>
      <c r="U1178" s="1077"/>
    </row>
    <row r="1179" spans="1:21">
      <c r="A1179" s="1086"/>
      <c r="I1179" s="1075"/>
      <c r="J1179" s="1129"/>
      <c r="K1179" s="1075"/>
      <c r="L1179" s="1129"/>
      <c r="M1179" s="1113"/>
      <c r="N1179" s="1075"/>
      <c r="O1179" s="1129"/>
      <c r="P1179" s="1075"/>
      <c r="Q1179" s="1129"/>
      <c r="R1179" s="1113"/>
      <c r="S1179" s="1075"/>
      <c r="T1179" s="1129"/>
      <c r="U1179" s="1075"/>
    </row>
    <row r="1180" spans="1:21">
      <c r="A1180" s="1082"/>
      <c r="I1180" s="1075"/>
      <c r="J1180" s="1129"/>
      <c r="K1180" s="1075"/>
      <c r="L1180" s="1129"/>
      <c r="M1180" s="1113"/>
      <c r="N1180" s="1075"/>
      <c r="O1180" s="1129"/>
      <c r="P1180" s="1075"/>
      <c r="Q1180" s="1129"/>
      <c r="R1180" s="1113"/>
      <c r="S1180" s="1075"/>
      <c r="T1180" s="1129"/>
      <c r="U1180" s="1075"/>
    </row>
    <row r="1181" spans="1:21">
      <c r="A1181" s="1083"/>
      <c r="I1181" s="1077"/>
      <c r="J1181" s="1130"/>
      <c r="K1181" s="1077"/>
      <c r="L1181" s="1130"/>
      <c r="M1181" s="1114"/>
      <c r="N1181" s="1077"/>
      <c r="O1181" s="1130"/>
      <c r="P1181" s="1077"/>
      <c r="Q1181" s="1130"/>
      <c r="R1181" s="1114"/>
      <c r="S1181" s="1077"/>
      <c r="T1181" s="1130"/>
      <c r="U1181" s="1077"/>
    </row>
    <row r="1182" spans="1:21">
      <c r="A1182" s="1084"/>
      <c r="I1182" s="1075"/>
      <c r="J1182" s="1129"/>
      <c r="K1182" s="1075"/>
      <c r="L1182" s="1129"/>
      <c r="M1182" s="1113"/>
      <c r="N1182" s="1075"/>
      <c r="O1182" s="1129"/>
      <c r="P1182" s="1075"/>
      <c r="Q1182" s="1129"/>
      <c r="R1182" s="1113"/>
      <c r="S1182" s="1075"/>
      <c r="T1182" s="1129"/>
      <c r="U1182" s="1075"/>
    </row>
    <row r="1183" spans="1:21">
      <c r="A1183" s="1085"/>
      <c r="I1183" s="1077"/>
      <c r="J1183" s="1130"/>
      <c r="K1183" s="1077"/>
      <c r="L1183" s="1130"/>
      <c r="M1183" s="1114"/>
      <c r="N1183" s="1077"/>
      <c r="O1183" s="1130"/>
      <c r="P1183" s="1077"/>
      <c r="Q1183" s="1130"/>
      <c r="R1183" s="1114"/>
      <c r="S1183" s="1077"/>
      <c r="T1183" s="1130"/>
      <c r="U1183" s="1077"/>
    </row>
    <row r="1184" spans="1:21">
      <c r="A1184" s="1086"/>
      <c r="I1184" s="1075"/>
      <c r="J1184" s="1129"/>
      <c r="K1184" s="1075"/>
      <c r="L1184" s="1129"/>
      <c r="M1184" s="1113"/>
      <c r="N1184" s="1075"/>
      <c r="O1184" s="1129"/>
      <c r="P1184" s="1075"/>
      <c r="Q1184" s="1129"/>
      <c r="R1184" s="1113"/>
      <c r="S1184" s="1075"/>
      <c r="T1184" s="1129"/>
      <c r="U1184" s="1075"/>
    </row>
    <row r="1185" spans="1:21">
      <c r="A1185" s="1086"/>
      <c r="I1185" s="1075"/>
      <c r="J1185" s="1129"/>
      <c r="K1185" s="1075"/>
      <c r="L1185" s="1129"/>
      <c r="M1185" s="1113"/>
      <c r="N1185" s="1075"/>
      <c r="O1185" s="1129"/>
      <c r="P1185" s="1075"/>
      <c r="Q1185" s="1129"/>
      <c r="R1185" s="1113"/>
      <c r="S1185" s="1075"/>
      <c r="T1185" s="1129"/>
      <c r="U1185" s="1075"/>
    </row>
    <row r="1186" spans="1:21">
      <c r="A1186" s="1072"/>
      <c r="I1186" s="1073"/>
      <c r="J1186" s="1131"/>
      <c r="K1186" s="1073"/>
      <c r="L1186" s="1131"/>
      <c r="M1186" s="1113"/>
      <c r="N1186" s="1073"/>
      <c r="O1186" s="1131"/>
      <c r="P1186" s="1073"/>
      <c r="Q1186" s="1131"/>
      <c r="R1186" s="1113"/>
      <c r="S1186" s="1073"/>
      <c r="T1186" s="1131"/>
      <c r="U1186" s="1073"/>
    </row>
    <row r="1187" spans="1:21">
      <c r="A1187" s="1074"/>
      <c r="I1187" s="1075"/>
      <c r="J1187" s="1129"/>
      <c r="K1187" s="1075"/>
      <c r="L1187" s="1129"/>
      <c r="M1187" s="1113"/>
      <c r="N1187" s="1075"/>
      <c r="O1187" s="1129"/>
      <c r="P1187" s="1075"/>
      <c r="Q1187" s="1129"/>
      <c r="R1187" s="1113"/>
      <c r="S1187" s="1075"/>
      <c r="T1187" s="1129"/>
      <c r="U1187" s="1075"/>
    </row>
    <row r="1188" spans="1:21">
      <c r="A1188" s="1076"/>
      <c r="I1188" s="1077"/>
      <c r="J1188" s="1130"/>
      <c r="K1188" s="1077"/>
      <c r="L1188" s="1130"/>
      <c r="M1188" s="1114"/>
      <c r="N1188" s="1077"/>
      <c r="O1188" s="1130"/>
      <c r="P1188" s="1077"/>
      <c r="Q1188" s="1130"/>
      <c r="R1188" s="1114"/>
      <c r="S1188" s="1077"/>
      <c r="T1188" s="1130"/>
      <c r="U1188" s="1077"/>
    </row>
    <row r="1189" spans="1:21">
      <c r="A1189" s="1078"/>
      <c r="I1189" s="1075"/>
      <c r="J1189" s="1129"/>
      <c r="K1189" s="1075"/>
      <c r="L1189" s="1129"/>
      <c r="M1189" s="1113"/>
      <c r="N1189" s="1075"/>
      <c r="O1189" s="1129"/>
      <c r="P1189" s="1075"/>
      <c r="Q1189" s="1129"/>
      <c r="R1189" s="1113"/>
      <c r="S1189" s="1075"/>
      <c r="T1189" s="1129"/>
      <c r="U1189" s="1075"/>
    </row>
    <row r="1190" spans="1:21">
      <c r="A1190" s="1079"/>
      <c r="I1190" s="1077"/>
      <c r="J1190" s="1130"/>
      <c r="K1190" s="1077"/>
      <c r="L1190" s="1130"/>
      <c r="M1190" s="1114"/>
      <c r="N1190" s="1077"/>
      <c r="O1190" s="1130"/>
      <c r="P1190" s="1077"/>
      <c r="Q1190" s="1130"/>
      <c r="R1190" s="1114"/>
      <c r="S1190" s="1077"/>
      <c r="T1190" s="1130"/>
      <c r="U1190" s="1077"/>
    </row>
    <row r="1191" spans="1:21">
      <c r="A1191" s="1080"/>
      <c r="I1191" s="1075"/>
      <c r="J1191" s="1129"/>
      <c r="K1191" s="1075"/>
      <c r="L1191" s="1129"/>
      <c r="M1191" s="1113"/>
      <c r="N1191" s="1075"/>
      <c r="O1191" s="1129"/>
      <c r="P1191" s="1075"/>
      <c r="Q1191" s="1129"/>
      <c r="R1191" s="1113"/>
      <c r="S1191" s="1075"/>
      <c r="T1191" s="1129"/>
      <c r="U1191" s="1075"/>
    </row>
    <row r="1192" spans="1:21">
      <c r="A1192" s="1081"/>
      <c r="I1192" s="1077"/>
      <c r="J1192" s="1130"/>
      <c r="K1192" s="1077"/>
      <c r="L1192" s="1130"/>
      <c r="M1192" s="1114"/>
      <c r="N1192" s="1077"/>
      <c r="O1192" s="1130"/>
      <c r="P1192" s="1077"/>
      <c r="Q1192" s="1130"/>
      <c r="R1192" s="1114"/>
      <c r="S1192" s="1077"/>
      <c r="T1192" s="1130"/>
      <c r="U1192" s="1077"/>
    </row>
    <row r="1193" spans="1:21">
      <c r="A1193" s="1082"/>
      <c r="I1193" s="1075"/>
      <c r="J1193" s="1129"/>
      <c r="K1193" s="1075"/>
      <c r="L1193" s="1129"/>
      <c r="M1193" s="1113"/>
      <c r="N1193" s="1075"/>
      <c r="O1193" s="1129"/>
      <c r="P1193" s="1075"/>
      <c r="Q1193" s="1129"/>
      <c r="R1193" s="1113"/>
      <c r="S1193" s="1075"/>
      <c r="T1193" s="1129"/>
      <c r="U1193" s="1075"/>
    </row>
    <row r="1194" spans="1:21">
      <c r="A1194" s="1083"/>
      <c r="I1194" s="1077"/>
      <c r="J1194" s="1130"/>
      <c r="K1194" s="1077"/>
      <c r="L1194" s="1130"/>
      <c r="M1194" s="1114"/>
      <c r="N1194" s="1077"/>
      <c r="O1194" s="1130"/>
      <c r="P1194" s="1077"/>
      <c r="Q1194" s="1130"/>
      <c r="R1194" s="1114"/>
      <c r="S1194" s="1077"/>
      <c r="T1194" s="1130"/>
      <c r="U1194" s="1077"/>
    </row>
    <row r="1195" spans="1:21">
      <c r="A1195" s="1084"/>
      <c r="I1195" s="1075"/>
      <c r="J1195" s="1129"/>
      <c r="K1195" s="1075"/>
      <c r="L1195" s="1129"/>
      <c r="M1195" s="1113"/>
      <c r="N1195" s="1075"/>
      <c r="O1195" s="1129"/>
      <c r="P1195" s="1075"/>
      <c r="Q1195" s="1129"/>
      <c r="R1195" s="1113"/>
      <c r="S1195" s="1075"/>
      <c r="T1195" s="1129"/>
      <c r="U1195" s="1075"/>
    </row>
    <row r="1196" spans="1:21">
      <c r="A1196" s="1085"/>
      <c r="I1196" s="1077"/>
      <c r="J1196" s="1130"/>
      <c r="K1196" s="1077"/>
      <c r="L1196" s="1130"/>
      <c r="M1196" s="1114"/>
      <c r="N1196" s="1077"/>
      <c r="O1196" s="1130"/>
      <c r="P1196" s="1077"/>
      <c r="Q1196" s="1130"/>
      <c r="R1196" s="1114"/>
      <c r="S1196" s="1077"/>
      <c r="T1196" s="1130"/>
      <c r="U1196" s="1077"/>
    </row>
    <row r="1197" spans="1:21">
      <c r="A1197" s="1086"/>
      <c r="I1197" s="1075"/>
      <c r="J1197" s="1129"/>
      <c r="K1197" s="1075"/>
      <c r="L1197" s="1129"/>
      <c r="M1197" s="1113"/>
      <c r="N1197" s="1075"/>
      <c r="O1197" s="1129"/>
      <c r="P1197" s="1075"/>
      <c r="Q1197" s="1129"/>
      <c r="R1197" s="1113"/>
      <c r="S1197" s="1075"/>
      <c r="T1197" s="1129"/>
      <c r="U1197" s="1075"/>
    </row>
    <row r="1198" spans="1:21">
      <c r="A1198" s="1085"/>
      <c r="I1198" s="1077"/>
      <c r="J1198" s="1130"/>
      <c r="K1198" s="1077"/>
      <c r="L1198" s="1130"/>
      <c r="M1198" s="1114"/>
      <c r="N1198" s="1077"/>
      <c r="O1198" s="1130"/>
      <c r="P1198" s="1077"/>
      <c r="Q1198" s="1130"/>
      <c r="R1198" s="1114"/>
      <c r="S1198" s="1077"/>
      <c r="T1198" s="1130"/>
      <c r="U1198" s="1077"/>
    </row>
    <row r="1199" spans="1:21">
      <c r="A1199" s="1086"/>
      <c r="I1199" s="1075"/>
      <c r="J1199" s="1129"/>
      <c r="K1199" s="1075"/>
      <c r="L1199" s="1129"/>
      <c r="M1199" s="1113"/>
      <c r="N1199" s="1075"/>
      <c r="O1199" s="1129"/>
      <c r="P1199" s="1075"/>
      <c r="Q1199" s="1129"/>
      <c r="R1199" s="1113"/>
      <c r="S1199" s="1075"/>
      <c r="T1199" s="1129"/>
      <c r="U1199" s="1075"/>
    </row>
    <row r="1200" spans="1:21">
      <c r="A1200" s="1087"/>
      <c r="I1200" s="1077"/>
      <c r="J1200" s="1130"/>
      <c r="K1200" s="1077"/>
      <c r="L1200" s="1130"/>
      <c r="M1200" s="1114"/>
      <c r="N1200" s="1077"/>
      <c r="O1200" s="1130"/>
      <c r="P1200" s="1077"/>
      <c r="Q1200" s="1130"/>
      <c r="R1200" s="1114"/>
      <c r="S1200" s="1077"/>
      <c r="T1200" s="1130"/>
      <c r="U1200" s="1077"/>
    </row>
    <row r="1201" spans="1:21">
      <c r="A1201" s="1086"/>
      <c r="I1201" s="1075"/>
      <c r="J1201" s="1129"/>
      <c r="K1201" s="1075"/>
      <c r="L1201" s="1129"/>
      <c r="M1201" s="1113"/>
      <c r="N1201" s="1075"/>
      <c r="O1201" s="1129"/>
      <c r="P1201" s="1075"/>
      <c r="Q1201" s="1129"/>
      <c r="R1201" s="1113"/>
      <c r="S1201" s="1075"/>
      <c r="T1201" s="1129"/>
      <c r="U1201" s="1075"/>
    </row>
    <row r="1202" spans="1:21">
      <c r="A1202" s="1087"/>
      <c r="I1202" s="1077"/>
      <c r="J1202" s="1130"/>
      <c r="K1202" s="1077"/>
      <c r="L1202" s="1130"/>
      <c r="M1202" s="1114"/>
      <c r="N1202" s="1077"/>
      <c r="O1202" s="1130"/>
      <c r="P1202" s="1077"/>
      <c r="Q1202" s="1130"/>
      <c r="R1202" s="1114"/>
      <c r="S1202" s="1077"/>
      <c r="T1202" s="1130"/>
      <c r="U1202" s="1077"/>
    </row>
    <row r="1203" spans="1:21">
      <c r="A1203" s="1083"/>
      <c r="I1203" s="1077"/>
      <c r="J1203" s="1130"/>
      <c r="K1203" s="1077"/>
      <c r="L1203" s="1130"/>
      <c r="M1203" s="1114"/>
      <c r="N1203" s="1077"/>
      <c r="O1203" s="1130"/>
      <c r="P1203" s="1077"/>
      <c r="Q1203" s="1130"/>
      <c r="R1203" s="1114"/>
      <c r="S1203" s="1077"/>
      <c r="T1203" s="1130"/>
      <c r="U1203" s="1077"/>
    </row>
    <row r="1204" spans="1:21">
      <c r="A1204" s="1084"/>
      <c r="I1204" s="1075"/>
      <c r="J1204" s="1129"/>
      <c r="K1204" s="1075"/>
      <c r="L1204" s="1129"/>
      <c r="M1204" s="1113"/>
      <c r="N1204" s="1075"/>
      <c r="O1204" s="1129"/>
      <c r="P1204" s="1075"/>
      <c r="Q1204" s="1129"/>
      <c r="R1204" s="1113"/>
      <c r="S1204" s="1075"/>
      <c r="T1204" s="1129"/>
      <c r="U1204" s="1075"/>
    </row>
    <row r="1205" spans="1:21">
      <c r="A1205" s="1085"/>
      <c r="I1205" s="1077"/>
      <c r="J1205" s="1130"/>
      <c r="K1205" s="1077"/>
      <c r="L1205" s="1130"/>
      <c r="M1205" s="1114"/>
      <c r="N1205" s="1077"/>
      <c r="O1205" s="1130"/>
      <c r="P1205" s="1077"/>
      <c r="Q1205" s="1130"/>
      <c r="R1205" s="1114"/>
      <c r="S1205" s="1077"/>
      <c r="T1205" s="1130"/>
      <c r="U1205" s="1077"/>
    </row>
    <row r="1206" spans="1:21">
      <c r="A1206" s="1086"/>
      <c r="I1206" s="1075"/>
      <c r="J1206" s="1129"/>
      <c r="K1206" s="1075"/>
      <c r="L1206" s="1129"/>
      <c r="M1206" s="1113"/>
      <c r="N1206" s="1075"/>
      <c r="O1206" s="1129"/>
      <c r="P1206" s="1075"/>
      <c r="Q1206" s="1129"/>
      <c r="R1206" s="1113"/>
      <c r="S1206" s="1075"/>
      <c r="T1206" s="1129"/>
      <c r="U1206" s="1075"/>
    </row>
    <row r="1207" spans="1:21">
      <c r="A1207" s="1085"/>
      <c r="I1207" s="1077"/>
      <c r="J1207" s="1130"/>
      <c r="K1207" s="1077"/>
      <c r="L1207" s="1130"/>
      <c r="M1207" s="1114"/>
      <c r="N1207" s="1077"/>
      <c r="O1207" s="1130"/>
      <c r="P1207" s="1077"/>
      <c r="Q1207" s="1130"/>
      <c r="R1207" s="1114"/>
      <c r="S1207" s="1077"/>
      <c r="T1207" s="1130"/>
      <c r="U1207" s="1077"/>
    </row>
    <row r="1208" spans="1:21">
      <c r="A1208" s="1086"/>
      <c r="I1208" s="1075"/>
      <c r="J1208" s="1129"/>
      <c r="K1208" s="1075"/>
      <c r="L1208" s="1129"/>
      <c r="M1208" s="1113"/>
      <c r="N1208" s="1075"/>
      <c r="O1208" s="1129"/>
      <c r="P1208" s="1075"/>
      <c r="Q1208" s="1129"/>
      <c r="R1208" s="1113"/>
      <c r="S1208" s="1075"/>
      <c r="T1208" s="1129"/>
      <c r="U1208" s="1075"/>
    </row>
    <row r="1209" spans="1:21">
      <c r="A1209" s="1085"/>
      <c r="I1209" s="1077"/>
      <c r="J1209" s="1130"/>
      <c r="K1209" s="1077"/>
      <c r="L1209" s="1130"/>
      <c r="M1209" s="1114"/>
      <c r="N1209" s="1077"/>
      <c r="O1209" s="1130"/>
      <c r="P1209" s="1077"/>
      <c r="Q1209" s="1130"/>
      <c r="R1209" s="1114"/>
      <c r="S1209" s="1077"/>
      <c r="T1209" s="1130"/>
      <c r="U1209" s="1077"/>
    </row>
    <row r="1210" spans="1:21">
      <c r="A1210" s="1086"/>
      <c r="I1210" s="1075"/>
      <c r="J1210" s="1129"/>
      <c r="K1210" s="1075"/>
      <c r="L1210" s="1129"/>
      <c r="M1210" s="1113"/>
      <c r="N1210" s="1075"/>
      <c r="O1210" s="1129"/>
      <c r="P1210" s="1075"/>
      <c r="Q1210" s="1129"/>
      <c r="R1210" s="1113"/>
      <c r="S1210" s="1075"/>
      <c r="T1210" s="1129"/>
      <c r="U1210" s="1075"/>
    </row>
    <row r="1211" spans="1:21">
      <c r="A1211" s="1087"/>
      <c r="I1211" s="1077"/>
      <c r="J1211" s="1130"/>
      <c r="K1211" s="1077"/>
      <c r="L1211" s="1130"/>
      <c r="M1211" s="1114"/>
      <c r="N1211" s="1077"/>
      <c r="O1211" s="1130"/>
      <c r="P1211" s="1077"/>
      <c r="Q1211" s="1130"/>
      <c r="R1211" s="1114"/>
      <c r="S1211" s="1077"/>
      <c r="T1211" s="1130"/>
      <c r="U1211" s="1077"/>
    </row>
    <row r="1212" spans="1:21">
      <c r="A1212" s="1086"/>
      <c r="I1212" s="1075"/>
      <c r="J1212" s="1129"/>
      <c r="K1212" s="1075"/>
      <c r="L1212" s="1129"/>
      <c r="M1212" s="1113"/>
      <c r="N1212" s="1075"/>
      <c r="O1212" s="1129"/>
      <c r="P1212" s="1075"/>
      <c r="Q1212" s="1129"/>
      <c r="R1212" s="1113"/>
      <c r="S1212" s="1075"/>
      <c r="T1212" s="1129"/>
      <c r="U1212" s="1075"/>
    </row>
    <row r="1213" spans="1:21">
      <c r="A1213" s="1087"/>
      <c r="I1213" s="1077"/>
      <c r="J1213" s="1130"/>
      <c r="K1213" s="1077"/>
      <c r="L1213" s="1130"/>
      <c r="M1213" s="1114"/>
      <c r="N1213" s="1077"/>
      <c r="O1213" s="1130"/>
      <c r="P1213" s="1077"/>
      <c r="Q1213" s="1130"/>
      <c r="R1213" s="1114"/>
      <c r="S1213" s="1077"/>
      <c r="T1213" s="1130"/>
      <c r="U1213" s="1077"/>
    </row>
    <row r="1214" spans="1:21">
      <c r="A1214" s="1086"/>
      <c r="I1214" s="1075"/>
      <c r="J1214" s="1129"/>
      <c r="K1214" s="1075"/>
      <c r="L1214" s="1129"/>
      <c r="M1214" s="1113"/>
      <c r="N1214" s="1075"/>
      <c r="O1214" s="1129"/>
      <c r="P1214" s="1075"/>
      <c r="Q1214" s="1129"/>
      <c r="R1214" s="1113"/>
      <c r="S1214" s="1075"/>
      <c r="T1214" s="1129"/>
      <c r="U1214" s="1075"/>
    </row>
    <row r="1215" spans="1:21">
      <c r="A1215" s="1087"/>
      <c r="I1215" s="1077"/>
      <c r="J1215" s="1130"/>
      <c r="K1215" s="1077"/>
      <c r="L1215" s="1130"/>
      <c r="M1215" s="1114"/>
      <c r="N1215" s="1077"/>
      <c r="O1215" s="1130"/>
      <c r="P1215" s="1077"/>
      <c r="Q1215" s="1130"/>
      <c r="R1215" s="1114"/>
      <c r="S1215" s="1077"/>
      <c r="T1215" s="1130"/>
      <c r="U1215" s="1077"/>
    </row>
    <row r="1216" spans="1:21">
      <c r="A1216" s="1086"/>
      <c r="I1216" s="1075"/>
      <c r="J1216" s="1129"/>
      <c r="K1216" s="1075"/>
      <c r="L1216" s="1129"/>
      <c r="M1216" s="1113"/>
      <c r="N1216" s="1075"/>
      <c r="O1216" s="1129"/>
      <c r="P1216" s="1075"/>
      <c r="Q1216" s="1129"/>
      <c r="R1216" s="1113"/>
      <c r="S1216" s="1075"/>
      <c r="T1216" s="1129"/>
      <c r="U1216" s="1075"/>
    </row>
    <row r="1217" spans="1:21">
      <c r="A1217" s="1087"/>
      <c r="I1217" s="1077"/>
      <c r="J1217" s="1130"/>
      <c r="K1217" s="1077"/>
      <c r="L1217" s="1130"/>
      <c r="M1217" s="1114"/>
      <c r="N1217" s="1077"/>
      <c r="O1217" s="1130"/>
      <c r="P1217" s="1077"/>
      <c r="Q1217" s="1130"/>
      <c r="R1217" s="1114"/>
      <c r="S1217" s="1077"/>
      <c r="T1217" s="1130"/>
      <c r="U1217" s="1077"/>
    </row>
    <row r="1218" spans="1:21">
      <c r="A1218" s="1086"/>
      <c r="I1218" s="1075"/>
      <c r="J1218" s="1129"/>
      <c r="K1218" s="1075"/>
      <c r="L1218" s="1129"/>
      <c r="M1218" s="1113"/>
      <c r="N1218" s="1075"/>
      <c r="O1218" s="1129"/>
      <c r="P1218" s="1075"/>
      <c r="Q1218" s="1129"/>
      <c r="R1218" s="1113"/>
      <c r="S1218" s="1075"/>
      <c r="T1218" s="1129"/>
      <c r="U1218" s="1075"/>
    </row>
    <row r="1219" spans="1:21">
      <c r="A1219" s="1087"/>
      <c r="I1219" s="1077"/>
      <c r="J1219" s="1130"/>
      <c r="K1219" s="1077"/>
      <c r="L1219" s="1130"/>
      <c r="M1219" s="1114"/>
      <c r="N1219" s="1077"/>
      <c r="O1219" s="1130"/>
      <c r="P1219" s="1077"/>
      <c r="Q1219" s="1130"/>
      <c r="R1219" s="1114"/>
      <c r="S1219" s="1077"/>
      <c r="T1219" s="1130"/>
      <c r="U1219" s="1077"/>
    </row>
    <row r="1220" spans="1:21">
      <c r="A1220" s="1086"/>
      <c r="I1220" s="1075"/>
      <c r="J1220" s="1129"/>
      <c r="K1220" s="1075"/>
      <c r="L1220" s="1129"/>
      <c r="M1220" s="1113"/>
      <c r="N1220" s="1075"/>
      <c r="O1220" s="1129"/>
      <c r="P1220" s="1075"/>
      <c r="Q1220" s="1129"/>
      <c r="R1220" s="1113"/>
      <c r="S1220" s="1075"/>
      <c r="T1220" s="1129"/>
      <c r="U1220" s="1075"/>
    </row>
    <row r="1221" spans="1:21">
      <c r="A1221" s="1087"/>
      <c r="I1221" s="1077"/>
      <c r="J1221" s="1130"/>
      <c r="K1221" s="1077"/>
      <c r="L1221" s="1130"/>
      <c r="M1221" s="1114"/>
      <c r="N1221" s="1077"/>
      <c r="O1221" s="1130"/>
      <c r="P1221" s="1077"/>
      <c r="Q1221" s="1130"/>
      <c r="R1221" s="1114"/>
      <c r="S1221" s="1077"/>
      <c r="T1221" s="1130"/>
      <c r="U1221" s="1077"/>
    </row>
    <row r="1222" spans="1:21">
      <c r="A1222" s="1086"/>
      <c r="I1222" s="1075"/>
      <c r="J1222" s="1129"/>
      <c r="K1222" s="1075"/>
      <c r="L1222" s="1129"/>
      <c r="M1222" s="1113"/>
      <c r="N1222" s="1075"/>
      <c r="O1222" s="1129"/>
      <c r="P1222" s="1075"/>
      <c r="Q1222" s="1129"/>
      <c r="R1222" s="1113"/>
      <c r="S1222" s="1075"/>
      <c r="T1222" s="1129"/>
      <c r="U1222" s="1075"/>
    </row>
    <row r="1223" spans="1:21">
      <c r="A1223" s="1087"/>
      <c r="I1223" s="1077"/>
      <c r="J1223" s="1130"/>
      <c r="K1223" s="1077"/>
      <c r="L1223" s="1130"/>
      <c r="M1223" s="1114"/>
      <c r="N1223" s="1077"/>
      <c r="O1223" s="1130"/>
      <c r="P1223" s="1077"/>
      <c r="Q1223" s="1130"/>
      <c r="R1223" s="1114"/>
      <c r="S1223" s="1077"/>
      <c r="T1223" s="1130"/>
      <c r="U1223" s="1077"/>
    </row>
    <row r="1224" spans="1:21">
      <c r="A1224" s="1086"/>
      <c r="I1224" s="1075"/>
      <c r="J1224" s="1129"/>
      <c r="K1224" s="1075"/>
      <c r="L1224" s="1129"/>
      <c r="M1224" s="1113"/>
      <c r="N1224" s="1075"/>
      <c r="O1224" s="1129"/>
      <c r="P1224" s="1075"/>
      <c r="Q1224" s="1129"/>
      <c r="R1224" s="1113"/>
      <c r="S1224" s="1075"/>
      <c r="T1224" s="1129"/>
      <c r="U1224" s="1075"/>
    </row>
    <row r="1225" spans="1:21">
      <c r="A1225" s="1087"/>
      <c r="I1225" s="1077"/>
      <c r="J1225" s="1130"/>
      <c r="K1225" s="1077"/>
      <c r="L1225" s="1130"/>
      <c r="M1225" s="1114"/>
      <c r="N1225" s="1077"/>
      <c r="O1225" s="1130"/>
      <c r="P1225" s="1077"/>
      <c r="Q1225" s="1130"/>
      <c r="R1225" s="1114"/>
      <c r="S1225" s="1077"/>
      <c r="T1225" s="1130"/>
      <c r="U1225" s="1077"/>
    </row>
    <row r="1226" spans="1:21">
      <c r="A1226" s="1086"/>
      <c r="I1226" s="1075"/>
      <c r="J1226" s="1129"/>
      <c r="K1226" s="1075"/>
      <c r="L1226" s="1129"/>
      <c r="M1226" s="1113"/>
      <c r="N1226" s="1075"/>
      <c r="O1226" s="1129"/>
      <c r="P1226" s="1075"/>
      <c r="Q1226" s="1129"/>
      <c r="R1226" s="1113"/>
      <c r="S1226" s="1075"/>
      <c r="T1226" s="1129"/>
      <c r="U1226" s="1075"/>
    </row>
    <row r="1227" spans="1:21">
      <c r="A1227" s="1087"/>
      <c r="I1227" s="1077"/>
      <c r="J1227" s="1130"/>
      <c r="K1227" s="1077"/>
      <c r="L1227" s="1130"/>
      <c r="M1227" s="1114"/>
      <c r="N1227" s="1077"/>
      <c r="O1227" s="1130"/>
      <c r="P1227" s="1077"/>
      <c r="Q1227" s="1130"/>
      <c r="R1227" s="1114"/>
      <c r="S1227" s="1077"/>
      <c r="T1227" s="1130"/>
      <c r="U1227" s="1077"/>
    </row>
    <row r="1228" spans="1:21">
      <c r="A1228" s="1086"/>
      <c r="I1228" s="1075"/>
      <c r="J1228" s="1129"/>
      <c r="K1228" s="1075"/>
      <c r="L1228" s="1129"/>
      <c r="M1228" s="1113"/>
      <c r="N1228" s="1075"/>
      <c r="O1228" s="1129"/>
      <c r="P1228" s="1075"/>
      <c r="Q1228" s="1129"/>
      <c r="R1228" s="1113"/>
      <c r="S1228" s="1075"/>
      <c r="T1228" s="1129"/>
      <c r="U1228" s="1075"/>
    </row>
    <row r="1229" spans="1:21">
      <c r="A1229" s="1087"/>
      <c r="I1229" s="1077"/>
      <c r="J1229" s="1130"/>
      <c r="K1229" s="1077"/>
      <c r="L1229" s="1130"/>
      <c r="M1229" s="1114"/>
      <c r="N1229" s="1077"/>
      <c r="O1229" s="1130"/>
      <c r="P1229" s="1077"/>
      <c r="Q1229" s="1130"/>
      <c r="R1229" s="1114"/>
      <c r="S1229" s="1077"/>
      <c r="T1229" s="1130"/>
      <c r="U1229" s="1077"/>
    </row>
    <row r="1230" spans="1:21">
      <c r="A1230" s="1086"/>
      <c r="I1230" s="1075"/>
      <c r="J1230" s="1129"/>
      <c r="K1230" s="1075"/>
      <c r="L1230" s="1129"/>
      <c r="M1230" s="1113"/>
      <c r="N1230" s="1075"/>
      <c r="O1230" s="1129"/>
      <c r="P1230" s="1075"/>
      <c r="Q1230" s="1129"/>
      <c r="R1230" s="1113"/>
      <c r="S1230" s="1075"/>
      <c r="T1230" s="1129"/>
      <c r="U1230" s="1075"/>
    </row>
    <row r="1231" spans="1:21">
      <c r="A1231" s="1087"/>
      <c r="I1231" s="1077"/>
      <c r="J1231" s="1130"/>
      <c r="K1231" s="1077"/>
      <c r="L1231" s="1130"/>
      <c r="M1231" s="1114"/>
      <c r="N1231" s="1077"/>
      <c r="O1231" s="1130"/>
      <c r="P1231" s="1077"/>
      <c r="Q1231" s="1130"/>
      <c r="R1231" s="1114"/>
      <c r="S1231" s="1077"/>
      <c r="T1231" s="1130"/>
      <c r="U1231" s="1077"/>
    </row>
    <row r="1232" spans="1:21">
      <c r="A1232" s="1085"/>
      <c r="I1232" s="1077"/>
      <c r="J1232" s="1130"/>
      <c r="K1232" s="1077"/>
      <c r="L1232" s="1130"/>
      <c r="M1232" s="1114"/>
      <c r="N1232" s="1077"/>
      <c r="O1232" s="1130"/>
      <c r="P1232" s="1077"/>
      <c r="Q1232" s="1130"/>
      <c r="R1232" s="1114"/>
      <c r="S1232" s="1077"/>
      <c r="T1232" s="1130"/>
      <c r="U1232" s="1077"/>
    </row>
    <row r="1233" spans="1:21">
      <c r="A1233" s="1086"/>
      <c r="I1233" s="1075"/>
      <c r="J1233" s="1129"/>
      <c r="K1233" s="1075"/>
      <c r="L1233" s="1129"/>
      <c r="M1233" s="1113"/>
      <c r="N1233" s="1075"/>
      <c r="O1233" s="1129"/>
      <c r="P1233" s="1075"/>
      <c r="Q1233" s="1129"/>
      <c r="R1233" s="1113"/>
      <c r="S1233" s="1075"/>
      <c r="T1233" s="1129"/>
      <c r="U1233" s="1075"/>
    </row>
    <row r="1234" spans="1:21">
      <c r="A1234" s="1087"/>
      <c r="I1234" s="1077"/>
      <c r="J1234" s="1130"/>
      <c r="K1234" s="1077"/>
      <c r="L1234" s="1130"/>
      <c r="M1234" s="1114"/>
      <c r="N1234" s="1077"/>
      <c r="O1234" s="1130"/>
      <c r="P1234" s="1077"/>
      <c r="Q1234" s="1130"/>
      <c r="R1234" s="1114"/>
      <c r="S1234" s="1077"/>
      <c r="T1234" s="1130"/>
      <c r="U1234" s="1077"/>
    </row>
    <row r="1235" spans="1:21">
      <c r="A1235" s="1076"/>
      <c r="I1235" s="1077"/>
      <c r="J1235" s="1130"/>
      <c r="K1235" s="1077"/>
      <c r="L1235" s="1130"/>
      <c r="M1235" s="1114"/>
      <c r="N1235" s="1077"/>
      <c r="O1235" s="1130"/>
      <c r="P1235" s="1077"/>
      <c r="Q1235" s="1130"/>
      <c r="R1235" s="1114"/>
      <c r="S1235" s="1077"/>
      <c r="T1235" s="1130"/>
      <c r="U1235" s="1077"/>
    </row>
    <row r="1236" spans="1:21">
      <c r="A1236" s="1078"/>
      <c r="I1236" s="1075"/>
      <c r="J1236" s="1129"/>
      <c r="K1236" s="1075"/>
      <c r="L1236" s="1129"/>
      <c r="M1236" s="1113"/>
      <c r="N1236" s="1075"/>
      <c r="O1236" s="1129"/>
      <c r="P1236" s="1075"/>
      <c r="Q1236" s="1129"/>
      <c r="R1236" s="1113"/>
      <c r="S1236" s="1075"/>
      <c r="T1236" s="1129"/>
      <c r="U1236" s="1075"/>
    </row>
    <row r="1237" spans="1:21">
      <c r="A1237" s="1079"/>
      <c r="I1237" s="1077"/>
      <c r="J1237" s="1130"/>
      <c r="K1237" s="1077"/>
      <c r="L1237" s="1130"/>
      <c r="M1237" s="1114"/>
      <c r="N1237" s="1077"/>
      <c r="O1237" s="1130"/>
      <c r="P1237" s="1077"/>
      <c r="Q1237" s="1130"/>
      <c r="R1237" s="1114"/>
      <c r="S1237" s="1077"/>
      <c r="T1237" s="1130"/>
      <c r="U1237" s="1077"/>
    </row>
    <row r="1238" spans="1:21">
      <c r="A1238" s="1080"/>
      <c r="I1238" s="1075"/>
      <c r="J1238" s="1129"/>
      <c r="K1238" s="1075"/>
      <c r="L1238" s="1129"/>
      <c r="M1238" s="1113"/>
      <c r="N1238" s="1075"/>
      <c r="O1238" s="1129"/>
      <c r="P1238" s="1075"/>
      <c r="Q1238" s="1129"/>
      <c r="R1238" s="1113"/>
      <c r="S1238" s="1075"/>
      <c r="T1238" s="1129"/>
      <c r="U1238" s="1075"/>
    </row>
    <row r="1239" spans="1:21">
      <c r="A1239" s="1081"/>
      <c r="I1239" s="1077"/>
      <c r="J1239" s="1130"/>
      <c r="K1239" s="1077"/>
      <c r="L1239" s="1130"/>
      <c r="M1239" s="1114"/>
      <c r="N1239" s="1077"/>
      <c r="O1239" s="1130"/>
      <c r="P1239" s="1077"/>
      <c r="Q1239" s="1130"/>
      <c r="R1239" s="1114"/>
      <c r="S1239" s="1077"/>
      <c r="T1239" s="1130"/>
      <c r="U1239" s="1077"/>
    </row>
    <row r="1240" spans="1:21">
      <c r="A1240" s="1082"/>
      <c r="I1240" s="1075"/>
      <c r="J1240" s="1129"/>
      <c r="K1240" s="1075"/>
      <c r="L1240" s="1129"/>
      <c r="M1240" s="1113"/>
      <c r="N1240" s="1075"/>
      <c r="O1240" s="1129"/>
      <c r="P1240" s="1075"/>
      <c r="Q1240" s="1129"/>
      <c r="R1240" s="1113"/>
      <c r="S1240" s="1075"/>
      <c r="T1240" s="1129"/>
      <c r="U1240" s="1075"/>
    </row>
    <row r="1241" spans="1:21">
      <c r="A1241" s="1083"/>
      <c r="I1241" s="1077"/>
      <c r="J1241" s="1130"/>
      <c r="K1241" s="1077"/>
      <c r="L1241" s="1130"/>
      <c r="M1241" s="1114"/>
      <c r="N1241" s="1077"/>
      <c r="O1241" s="1130"/>
      <c r="P1241" s="1077"/>
      <c r="Q1241" s="1130"/>
      <c r="R1241" s="1114"/>
      <c r="S1241" s="1077"/>
      <c r="T1241" s="1130"/>
      <c r="U1241" s="1077"/>
    </row>
    <row r="1242" spans="1:21">
      <c r="A1242" s="1084"/>
      <c r="I1242" s="1075"/>
      <c r="J1242" s="1129"/>
      <c r="K1242" s="1075"/>
      <c r="L1242" s="1129"/>
      <c r="M1242" s="1113"/>
      <c r="N1242" s="1075"/>
      <c r="O1242" s="1129"/>
      <c r="P1242" s="1075"/>
      <c r="Q1242" s="1129"/>
      <c r="R1242" s="1113"/>
      <c r="S1242" s="1075"/>
      <c r="T1242" s="1129"/>
      <c r="U1242" s="1075"/>
    </row>
    <row r="1243" spans="1:21">
      <c r="A1243" s="1085"/>
      <c r="I1243" s="1077"/>
      <c r="J1243" s="1130"/>
      <c r="K1243" s="1077"/>
      <c r="L1243" s="1130"/>
      <c r="M1243" s="1114"/>
      <c r="N1243" s="1077"/>
      <c r="O1243" s="1130"/>
      <c r="P1243" s="1077"/>
      <c r="Q1243" s="1130"/>
      <c r="R1243" s="1114"/>
      <c r="S1243" s="1077"/>
      <c r="T1243" s="1130"/>
      <c r="U1243" s="1077"/>
    </row>
    <row r="1244" spans="1:21">
      <c r="A1244" s="1086"/>
      <c r="I1244" s="1075"/>
      <c r="J1244" s="1129"/>
      <c r="K1244" s="1075"/>
      <c r="L1244" s="1129"/>
      <c r="M1244" s="1113"/>
      <c r="N1244" s="1075"/>
      <c r="O1244" s="1129"/>
      <c r="P1244" s="1075"/>
      <c r="Q1244" s="1129"/>
      <c r="R1244" s="1113"/>
      <c r="S1244" s="1075"/>
      <c r="T1244" s="1129"/>
      <c r="U1244" s="1075"/>
    </row>
    <row r="1245" spans="1:21">
      <c r="A1245" s="1085"/>
      <c r="I1245" s="1077"/>
      <c r="J1245" s="1130"/>
      <c r="K1245" s="1077"/>
      <c r="L1245" s="1130"/>
      <c r="M1245" s="1114"/>
      <c r="N1245" s="1077"/>
      <c r="O1245" s="1130"/>
      <c r="P1245" s="1077"/>
      <c r="Q1245" s="1130"/>
      <c r="R1245" s="1114"/>
      <c r="S1245" s="1077"/>
      <c r="T1245" s="1130"/>
      <c r="U1245" s="1077"/>
    </row>
    <row r="1246" spans="1:21">
      <c r="A1246" s="1086"/>
      <c r="I1246" s="1075"/>
      <c r="J1246" s="1129"/>
      <c r="K1246" s="1075"/>
      <c r="L1246" s="1129"/>
      <c r="M1246" s="1113"/>
      <c r="N1246" s="1075"/>
      <c r="O1246" s="1129"/>
      <c r="P1246" s="1075"/>
      <c r="Q1246" s="1129"/>
      <c r="R1246" s="1113"/>
      <c r="S1246" s="1075"/>
      <c r="T1246" s="1129"/>
      <c r="U1246" s="1075"/>
    </row>
    <row r="1247" spans="1:21">
      <c r="A1247" s="1087"/>
      <c r="I1247" s="1077"/>
      <c r="J1247" s="1130"/>
      <c r="K1247" s="1077"/>
      <c r="L1247" s="1130"/>
      <c r="M1247" s="1114"/>
      <c r="N1247" s="1077"/>
      <c r="O1247" s="1130"/>
      <c r="P1247" s="1077"/>
      <c r="Q1247" s="1130"/>
      <c r="R1247" s="1114"/>
      <c r="S1247" s="1077"/>
      <c r="T1247" s="1130"/>
      <c r="U1247" s="1077"/>
    </row>
    <row r="1248" spans="1:21">
      <c r="A1248" s="1086"/>
      <c r="I1248" s="1075"/>
      <c r="J1248" s="1129"/>
      <c r="K1248" s="1075"/>
      <c r="L1248" s="1129"/>
      <c r="M1248" s="1113"/>
      <c r="N1248" s="1075"/>
      <c r="O1248" s="1129"/>
      <c r="P1248" s="1075"/>
      <c r="Q1248" s="1129"/>
      <c r="R1248" s="1113"/>
      <c r="S1248" s="1075"/>
      <c r="T1248" s="1129"/>
      <c r="U1248" s="1075"/>
    </row>
    <row r="1249" spans="1:21">
      <c r="A1249" s="1086"/>
      <c r="I1249" s="1075"/>
      <c r="J1249" s="1129"/>
      <c r="K1249" s="1075"/>
      <c r="L1249" s="1129"/>
      <c r="M1249" s="1113"/>
      <c r="N1249" s="1075"/>
      <c r="O1249" s="1129"/>
      <c r="P1249" s="1075"/>
      <c r="Q1249" s="1129"/>
      <c r="R1249" s="1113"/>
      <c r="S1249" s="1075"/>
      <c r="T1249" s="1129"/>
      <c r="U1249" s="1075"/>
    </row>
    <row r="1250" spans="1:21">
      <c r="A1250" s="1087"/>
      <c r="I1250" s="1077"/>
      <c r="J1250" s="1130"/>
      <c r="K1250" s="1077"/>
      <c r="L1250" s="1130"/>
      <c r="M1250" s="1114"/>
      <c r="N1250" s="1077"/>
      <c r="O1250" s="1130"/>
      <c r="P1250" s="1077"/>
      <c r="Q1250" s="1130"/>
      <c r="R1250" s="1114"/>
      <c r="S1250" s="1077"/>
      <c r="T1250" s="1130"/>
      <c r="U1250" s="1077"/>
    </row>
    <row r="1251" spans="1:21">
      <c r="A1251" s="1083"/>
      <c r="I1251" s="1077"/>
      <c r="J1251" s="1130"/>
      <c r="K1251" s="1077"/>
      <c r="L1251" s="1130"/>
      <c r="M1251" s="1114"/>
      <c r="N1251" s="1077"/>
      <c r="O1251" s="1130"/>
      <c r="P1251" s="1077"/>
      <c r="Q1251" s="1130"/>
      <c r="R1251" s="1114"/>
      <c r="S1251" s="1077"/>
      <c r="T1251" s="1130"/>
      <c r="U1251" s="1077"/>
    </row>
    <row r="1252" spans="1:21">
      <c r="A1252" s="1084"/>
      <c r="I1252" s="1075"/>
      <c r="J1252" s="1129"/>
      <c r="K1252" s="1075"/>
      <c r="L1252" s="1129"/>
      <c r="M1252" s="1113"/>
      <c r="N1252" s="1075"/>
      <c r="O1252" s="1129"/>
      <c r="P1252" s="1075"/>
      <c r="Q1252" s="1129"/>
      <c r="R1252" s="1113"/>
      <c r="S1252" s="1075"/>
      <c r="T1252" s="1129"/>
      <c r="U1252" s="1075"/>
    </row>
    <row r="1253" spans="1:21">
      <c r="A1253" s="1085"/>
      <c r="I1253" s="1077"/>
      <c r="J1253" s="1130"/>
      <c r="K1253" s="1077"/>
      <c r="L1253" s="1130"/>
      <c r="M1253" s="1114"/>
      <c r="N1253" s="1077"/>
      <c r="O1253" s="1130"/>
      <c r="P1253" s="1077"/>
      <c r="Q1253" s="1130"/>
      <c r="R1253" s="1114"/>
      <c r="S1253" s="1077"/>
      <c r="T1253" s="1130"/>
      <c r="U1253" s="1077"/>
    </row>
    <row r="1254" spans="1:21">
      <c r="A1254" s="1086"/>
      <c r="I1254" s="1075"/>
      <c r="J1254" s="1129"/>
      <c r="K1254" s="1075"/>
      <c r="L1254" s="1129"/>
      <c r="M1254" s="1113"/>
      <c r="N1254" s="1075"/>
      <c r="O1254" s="1129"/>
      <c r="P1254" s="1075"/>
      <c r="Q1254" s="1129"/>
      <c r="R1254" s="1113"/>
      <c r="S1254" s="1075"/>
      <c r="T1254" s="1129"/>
      <c r="U1254" s="1075"/>
    </row>
    <row r="1255" spans="1:21">
      <c r="A1255" s="1085"/>
      <c r="I1255" s="1077"/>
      <c r="J1255" s="1130"/>
      <c r="K1255" s="1077"/>
      <c r="L1255" s="1130"/>
      <c r="M1255" s="1114"/>
      <c r="N1255" s="1077"/>
      <c r="O1255" s="1130"/>
      <c r="P1255" s="1077"/>
      <c r="Q1255" s="1130"/>
      <c r="R1255" s="1114"/>
      <c r="S1255" s="1077"/>
      <c r="T1255" s="1130"/>
      <c r="U1255" s="1077"/>
    </row>
    <row r="1256" spans="1:21">
      <c r="A1256" s="1086"/>
      <c r="I1256" s="1075"/>
      <c r="J1256" s="1129"/>
      <c r="K1256" s="1075"/>
      <c r="L1256" s="1129"/>
      <c r="M1256" s="1113"/>
      <c r="N1256" s="1075"/>
      <c r="O1256" s="1129"/>
      <c r="P1256" s="1075"/>
      <c r="Q1256" s="1129"/>
      <c r="R1256" s="1113"/>
      <c r="S1256" s="1075"/>
      <c r="T1256" s="1129"/>
      <c r="U1256" s="1075"/>
    </row>
    <row r="1257" spans="1:21">
      <c r="A1257" s="1087"/>
      <c r="I1257" s="1077"/>
      <c r="J1257" s="1130"/>
      <c r="K1257" s="1077"/>
      <c r="L1257" s="1130"/>
      <c r="M1257" s="1114"/>
      <c r="N1257" s="1077"/>
      <c r="O1257" s="1130"/>
      <c r="P1257" s="1077"/>
      <c r="Q1257" s="1130"/>
      <c r="R1257" s="1114"/>
      <c r="S1257" s="1077"/>
      <c r="T1257" s="1130"/>
      <c r="U1257" s="1077"/>
    </row>
    <row r="1258" spans="1:21">
      <c r="A1258" s="1086"/>
      <c r="I1258" s="1075"/>
      <c r="J1258" s="1129"/>
      <c r="K1258" s="1075"/>
      <c r="L1258" s="1129"/>
      <c r="M1258" s="1113"/>
      <c r="N1258" s="1075"/>
      <c r="O1258" s="1129"/>
      <c r="P1258" s="1075"/>
      <c r="Q1258" s="1129"/>
      <c r="R1258" s="1113"/>
      <c r="S1258" s="1075"/>
      <c r="T1258" s="1129"/>
      <c r="U1258" s="1075"/>
    </row>
    <row r="1259" spans="1:21">
      <c r="A1259" s="1087"/>
      <c r="I1259" s="1077"/>
      <c r="J1259" s="1130"/>
      <c r="K1259" s="1077"/>
      <c r="L1259" s="1130"/>
      <c r="M1259" s="1114"/>
      <c r="N1259" s="1077"/>
      <c r="O1259" s="1130"/>
      <c r="P1259" s="1077"/>
      <c r="Q1259" s="1130"/>
      <c r="R1259" s="1114"/>
      <c r="S1259" s="1077"/>
      <c r="T1259" s="1130"/>
      <c r="U1259" s="1077"/>
    </row>
    <row r="1260" spans="1:21">
      <c r="A1260" s="1086"/>
      <c r="I1260" s="1075"/>
      <c r="J1260" s="1129"/>
      <c r="K1260" s="1075"/>
      <c r="L1260" s="1129"/>
      <c r="M1260" s="1113"/>
      <c r="N1260" s="1075"/>
      <c r="O1260" s="1129"/>
      <c r="P1260" s="1075"/>
      <c r="Q1260" s="1129"/>
      <c r="R1260" s="1113"/>
      <c r="S1260" s="1075"/>
      <c r="T1260" s="1129"/>
      <c r="U1260" s="1075"/>
    </row>
    <row r="1261" spans="1:21">
      <c r="A1261" s="1087"/>
      <c r="I1261" s="1077"/>
      <c r="J1261" s="1130"/>
      <c r="K1261" s="1077"/>
      <c r="L1261" s="1130"/>
      <c r="M1261" s="1114"/>
      <c r="N1261" s="1077"/>
      <c r="O1261" s="1130"/>
      <c r="P1261" s="1077"/>
      <c r="Q1261" s="1130"/>
      <c r="R1261" s="1114"/>
      <c r="S1261" s="1077"/>
      <c r="T1261" s="1130"/>
      <c r="U1261" s="1077"/>
    </row>
    <row r="1262" spans="1:21">
      <c r="A1262" s="1086"/>
      <c r="I1262" s="1075"/>
      <c r="J1262" s="1129"/>
      <c r="K1262" s="1075"/>
      <c r="L1262" s="1129"/>
      <c r="M1262" s="1113"/>
      <c r="N1262" s="1075"/>
      <c r="O1262" s="1129"/>
      <c r="P1262" s="1075"/>
      <c r="Q1262" s="1129"/>
      <c r="R1262" s="1113"/>
      <c r="S1262" s="1075"/>
      <c r="T1262" s="1129"/>
      <c r="U1262" s="1075"/>
    </row>
    <row r="1263" spans="1:21">
      <c r="A1263" s="1087"/>
      <c r="I1263" s="1077"/>
      <c r="J1263" s="1130"/>
      <c r="K1263" s="1077"/>
      <c r="L1263" s="1130"/>
      <c r="M1263" s="1114"/>
      <c r="N1263" s="1077"/>
      <c r="O1263" s="1130"/>
      <c r="P1263" s="1077"/>
      <c r="Q1263" s="1130"/>
      <c r="R1263" s="1114"/>
      <c r="S1263" s="1077"/>
      <c r="T1263" s="1130"/>
      <c r="U1263" s="1077"/>
    </row>
    <row r="1264" spans="1:21">
      <c r="A1264" s="1086"/>
      <c r="I1264" s="1075"/>
      <c r="J1264" s="1129"/>
      <c r="K1264" s="1075"/>
      <c r="L1264" s="1129"/>
      <c r="M1264" s="1113"/>
      <c r="N1264" s="1075"/>
      <c r="O1264" s="1129"/>
      <c r="P1264" s="1075"/>
      <c r="Q1264" s="1129"/>
      <c r="R1264" s="1113"/>
      <c r="S1264" s="1075"/>
      <c r="T1264" s="1129"/>
      <c r="U1264" s="1075"/>
    </row>
    <row r="1265" spans="1:21">
      <c r="A1265" s="1087"/>
      <c r="I1265" s="1077"/>
      <c r="J1265" s="1130"/>
      <c r="K1265" s="1077"/>
      <c r="L1265" s="1130"/>
      <c r="M1265" s="1114"/>
      <c r="N1265" s="1077"/>
      <c r="O1265" s="1130"/>
      <c r="P1265" s="1077"/>
      <c r="Q1265" s="1130"/>
      <c r="R1265" s="1114"/>
      <c r="S1265" s="1077"/>
      <c r="T1265" s="1130"/>
      <c r="U1265" s="1077"/>
    </row>
    <row r="1266" spans="1:21">
      <c r="A1266" s="1086"/>
      <c r="I1266" s="1075"/>
      <c r="J1266" s="1129"/>
      <c r="K1266" s="1075"/>
      <c r="L1266" s="1129"/>
      <c r="M1266" s="1113"/>
      <c r="N1266" s="1075"/>
      <c r="O1266" s="1129"/>
      <c r="P1266" s="1075"/>
      <c r="Q1266" s="1129"/>
      <c r="R1266" s="1113"/>
      <c r="S1266" s="1075"/>
      <c r="T1266" s="1129"/>
      <c r="U1266" s="1075"/>
    </row>
    <row r="1267" spans="1:21">
      <c r="A1267" s="1087"/>
      <c r="I1267" s="1077"/>
      <c r="J1267" s="1130"/>
      <c r="K1267" s="1077"/>
      <c r="L1267" s="1130"/>
      <c r="M1267" s="1114"/>
      <c r="N1267" s="1077"/>
      <c r="O1267" s="1130"/>
      <c r="P1267" s="1077"/>
      <c r="Q1267" s="1130"/>
      <c r="R1267" s="1114"/>
      <c r="S1267" s="1077"/>
      <c r="T1267" s="1130"/>
      <c r="U1267" s="1077"/>
    </row>
    <row r="1268" spans="1:21">
      <c r="A1268" s="1086"/>
      <c r="I1268" s="1075"/>
      <c r="J1268" s="1129"/>
      <c r="K1268" s="1075"/>
      <c r="L1268" s="1129"/>
      <c r="M1268" s="1113"/>
      <c r="N1268" s="1075"/>
      <c r="O1268" s="1129"/>
      <c r="P1268" s="1075"/>
      <c r="Q1268" s="1129"/>
      <c r="R1268" s="1113"/>
      <c r="S1268" s="1075"/>
      <c r="T1268" s="1129"/>
      <c r="U1268" s="1075"/>
    </row>
    <row r="1269" spans="1:21">
      <c r="A1269" s="1087"/>
      <c r="I1269" s="1077"/>
      <c r="J1269" s="1130"/>
      <c r="K1269" s="1077"/>
      <c r="L1269" s="1130"/>
      <c r="M1269" s="1114"/>
      <c r="N1269" s="1077"/>
      <c r="O1269" s="1130"/>
      <c r="P1269" s="1077"/>
      <c r="Q1269" s="1130"/>
      <c r="R1269" s="1114"/>
      <c r="S1269" s="1077"/>
      <c r="T1269" s="1130"/>
      <c r="U1269" s="1077"/>
    </row>
    <row r="1270" spans="1:21">
      <c r="A1270" s="1086"/>
      <c r="I1270" s="1075"/>
      <c r="J1270" s="1129"/>
      <c r="K1270" s="1075"/>
      <c r="L1270" s="1129"/>
      <c r="M1270" s="1113"/>
      <c r="N1270" s="1075"/>
      <c r="O1270" s="1129"/>
      <c r="P1270" s="1075"/>
      <c r="Q1270" s="1129"/>
      <c r="R1270" s="1113"/>
      <c r="S1270" s="1075"/>
      <c r="T1270" s="1129"/>
      <c r="U1270" s="1075"/>
    </row>
    <row r="1271" spans="1:21">
      <c r="A1271" s="1087"/>
      <c r="I1271" s="1077"/>
      <c r="J1271" s="1130"/>
      <c r="K1271" s="1077"/>
      <c r="L1271" s="1130"/>
      <c r="M1271" s="1114"/>
      <c r="N1271" s="1077"/>
      <c r="O1271" s="1130"/>
      <c r="P1271" s="1077"/>
      <c r="Q1271" s="1130"/>
      <c r="R1271" s="1114"/>
      <c r="S1271" s="1077"/>
      <c r="T1271" s="1130"/>
      <c r="U1271" s="1077"/>
    </row>
    <row r="1272" spans="1:21">
      <c r="A1272" s="1086"/>
      <c r="I1272" s="1075"/>
      <c r="J1272" s="1129"/>
      <c r="K1272" s="1075"/>
      <c r="L1272" s="1129"/>
      <c r="M1272" s="1113"/>
      <c r="N1272" s="1075"/>
      <c r="O1272" s="1129"/>
      <c r="P1272" s="1075"/>
      <c r="Q1272" s="1129"/>
      <c r="R1272" s="1113"/>
      <c r="S1272" s="1075"/>
      <c r="T1272" s="1129"/>
      <c r="U1272" s="1075"/>
    </row>
    <row r="1273" spans="1:21">
      <c r="A1273" s="1087"/>
      <c r="I1273" s="1077"/>
      <c r="J1273" s="1130"/>
      <c r="K1273" s="1077"/>
      <c r="L1273" s="1130"/>
      <c r="M1273" s="1114"/>
      <c r="N1273" s="1077"/>
      <c r="O1273" s="1130"/>
      <c r="P1273" s="1077"/>
      <c r="Q1273" s="1130"/>
      <c r="R1273" s="1114"/>
      <c r="S1273" s="1077"/>
      <c r="T1273" s="1130"/>
      <c r="U1273" s="1077"/>
    </row>
    <row r="1274" spans="1:21">
      <c r="A1274" s="1086"/>
      <c r="I1274" s="1075"/>
      <c r="J1274" s="1129"/>
      <c r="K1274" s="1075"/>
      <c r="L1274" s="1129"/>
      <c r="M1274" s="1113"/>
      <c r="N1274" s="1075"/>
      <c r="O1274" s="1129"/>
      <c r="P1274" s="1075"/>
      <c r="Q1274" s="1129"/>
      <c r="R1274" s="1113"/>
      <c r="S1274" s="1075"/>
      <c r="T1274" s="1129"/>
      <c r="U1274" s="1075"/>
    </row>
    <row r="1275" spans="1:21">
      <c r="A1275" s="1087"/>
      <c r="I1275" s="1077"/>
      <c r="J1275" s="1130"/>
      <c r="K1275" s="1077"/>
      <c r="L1275" s="1130"/>
      <c r="M1275" s="1114"/>
      <c r="N1275" s="1077"/>
      <c r="O1275" s="1130"/>
      <c r="P1275" s="1077"/>
      <c r="Q1275" s="1130"/>
      <c r="R1275" s="1114"/>
      <c r="S1275" s="1077"/>
      <c r="T1275" s="1130"/>
      <c r="U1275" s="1077"/>
    </row>
    <row r="1276" spans="1:21">
      <c r="A1276" s="1086"/>
      <c r="I1276" s="1075"/>
      <c r="J1276" s="1129"/>
      <c r="K1276" s="1075"/>
      <c r="L1276" s="1129"/>
      <c r="M1276" s="1113"/>
      <c r="N1276" s="1075"/>
      <c r="O1276" s="1129"/>
      <c r="P1276" s="1075"/>
      <c r="Q1276" s="1129"/>
      <c r="R1276" s="1113"/>
      <c r="S1276" s="1075"/>
      <c r="T1276" s="1129"/>
      <c r="U1276" s="1075"/>
    </row>
    <row r="1277" spans="1:21">
      <c r="A1277" s="1087"/>
      <c r="I1277" s="1077"/>
      <c r="J1277" s="1130"/>
      <c r="K1277" s="1077"/>
      <c r="L1277" s="1130"/>
      <c r="M1277" s="1114"/>
      <c r="N1277" s="1077"/>
      <c r="O1277" s="1130"/>
      <c r="P1277" s="1077"/>
      <c r="Q1277" s="1130"/>
      <c r="R1277" s="1114"/>
      <c r="S1277" s="1077"/>
      <c r="T1277" s="1130"/>
      <c r="U1277" s="1077"/>
    </row>
    <row r="1278" spans="1:21">
      <c r="A1278" s="1074"/>
      <c r="I1278" s="1075"/>
      <c r="J1278" s="1129"/>
      <c r="K1278" s="1075"/>
      <c r="L1278" s="1129"/>
      <c r="M1278" s="1113"/>
      <c r="N1278" s="1075"/>
      <c r="O1278" s="1129"/>
      <c r="P1278" s="1075"/>
      <c r="Q1278" s="1129"/>
      <c r="R1278" s="1113"/>
      <c r="S1278" s="1075"/>
      <c r="T1278" s="1129"/>
      <c r="U1278" s="1075"/>
    </row>
    <row r="1279" spans="1:21">
      <c r="A1279" s="1076"/>
      <c r="I1279" s="1077"/>
      <c r="J1279" s="1130"/>
      <c r="K1279" s="1077"/>
      <c r="L1279" s="1130"/>
      <c r="M1279" s="1114"/>
      <c r="N1279" s="1077"/>
      <c r="O1279" s="1130"/>
      <c r="P1279" s="1077"/>
      <c r="Q1279" s="1130"/>
      <c r="R1279" s="1114"/>
      <c r="S1279" s="1077"/>
      <c r="T1279" s="1130"/>
      <c r="U1279" s="1077"/>
    </row>
    <row r="1280" spans="1:21">
      <c r="A1280" s="1078"/>
      <c r="I1280" s="1075"/>
      <c r="J1280" s="1129"/>
      <c r="K1280" s="1075"/>
      <c r="L1280" s="1129"/>
      <c r="M1280" s="1113"/>
      <c r="N1280" s="1075"/>
      <c r="O1280" s="1129"/>
      <c r="P1280" s="1075"/>
      <c r="Q1280" s="1129"/>
      <c r="R1280" s="1113"/>
      <c r="S1280" s="1075"/>
      <c r="T1280" s="1129"/>
      <c r="U1280" s="1075"/>
    </row>
    <row r="1281" spans="1:21">
      <c r="A1281" s="1079"/>
      <c r="I1281" s="1077"/>
      <c r="J1281" s="1130"/>
      <c r="K1281" s="1077"/>
      <c r="L1281" s="1130"/>
      <c r="M1281" s="1114"/>
      <c r="N1281" s="1077"/>
      <c r="O1281" s="1130"/>
      <c r="P1281" s="1077"/>
      <c r="Q1281" s="1130"/>
      <c r="R1281" s="1114"/>
      <c r="S1281" s="1077"/>
      <c r="T1281" s="1130"/>
      <c r="U1281" s="1077"/>
    </row>
    <row r="1282" spans="1:21">
      <c r="A1282" s="1080"/>
      <c r="I1282" s="1075"/>
      <c r="J1282" s="1129"/>
      <c r="K1282" s="1075"/>
      <c r="L1282" s="1129"/>
      <c r="M1282" s="1113"/>
      <c r="N1282" s="1075"/>
      <c r="O1282" s="1129"/>
      <c r="P1282" s="1075"/>
      <c r="Q1282" s="1129"/>
      <c r="R1282" s="1113"/>
      <c r="S1282" s="1075"/>
      <c r="T1282" s="1129"/>
      <c r="U1282" s="1075"/>
    </row>
    <row r="1283" spans="1:21">
      <c r="A1283" s="1081"/>
      <c r="I1283" s="1077"/>
      <c r="J1283" s="1130"/>
      <c r="K1283" s="1077"/>
      <c r="L1283" s="1130"/>
      <c r="M1283" s="1114"/>
      <c r="N1283" s="1077"/>
      <c r="O1283" s="1130"/>
      <c r="P1283" s="1077"/>
      <c r="Q1283" s="1130"/>
      <c r="R1283" s="1114"/>
      <c r="S1283" s="1077"/>
      <c r="T1283" s="1130"/>
      <c r="U1283" s="1077"/>
    </row>
    <row r="1284" spans="1:21">
      <c r="A1284" s="1082"/>
      <c r="I1284" s="1075"/>
      <c r="J1284" s="1129"/>
      <c r="K1284" s="1075"/>
      <c r="L1284" s="1129"/>
      <c r="M1284" s="1113"/>
      <c r="N1284" s="1075"/>
      <c r="O1284" s="1129"/>
      <c r="P1284" s="1075"/>
      <c r="Q1284" s="1129"/>
      <c r="R1284" s="1113"/>
      <c r="S1284" s="1075"/>
      <c r="T1284" s="1129"/>
      <c r="U1284" s="1075"/>
    </row>
    <row r="1285" spans="1:21">
      <c r="A1285" s="1083"/>
      <c r="I1285" s="1077"/>
      <c r="J1285" s="1130"/>
      <c r="K1285" s="1077"/>
      <c r="L1285" s="1130"/>
      <c r="M1285" s="1114"/>
      <c r="N1285" s="1077"/>
      <c r="O1285" s="1130"/>
      <c r="P1285" s="1077"/>
      <c r="Q1285" s="1130"/>
      <c r="R1285" s="1114"/>
      <c r="S1285" s="1077"/>
      <c r="T1285" s="1130"/>
      <c r="U1285" s="1077"/>
    </row>
    <row r="1286" spans="1:21">
      <c r="A1286" s="1084"/>
      <c r="I1286" s="1075"/>
      <c r="J1286" s="1129"/>
      <c r="K1286" s="1075"/>
      <c r="L1286" s="1129"/>
      <c r="M1286" s="1113"/>
      <c r="N1286" s="1075"/>
      <c r="O1286" s="1129"/>
      <c r="P1286" s="1075"/>
      <c r="Q1286" s="1129"/>
      <c r="R1286" s="1113"/>
      <c r="S1286" s="1075"/>
      <c r="T1286" s="1129"/>
      <c r="U1286" s="1075"/>
    </row>
    <row r="1287" spans="1:21">
      <c r="A1287" s="1085"/>
      <c r="I1287" s="1077"/>
      <c r="J1287" s="1130"/>
      <c r="K1287" s="1077"/>
      <c r="L1287" s="1130"/>
      <c r="M1287" s="1114"/>
      <c r="N1287" s="1077"/>
      <c r="O1287" s="1130"/>
      <c r="P1287" s="1077"/>
      <c r="Q1287" s="1130"/>
      <c r="R1287" s="1114"/>
      <c r="S1287" s="1077"/>
      <c r="T1287" s="1130"/>
      <c r="U1287" s="1077"/>
    </row>
    <row r="1288" spans="1:21">
      <c r="A1288" s="1086"/>
      <c r="I1288" s="1075"/>
      <c r="J1288" s="1129"/>
      <c r="K1288" s="1075"/>
      <c r="L1288" s="1129"/>
      <c r="M1288" s="1113"/>
      <c r="N1288" s="1075"/>
      <c r="O1288" s="1129"/>
      <c r="P1288" s="1075"/>
      <c r="Q1288" s="1129"/>
      <c r="R1288" s="1113"/>
      <c r="S1288" s="1075"/>
      <c r="T1288" s="1129"/>
      <c r="U1288" s="1075"/>
    </row>
    <row r="1289" spans="1:21">
      <c r="A1289" s="1083"/>
      <c r="I1289" s="1077"/>
      <c r="J1289" s="1130"/>
      <c r="K1289" s="1077"/>
      <c r="L1289" s="1130"/>
      <c r="M1289" s="1114"/>
      <c r="N1289" s="1077"/>
      <c r="O1289" s="1130"/>
      <c r="P1289" s="1077"/>
      <c r="Q1289" s="1130"/>
      <c r="R1289" s="1114"/>
      <c r="S1289" s="1077"/>
      <c r="T1289" s="1130"/>
      <c r="U1289" s="1077"/>
    </row>
    <row r="1290" spans="1:21">
      <c r="A1290" s="1084"/>
      <c r="I1290" s="1075"/>
      <c r="J1290" s="1129"/>
      <c r="K1290" s="1075"/>
      <c r="L1290" s="1129"/>
      <c r="M1290" s="1113"/>
      <c r="N1290" s="1075"/>
      <c r="O1290" s="1129"/>
      <c r="P1290" s="1075"/>
      <c r="Q1290" s="1129"/>
      <c r="R1290" s="1113"/>
      <c r="S1290" s="1075"/>
      <c r="T1290" s="1129"/>
      <c r="U1290" s="1075"/>
    </row>
    <row r="1291" spans="1:21">
      <c r="A1291" s="1085"/>
      <c r="I1291" s="1077"/>
      <c r="J1291" s="1130"/>
      <c r="K1291" s="1077"/>
      <c r="L1291" s="1130"/>
      <c r="M1291" s="1114"/>
      <c r="N1291" s="1077"/>
      <c r="O1291" s="1130"/>
      <c r="P1291" s="1077"/>
      <c r="Q1291" s="1130"/>
      <c r="R1291" s="1114"/>
      <c r="S1291" s="1077"/>
      <c r="T1291" s="1130"/>
      <c r="U1291" s="1077"/>
    </row>
    <row r="1292" spans="1:21">
      <c r="A1292" s="1086"/>
      <c r="I1292" s="1075"/>
      <c r="J1292" s="1129"/>
      <c r="K1292" s="1075"/>
      <c r="L1292" s="1129"/>
      <c r="M1292" s="1113"/>
      <c r="N1292" s="1075"/>
      <c r="O1292" s="1129"/>
      <c r="P1292" s="1075"/>
      <c r="Q1292" s="1129"/>
      <c r="R1292" s="1113"/>
      <c r="S1292" s="1075"/>
      <c r="T1292" s="1129"/>
      <c r="U1292" s="1075"/>
    </row>
    <row r="1293" spans="1:21">
      <c r="A1293" s="1086"/>
      <c r="I1293" s="1075"/>
      <c r="J1293" s="1129"/>
      <c r="K1293" s="1075"/>
      <c r="L1293" s="1129"/>
      <c r="M1293" s="1113"/>
      <c r="N1293" s="1075"/>
      <c r="O1293" s="1129"/>
      <c r="P1293" s="1075"/>
      <c r="Q1293" s="1129"/>
      <c r="R1293" s="1113"/>
      <c r="S1293" s="1075"/>
      <c r="T1293" s="1129"/>
      <c r="U1293" s="1075"/>
    </row>
    <row r="1294" spans="1:21">
      <c r="A1294" s="1086"/>
      <c r="I1294" s="1075"/>
      <c r="J1294" s="1129"/>
      <c r="K1294" s="1075"/>
      <c r="L1294" s="1129"/>
      <c r="M1294" s="1113"/>
      <c r="N1294" s="1075"/>
      <c r="O1294" s="1129"/>
      <c r="P1294" s="1075"/>
      <c r="Q1294" s="1129"/>
      <c r="R1294" s="1113"/>
      <c r="S1294" s="1075"/>
      <c r="T1294" s="1129"/>
      <c r="U1294" s="1075"/>
    </row>
    <row r="1295" spans="1:21">
      <c r="A1295" s="1086"/>
      <c r="I1295" s="1075"/>
      <c r="J1295" s="1129"/>
      <c r="K1295" s="1075"/>
      <c r="L1295" s="1129"/>
      <c r="M1295" s="1113"/>
      <c r="N1295" s="1075"/>
      <c r="O1295" s="1129"/>
      <c r="P1295" s="1075"/>
      <c r="Q1295" s="1129"/>
      <c r="R1295" s="1113"/>
      <c r="S1295" s="1075"/>
      <c r="T1295" s="1129"/>
      <c r="U1295" s="1075"/>
    </row>
    <row r="1296" spans="1:21">
      <c r="A1296" s="1086"/>
      <c r="I1296" s="1075"/>
      <c r="J1296" s="1129"/>
      <c r="K1296" s="1075"/>
      <c r="L1296" s="1129"/>
      <c r="M1296" s="1113"/>
      <c r="N1296" s="1075"/>
      <c r="O1296" s="1129"/>
      <c r="P1296" s="1075"/>
      <c r="Q1296" s="1129"/>
      <c r="R1296" s="1113"/>
      <c r="S1296" s="1075"/>
      <c r="T1296" s="1129"/>
      <c r="U1296" s="1075"/>
    </row>
    <row r="1297" spans="1:21">
      <c r="A1297" s="1086"/>
      <c r="I1297" s="1075"/>
      <c r="J1297" s="1129"/>
      <c r="K1297" s="1075"/>
      <c r="L1297" s="1129"/>
      <c r="M1297" s="1113"/>
      <c r="N1297" s="1075"/>
      <c r="O1297" s="1129"/>
      <c r="P1297" s="1075"/>
      <c r="Q1297" s="1129"/>
      <c r="R1297" s="1113"/>
      <c r="S1297" s="1075"/>
      <c r="T1297" s="1129"/>
      <c r="U1297" s="1075"/>
    </row>
    <row r="1298" spans="1:21">
      <c r="A1298" s="1086"/>
      <c r="I1298" s="1075"/>
      <c r="J1298" s="1129"/>
      <c r="K1298" s="1075"/>
      <c r="L1298" s="1129"/>
      <c r="M1298" s="1113"/>
      <c r="N1298" s="1075"/>
      <c r="O1298" s="1129"/>
      <c r="P1298" s="1075"/>
      <c r="Q1298" s="1129"/>
      <c r="R1298" s="1113"/>
      <c r="S1298" s="1075"/>
      <c r="T1298" s="1129"/>
      <c r="U1298" s="1075"/>
    </row>
    <row r="1299" spans="1:21">
      <c r="A1299" s="1085"/>
      <c r="I1299" s="1077"/>
      <c r="J1299" s="1130"/>
      <c r="K1299" s="1077"/>
      <c r="L1299" s="1130"/>
      <c r="M1299" s="1114"/>
      <c r="N1299" s="1077"/>
      <c r="O1299" s="1130"/>
      <c r="P1299" s="1077"/>
      <c r="Q1299" s="1130"/>
      <c r="R1299" s="1114"/>
      <c r="S1299" s="1077"/>
      <c r="T1299" s="1130"/>
      <c r="U1299" s="1077"/>
    </row>
    <row r="1300" spans="1:21">
      <c r="A1300" s="1086"/>
      <c r="I1300" s="1075"/>
      <c r="J1300" s="1129"/>
      <c r="K1300" s="1075"/>
      <c r="L1300" s="1129"/>
      <c r="M1300" s="1113"/>
      <c r="N1300" s="1075"/>
      <c r="O1300" s="1129"/>
      <c r="P1300" s="1075"/>
      <c r="Q1300" s="1129"/>
      <c r="R1300" s="1113"/>
      <c r="S1300" s="1075"/>
      <c r="T1300" s="1129"/>
      <c r="U1300" s="1075"/>
    </row>
    <row r="1301" spans="1:21">
      <c r="A1301" s="1084"/>
      <c r="I1301" s="1075"/>
      <c r="J1301" s="1129"/>
      <c r="K1301" s="1075"/>
      <c r="L1301" s="1129"/>
      <c r="M1301" s="1113"/>
      <c r="N1301" s="1075"/>
      <c r="O1301" s="1129"/>
      <c r="P1301" s="1075"/>
      <c r="Q1301" s="1129"/>
      <c r="R1301" s="1113"/>
      <c r="S1301" s="1075"/>
      <c r="T1301" s="1129"/>
      <c r="U1301" s="1075"/>
    </row>
    <row r="1302" spans="1:21">
      <c r="A1302" s="1085"/>
      <c r="I1302" s="1077"/>
      <c r="J1302" s="1130"/>
      <c r="K1302" s="1077"/>
      <c r="L1302" s="1130"/>
      <c r="M1302" s="1114"/>
      <c r="N1302" s="1077"/>
      <c r="O1302" s="1130"/>
      <c r="P1302" s="1077"/>
      <c r="Q1302" s="1130"/>
      <c r="R1302" s="1114"/>
      <c r="S1302" s="1077"/>
      <c r="T1302" s="1130"/>
      <c r="U1302" s="1077"/>
    </row>
    <row r="1303" spans="1:21">
      <c r="A1303" s="1086"/>
      <c r="I1303" s="1075"/>
      <c r="J1303" s="1129"/>
      <c r="K1303" s="1075"/>
      <c r="L1303" s="1129"/>
      <c r="M1303" s="1113"/>
      <c r="N1303" s="1075"/>
      <c r="O1303" s="1129"/>
      <c r="P1303" s="1075"/>
      <c r="Q1303" s="1129"/>
      <c r="R1303" s="1113"/>
      <c r="S1303" s="1075"/>
      <c r="T1303" s="1129"/>
      <c r="U1303" s="1075"/>
    </row>
    <row r="1304" spans="1:21">
      <c r="A1304" s="1082"/>
      <c r="I1304" s="1075"/>
      <c r="J1304" s="1129"/>
      <c r="K1304" s="1075"/>
      <c r="L1304" s="1129"/>
      <c r="M1304" s="1113"/>
      <c r="N1304" s="1075"/>
      <c r="O1304" s="1129"/>
      <c r="P1304" s="1075"/>
      <c r="Q1304" s="1129"/>
      <c r="R1304" s="1113"/>
      <c r="S1304" s="1075"/>
      <c r="T1304" s="1129"/>
      <c r="U1304" s="1075"/>
    </row>
    <row r="1305" spans="1:21">
      <c r="A1305" s="1083"/>
      <c r="I1305" s="1077"/>
      <c r="J1305" s="1130"/>
      <c r="K1305" s="1077"/>
      <c r="L1305" s="1130"/>
      <c r="M1305" s="1114"/>
      <c r="N1305" s="1077"/>
      <c r="O1305" s="1130"/>
      <c r="P1305" s="1077"/>
      <c r="Q1305" s="1130"/>
      <c r="R1305" s="1114"/>
      <c r="S1305" s="1077"/>
      <c r="T1305" s="1130"/>
      <c r="U1305" s="1077"/>
    </row>
    <row r="1306" spans="1:21">
      <c r="A1306" s="1084"/>
      <c r="I1306" s="1075"/>
      <c r="J1306" s="1129"/>
      <c r="K1306" s="1075"/>
      <c r="L1306" s="1129"/>
      <c r="M1306" s="1113"/>
      <c r="N1306" s="1075"/>
      <c r="O1306" s="1129"/>
      <c r="P1306" s="1075"/>
      <c r="Q1306" s="1129"/>
      <c r="R1306" s="1113"/>
      <c r="S1306" s="1075"/>
      <c r="T1306" s="1129"/>
      <c r="U1306" s="1075"/>
    </row>
    <row r="1307" spans="1:21">
      <c r="A1307" s="1085"/>
      <c r="I1307" s="1077"/>
      <c r="J1307" s="1130"/>
      <c r="K1307" s="1077"/>
      <c r="L1307" s="1130"/>
      <c r="M1307" s="1114"/>
      <c r="N1307" s="1077"/>
      <c r="O1307" s="1130"/>
      <c r="P1307" s="1077"/>
      <c r="Q1307" s="1130"/>
      <c r="R1307" s="1114"/>
      <c r="S1307" s="1077"/>
      <c r="T1307" s="1130"/>
      <c r="U1307" s="1077"/>
    </row>
    <row r="1308" spans="1:21">
      <c r="A1308" s="1086"/>
      <c r="I1308" s="1075"/>
      <c r="J1308" s="1129"/>
      <c r="K1308" s="1075"/>
      <c r="L1308" s="1129"/>
      <c r="M1308" s="1113"/>
      <c r="N1308" s="1075"/>
      <c r="O1308" s="1129"/>
      <c r="P1308" s="1075"/>
      <c r="Q1308" s="1129"/>
      <c r="R1308" s="1113"/>
      <c r="S1308" s="1075"/>
      <c r="T1308" s="1129"/>
      <c r="U1308" s="1075"/>
    </row>
    <row r="1309" spans="1:21">
      <c r="A1309" s="1076"/>
      <c r="I1309" s="1077"/>
      <c r="J1309" s="1130"/>
      <c r="K1309" s="1077"/>
      <c r="L1309" s="1130"/>
      <c r="M1309" s="1114"/>
      <c r="N1309" s="1077"/>
      <c r="O1309" s="1130"/>
      <c r="P1309" s="1077"/>
      <c r="Q1309" s="1130"/>
      <c r="R1309" s="1114"/>
      <c r="S1309" s="1077"/>
      <c r="T1309" s="1130"/>
      <c r="U1309" s="1077"/>
    </row>
    <row r="1310" spans="1:21">
      <c r="A1310" s="1078"/>
      <c r="I1310" s="1075"/>
      <c r="J1310" s="1129"/>
      <c r="K1310" s="1075"/>
      <c r="L1310" s="1129"/>
      <c r="M1310" s="1113"/>
      <c r="N1310" s="1075"/>
      <c r="O1310" s="1129"/>
      <c r="P1310" s="1075"/>
      <c r="Q1310" s="1129"/>
      <c r="R1310" s="1113"/>
      <c r="S1310" s="1075"/>
      <c r="T1310" s="1129"/>
      <c r="U1310" s="1075"/>
    </row>
    <row r="1311" spans="1:21">
      <c r="A1311" s="1079"/>
      <c r="I1311" s="1077"/>
      <c r="J1311" s="1130"/>
      <c r="K1311" s="1077"/>
      <c r="L1311" s="1130"/>
      <c r="M1311" s="1114"/>
      <c r="N1311" s="1077"/>
      <c r="O1311" s="1130"/>
      <c r="P1311" s="1077"/>
      <c r="Q1311" s="1130"/>
      <c r="R1311" s="1114"/>
      <c r="S1311" s="1077"/>
      <c r="T1311" s="1130"/>
      <c r="U1311" s="1077"/>
    </row>
    <row r="1312" spans="1:21">
      <c r="A1312" s="1080"/>
      <c r="I1312" s="1075"/>
      <c r="J1312" s="1129"/>
      <c r="K1312" s="1075"/>
      <c r="L1312" s="1129"/>
      <c r="M1312" s="1113"/>
      <c r="N1312" s="1075"/>
      <c r="O1312" s="1129"/>
      <c r="P1312" s="1075"/>
      <c r="Q1312" s="1129"/>
      <c r="R1312" s="1113"/>
      <c r="S1312" s="1075"/>
      <c r="T1312" s="1129"/>
      <c r="U1312" s="1075"/>
    </row>
    <row r="1313" spans="1:21">
      <c r="A1313" s="1081"/>
      <c r="I1313" s="1077"/>
      <c r="J1313" s="1130"/>
      <c r="K1313" s="1077"/>
      <c r="L1313" s="1130"/>
      <c r="M1313" s="1114"/>
      <c r="N1313" s="1077"/>
      <c r="O1313" s="1130"/>
      <c r="P1313" s="1077"/>
      <c r="Q1313" s="1130"/>
      <c r="R1313" s="1114"/>
      <c r="S1313" s="1077"/>
      <c r="T1313" s="1130"/>
      <c r="U1313" s="1077"/>
    </row>
    <row r="1314" spans="1:21">
      <c r="A1314" s="1082"/>
      <c r="I1314" s="1075"/>
      <c r="J1314" s="1129"/>
      <c r="K1314" s="1075"/>
      <c r="L1314" s="1129"/>
      <c r="M1314" s="1113"/>
      <c r="N1314" s="1075"/>
      <c r="O1314" s="1129"/>
      <c r="P1314" s="1075"/>
      <c r="Q1314" s="1129"/>
      <c r="R1314" s="1113"/>
      <c r="S1314" s="1075"/>
      <c r="T1314" s="1129"/>
      <c r="U1314" s="1075"/>
    </row>
    <row r="1315" spans="1:21">
      <c r="A1315" s="1083"/>
      <c r="I1315" s="1077"/>
      <c r="J1315" s="1130"/>
      <c r="K1315" s="1077"/>
      <c r="L1315" s="1130"/>
      <c r="M1315" s="1114"/>
      <c r="N1315" s="1077"/>
      <c r="O1315" s="1130"/>
      <c r="P1315" s="1077"/>
      <c r="Q1315" s="1130"/>
      <c r="R1315" s="1114"/>
      <c r="S1315" s="1077"/>
      <c r="T1315" s="1130"/>
      <c r="U1315" s="1077"/>
    </row>
    <row r="1316" spans="1:21">
      <c r="A1316" s="1084"/>
      <c r="I1316" s="1075"/>
      <c r="J1316" s="1129"/>
      <c r="K1316" s="1075"/>
      <c r="L1316" s="1129"/>
      <c r="M1316" s="1113"/>
      <c r="N1316" s="1075"/>
      <c r="O1316" s="1129"/>
      <c r="P1316" s="1075"/>
      <c r="Q1316" s="1129"/>
      <c r="R1316" s="1113"/>
      <c r="S1316" s="1075"/>
      <c r="T1316" s="1129"/>
      <c r="U1316" s="1075"/>
    </row>
    <row r="1317" spans="1:21">
      <c r="A1317" s="1085"/>
      <c r="I1317" s="1077"/>
      <c r="J1317" s="1130"/>
      <c r="K1317" s="1077"/>
      <c r="L1317" s="1130"/>
      <c r="M1317" s="1114"/>
      <c r="N1317" s="1077"/>
      <c r="O1317" s="1130"/>
      <c r="P1317" s="1077"/>
      <c r="Q1317" s="1130"/>
      <c r="R1317" s="1114"/>
      <c r="S1317" s="1077"/>
      <c r="T1317" s="1130"/>
      <c r="U1317" s="1077"/>
    </row>
    <row r="1318" spans="1:21">
      <c r="A1318" s="1086"/>
      <c r="I1318" s="1075"/>
      <c r="J1318" s="1129"/>
      <c r="K1318" s="1075"/>
      <c r="L1318" s="1129"/>
      <c r="M1318" s="1113"/>
      <c r="N1318" s="1075"/>
      <c r="O1318" s="1129"/>
      <c r="P1318" s="1075"/>
      <c r="Q1318" s="1129"/>
      <c r="R1318" s="1113"/>
      <c r="S1318" s="1075"/>
      <c r="T1318" s="1129"/>
      <c r="U1318" s="1075"/>
    </row>
    <row r="1319" spans="1:21">
      <c r="A1319" s="1083"/>
      <c r="I1319" s="1077"/>
      <c r="J1319" s="1130"/>
      <c r="K1319" s="1077"/>
      <c r="L1319" s="1130"/>
      <c r="M1319" s="1114"/>
      <c r="N1319" s="1077"/>
      <c r="O1319" s="1130"/>
      <c r="P1319" s="1077"/>
      <c r="Q1319" s="1130"/>
      <c r="R1319" s="1114"/>
      <c r="S1319" s="1077"/>
      <c r="T1319" s="1130"/>
      <c r="U1319" s="1077"/>
    </row>
    <row r="1320" spans="1:21">
      <c r="A1320" s="1084"/>
      <c r="I1320" s="1075"/>
      <c r="J1320" s="1129"/>
      <c r="K1320" s="1075"/>
      <c r="L1320" s="1129"/>
      <c r="M1320" s="1113"/>
      <c r="N1320" s="1075"/>
      <c r="O1320" s="1129"/>
      <c r="P1320" s="1075"/>
      <c r="Q1320" s="1129"/>
      <c r="R1320" s="1113"/>
      <c r="S1320" s="1075"/>
      <c r="T1320" s="1129"/>
      <c r="U1320" s="1075"/>
    </row>
    <row r="1321" spans="1:21">
      <c r="A1321" s="1085"/>
      <c r="I1321" s="1077"/>
      <c r="J1321" s="1130"/>
      <c r="K1321" s="1077"/>
      <c r="L1321" s="1130"/>
      <c r="M1321" s="1114"/>
      <c r="N1321" s="1077"/>
      <c r="O1321" s="1130"/>
      <c r="P1321" s="1077"/>
      <c r="Q1321" s="1130"/>
      <c r="R1321" s="1114"/>
      <c r="S1321" s="1077"/>
      <c r="T1321" s="1130"/>
      <c r="U1321" s="1077"/>
    </row>
    <row r="1322" spans="1:21">
      <c r="A1322" s="1086"/>
      <c r="I1322" s="1075"/>
      <c r="J1322" s="1129"/>
      <c r="K1322" s="1075"/>
      <c r="L1322" s="1129"/>
      <c r="M1322" s="1113"/>
      <c r="N1322" s="1075"/>
      <c r="O1322" s="1129"/>
      <c r="P1322" s="1075"/>
      <c r="Q1322" s="1129"/>
      <c r="R1322" s="1113"/>
      <c r="S1322" s="1075"/>
      <c r="T1322" s="1129"/>
      <c r="U1322" s="1075"/>
    </row>
    <row r="1323" spans="1:21">
      <c r="A1323" s="1086"/>
      <c r="I1323" s="1075"/>
      <c r="J1323" s="1129"/>
      <c r="K1323" s="1075"/>
      <c r="L1323" s="1129"/>
      <c r="M1323" s="1113"/>
      <c r="N1323" s="1075"/>
      <c r="O1323" s="1129"/>
      <c r="P1323" s="1075"/>
      <c r="Q1323" s="1129"/>
      <c r="R1323" s="1113"/>
      <c r="S1323" s="1075"/>
      <c r="T1323" s="1129"/>
      <c r="U1323" s="1075"/>
    </row>
    <row r="1324" spans="1:21">
      <c r="A1324" s="1086"/>
      <c r="I1324" s="1075"/>
      <c r="J1324" s="1129"/>
      <c r="K1324" s="1075"/>
      <c r="L1324" s="1129"/>
      <c r="M1324" s="1113"/>
      <c r="N1324" s="1075"/>
      <c r="O1324" s="1129"/>
      <c r="P1324" s="1075"/>
      <c r="Q1324" s="1129"/>
      <c r="R1324" s="1113"/>
      <c r="S1324" s="1075"/>
      <c r="T1324" s="1129"/>
      <c r="U1324" s="1075"/>
    </row>
    <row r="1325" spans="1:21">
      <c r="A1325" s="1086"/>
      <c r="I1325" s="1075"/>
      <c r="J1325" s="1129"/>
      <c r="K1325" s="1075"/>
      <c r="L1325" s="1129"/>
      <c r="M1325" s="1113"/>
      <c r="N1325" s="1075"/>
      <c r="O1325" s="1129"/>
      <c r="P1325" s="1075"/>
      <c r="Q1325" s="1129"/>
      <c r="R1325" s="1113"/>
      <c r="S1325" s="1075"/>
      <c r="T1325" s="1129"/>
      <c r="U1325" s="1075"/>
    </row>
    <row r="1326" spans="1:21">
      <c r="A1326" s="1086"/>
      <c r="I1326" s="1075"/>
      <c r="J1326" s="1129"/>
      <c r="K1326" s="1075"/>
      <c r="L1326" s="1129"/>
      <c r="M1326" s="1113"/>
      <c r="N1326" s="1075"/>
      <c r="O1326" s="1129"/>
      <c r="P1326" s="1075"/>
      <c r="Q1326" s="1129"/>
      <c r="R1326" s="1113"/>
      <c r="S1326" s="1075"/>
      <c r="T1326" s="1129"/>
      <c r="U1326" s="1075"/>
    </row>
    <row r="1327" spans="1:21">
      <c r="A1327" s="1086"/>
      <c r="I1327" s="1075"/>
      <c r="J1327" s="1129"/>
      <c r="K1327" s="1075"/>
      <c r="L1327" s="1129"/>
      <c r="M1327" s="1113"/>
      <c r="N1327" s="1075"/>
      <c r="O1327" s="1129"/>
      <c r="P1327" s="1075"/>
      <c r="Q1327" s="1129"/>
      <c r="R1327" s="1113"/>
      <c r="S1327" s="1075"/>
      <c r="T1327" s="1129"/>
      <c r="U1327" s="1075"/>
    </row>
    <row r="1328" spans="1:21">
      <c r="A1328" s="1086"/>
      <c r="I1328" s="1075"/>
      <c r="J1328" s="1129"/>
      <c r="K1328" s="1075"/>
      <c r="L1328" s="1129"/>
      <c r="M1328" s="1113"/>
      <c r="N1328" s="1075"/>
      <c r="O1328" s="1129"/>
      <c r="P1328" s="1075"/>
      <c r="Q1328" s="1129"/>
      <c r="R1328" s="1113"/>
      <c r="S1328" s="1075"/>
      <c r="T1328" s="1129"/>
      <c r="U1328" s="1075"/>
    </row>
    <row r="1329" spans="1:21">
      <c r="A1329" s="1087"/>
      <c r="I1329" s="1077"/>
      <c r="J1329" s="1130"/>
      <c r="K1329" s="1077"/>
      <c r="L1329" s="1130"/>
      <c r="M1329" s="1114"/>
      <c r="N1329" s="1077"/>
      <c r="O1329" s="1130"/>
      <c r="P1329" s="1077"/>
      <c r="Q1329" s="1130"/>
      <c r="R1329" s="1114"/>
      <c r="S1329" s="1077"/>
      <c r="T1329" s="1130"/>
      <c r="U1329" s="1077"/>
    </row>
    <row r="1330" spans="1:21">
      <c r="A1330" s="1086"/>
      <c r="I1330" s="1075"/>
      <c r="J1330" s="1129"/>
      <c r="K1330" s="1075"/>
      <c r="L1330" s="1129"/>
      <c r="M1330" s="1113"/>
      <c r="N1330" s="1075"/>
      <c r="O1330" s="1129"/>
      <c r="P1330" s="1075"/>
      <c r="Q1330" s="1129"/>
      <c r="R1330" s="1113"/>
      <c r="S1330" s="1075"/>
      <c r="T1330" s="1129"/>
      <c r="U1330" s="1075"/>
    </row>
    <row r="1331" spans="1:21">
      <c r="A1331" s="1087"/>
      <c r="I1331" s="1077"/>
      <c r="J1331" s="1130"/>
      <c r="K1331" s="1077"/>
      <c r="L1331" s="1130"/>
      <c r="M1331" s="1114"/>
      <c r="N1331" s="1077"/>
      <c r="O1331" s="1130"/>
      <c r="P1331" s="1077"/>
      <c r="Q1331" s="1130"/>
      <c r="R1331" s="1114"/>
      <c r="S1331" s="1077"/>
      <c r="T1331" s="1130"/>
      <c r="U1331" s="1077"/>
    </row>
    <row r="1332" spans="1:21">
      <c r="A1332" s="1086"/>
      <c r="I1332" s="1075"/>
      <c r="J1332" s="1129"/>
      <c r="K1332" s="1075"/>
      <c r="L1332" s="1129"/>
      <c r="M1332" s="1113"/>
      <c r="N1332" s="1075"/>
      <c r="O1332" s="1129"/>
      <c r="P1332" s="1075"/>
      <c r="Q1332" s="1129"/>
      <c r="R1332" s="1113"/>
      <c r="S1332" s="1075"/>
      <c r="T1332" s="1129"/>
      <c r="U1332" s="1075"/>
    </row>
    <row r="1333" spans="1:21">
      <c r="A1333" s="1087"/>
      <c r="I1333" s="1077"/>
      <c r="J1333" s="1130"/>
      <c r="K1333" s="1077"/>
      <c r="L1333" s="1130"/>
      <c r="M1333" s="1114"/>
      <c r="N1333" s="1077"/>
      <c r="O1333" s="1130"/>
      <c r="P1333" s="1077"/>
      <c r="Q1333" s="1130"/>
      <c r="R1333" s="1114"/>
      <c r="S1333" s="1077"/>
      <c r="T1333" s="1130"/>
      <c r="U1333" s="1077"/>
    </row>
    <row r="1334" spans="1:21">
      <c r="A1334" s="1086"/>
      <c r="I1334" s="1075"/>
      <c r="J1334" s="1129"/>
      <c r="K1334" s="1075"/>
      <c r="L1334" s="1129"/>
      <c r="M1334" s="1113"/>
      <c r="N1334" s="1075"/>
      <c r="O1334" s="1129"/>
      <c r="P1334" s="1075"/>
      <c r="Q1334" s="1129"/>
      <c r="R1334" s="1113"/>
      <c r="S1334" s="1075"/>
      <c r="T1334" s="1129"/>
      <c r="U1334" s="1075"/>
    </row>
    <row r="1335" spans="1:21">
      <c r="A1335" s="1085"/>
      <c r="I1335" s="1077"/>
      <c r="J1335" s="1130"/>
      <c r="K1335" s="1077"/>
      <c r="L1335" s="1130"/>
      <c r="M1335" s="1114"/>
      <c r="N1335" s="1077"/>
      <c r="O1335" s="1130"/>
      <c r="P1335" s="1077"/>
      <c r="Q1335" s="1130"/>
      <c r="R1335" s="1114"/>
      <c r="S1335" s="1077"/>
      <c r="T1335" s="1130"/>
      <c r="U1335" s="1077"/>
    </row>
    <row r="1336" spans="1:21">
      <c r="A1336" s="1086"/>
      <c r="I1336" s="1075"/>
      <c r="J1336" s="1129"/>
      <c r="K1336" s="1075"/>
      <c r="L1336" s="1129"/>
      <c r="M1336" s="1113"/>
      <c r="N1336" s="1075"/>
      <c r="O1336" s="1129"/>
      <c r="P1336" s="1075"/>
      <c r="Q1336" s="1129"/>
      <c r="R1336" s="1113"/>
      <c r="S1336" s="1075"/>
      <c r="T1336" s="1129"/>
      <c r="U1336" s="1075"/>
    </row>
    <row r="1337" spans="1:21">
      <c r="A1337" s="1086"/>
      <c r="I1337" s="1075"/>
      <c r="J1337" s="1129"/>
      <c r="K1337" s="1075"/>
      <c r="L1337" s="1129"/>
      <c r="M1337" s="1113"/>
      <c r="N1337" s="1075"/>
      <c r="O1337" s="1129"/>
      <c r="P1337" s="1075"/>
      <c r="Q1337" s="1129"/>
      <c r="R1337" s="1113"/>
      <c r="S1337" s="1075"/>
      <c r="T1337" s="1129"/>
      <c r="U1337" s="1075"/>
    </row>
    <row r="1338" spans="1:21">
      <c r="A1338" s="1084"/>
      <c r="I1338" s="1075"/>
      <c r="J1338" s="1129"/>
      <c r="K1338" s="1075"/>
      <c r="L1338" s="1129"/>
      <c r="M1338" s="1113"/>
      <c r="N1338" s="1075"/>
      <c r="O1338" s="1129"/>
      <c r="P1338" s="1075"/>
      <c r="Q1338" s="1129"/>
      <c r="R1338" s="1113"/>
      <c r="S1338" s="1075"/>
      <c r="T1338" s="1129"/>
      <c r="U1338" s="1075"/>
    </row>
    <row r="1339" spans="1:21">
      <c r="A1339" s="1085"/>
      <c r="I1339" s="1077"/>
      <c r="J1339" s="1130"/>
      <c r="K1339" s="1077"/>
      <c r="L1339" s="1130"/>
      <c r="M1339" s="1114"/>
      <c r="N1339" s="1077"/>
      <c r="O1339" s="1130"/>
      <c r="P1339" s="1077"/>
      <c r="Q1339" s="1130"/>
      <c r="R1339" s="1114"/>
      <c r="S1339" s="1077"/>
      <c r="T1339" s="1130"/>
      <c r="U1339" s="1077"/>
    </row>
    <row r="1340" spans="1:21">
      <c r="A1340" s="1086"/>
      <c r="I1340" s="1075"/>
      <c r="J1340" s="1129"/>
      <c r="K1340" s="1075"/>
      <c r="L1340" s="1129"/>
      <c r="M1340" s="1113"/>
      <c r="N1340" s="1075"/>
      <c r="O1340" s="1129"/>
      <c r="P1340" s="1075"/>
      <c r="Q1340" s="1129"/>
      <c r="R1340" s="1113"/>
      <c r="S1340" s="1075"/>
      <c r="T1340" s="1129"/>
      <c r="U1340" s="1075"/>
    </row>
    <row r="1341" spans="1:21">
      <c r="A1341" s="1082"/>
      <c r="I1341" s="1075"/>
      <c r="J1341" s="1129"/>
      <c r="K1341" s="1075"/>
      <c r="L1341" s="1129"/>
      <c r="M1341" s="1113"/>
      <c r="N1341" s="1075"/>
      <c r="O1341" s="1129"/>
      <c r="P1341" s="1075"/>
      <c r="Q1341" s="1129"/>
      <c r="R1341" s="1113"/>
      <c r="S1341" s="1075"/>
      <c r="T1341" s="1129"/>
      <c r="U1341" s="1075"/>
    </row>
    <row r="1342" spans="1:21">
      <c r="A1342" s="1083"/>
      <c r="I1342" s="1077"/>
      <c r="J1342" s="1130"/>
      <c r="K1342" s="1077"/>
      <c r="L1342" s="1130"/>
      <c r="M1342" s="1114"/>
      <c r="N1342" s="1077"/>
      <c r="O1342" s="1130"/>
      <c r="P1342" s="1077"/>
      <c r="Q1342" s="1130"/>
      <c r="R1342" s="1114"/>
      <c r="S1342" s="1077"/>
      <c r="T1342" s="1130"/>
      <c r="U1342" s="1077"/>
    </row>
    <row r="1343" spans="1:21">
      <c r="A1343" s="1084"/>
      <c r="I1343" s="1075"/>
      <c r="J1343" s="1129"/>
      <c r="K1343" s="1075"/>
      <c r="L1343" s="1129"/>
      <c r="M1343" s="1113"/>
      <c r="N1343" s="1075"/>
      <c r="O1343" s="1129"/>
      <c r="P1343" s="1075"/>
      <c r="Q1343" s="1129"/>
      <c r="R1343" s="1113"/>
      <c r="S1343" s="1075"/>
      <c r="T1343" s="1129"/>
      <c r="U1343" s="1075"/>
    </row>
    <row r="1344" spans="1:21">
      <c r="A1344" s="1085"/>
      <c r="I1344" s="1077"/>
      <c r="J1344" s="1130"/>
      <c r="K1344" s="1077"/>
      <c r="L1344" s="1130"/>
      <c r="M1344" s="1114"/>
      <c r="N1344" s="1077"/>
      <c r="O1344" s="1130"/>
      <c r="P1344" s="1077"/>
      <c r="Q1344" s="1130"/>
      <c r="R1344" s="1114"/>
      <c r="S1344" s="1077"/>
      <c r="T1344" s="1130"/>
      <c r="U1344" s="1077"/>
    </row>
    <row r="1345" spans="1:21">
      <c r="A1345" s="1086"/>
      <c r="I1345" s="1075"/>
      <c r="J1345" s="1129"/>
      <c r="K1345" s="1075"/>
      <c r="L1345" s="1129"/>
      <c r="M1345" s="1113"/>
      <c r="N1345" s="1075"/>
      <c r="O1345" s="1129"/>
      <c r="P1345" s="1075"/>
      <c r="Q1345" s="1129"/>
      <c r="R1345" s="1113"/>
      <c r="S1345" s="1075"/>
      <c r="T1345" s="1129"/>
      <c r="U1345" s="1075"/>
    </row>
    <row r="1346" spans="1:21">
      <c r="A1346" s="1086"/>
      <c r="I1346" s="1075"/>
      <c r="J1346" s="1129"/>
      <c r="K1346" s="1075"/>
      <c r="L1346" s="1129"/>
      <c r="M1346" s="1113"/>
      <c r="N1346" s="1075"/>
      <c r="O1346" s="1129"/>
      <c r="P1346" s="1075"/>
      <c r="Q1346" s="1129"/>
      <c r="R1346" s="1113"/>
      <c r="S1346" s="1075"/>
      <c r="T1346" s="1129"/>
      <c r="U1346" s="1075"/>
    </row>
    <row r="1347" spans="1:21">
      <c r="A1347" s="1082"/>
      <c r="I1347" s="1075"/>
      <c r="J1347" s="1129"/>
      <c r="K1347" s="1075"/>
      <c r="L1347" s="1129"/>
      <c r="M1347" s="1113"/>
      <c r="N1347" s="1075"/>
      <c r="O1347" s="1129"/>
      <c r="P1347" s="1075"/>
      <c r="Q1347" s="1129"/>
      <c r="R1347" s="1113"/>
      <c r="S1347" s="1075"/>
      <c r="T1347" s="1129"/>
      <c r="U1347" s="1075"/>
    </row>
    <row r="1348" spans="1:21">
      <c r="A1348" s="1083"/>
      <c r="I1348" s="1077"/>
      <c r="J1348" s="1130"/>
      <c r="K1348" s="1077"/>
      <c r="L1348" s="1130"/>
      <c r="M1348" s="1114"/>
      <c r="N1348" s="1077"/>
      <c r="O1348" s="1130"/>
      <c r="P1348" s="1077"/>
      <c r="Q1348" s="1130"/>
      <c r="R1348" s="1114"/>
      <c r="S1348" s="1077"/>
      <c r="T1348" s="1130"/>
      <c r="U1348" s="1077"/>
    </row>
    <row r="1349" spans="1:21">
      <c r="A1349" s="1084"/>
      <c r="I1349" s="1075"/>
      <c r="J1349" s="1129"/>
      <c r="K1349" s="1075"/>
      <c r="L1349" s="1129"/>
      <c r="M1349" s="1113"/>
      <c r="N1349" s="1075"/>
      <c r="O1349" s="1129"/>
      <c r="P1349" s="1075"/>
      <c r="Q1349" s="1129"/>
      <c r="R1349" s="1113"/>
      <c r="S1349" s="1075"/>
      <c r="T1349" s="1129"/>
      <c r="U1349" s="1075"/>
    </row>
    <row r="1350" spans="1:21">
      <c r="A1350" s="1085"/>
      <c r="I1350" s="1077"/>
      <c r="J1350" s="1130"/>
      <c r="K1350" s="1077"/>
      <c r="L1350" s="1130"/>
      <c r="M1350" s="1114"/>
      <c r="N1350" s="1077"/>
      <c r="O1350" s="1130"/>
      <c r="P1350" s="1077"/>
      <c r="Q1350" s="1130"/>
      <c r="R1350" s="1114"/>
      <c r="S1350" s="1077"/>
      <c r="T1350" s="1130"/>
      <c r="U1350" s="1077"/>
    </row>
    <row r="1351" spans="1:21">
      <c r="A1351" s="1086"/>
      <c r="I1351" s="1075"/>
      <c r="J1351" s="1129"/>
      <c r="K1351" s="1075"/>
      <c r="L1351" s="1129"/>
      <c r="M1351" s="1113"/>
      <c r="N1351" s="1075"/>
      <c r="O1351" s="1129"/>
      <c r="P1351" s="1075"/>
      <c r="Q1351" s="1129"/>
      <c r="R1351" s="1113"/>
      <c r="S1351" s="1075"/>
      <c r="T1351" s="1129"/>
      <c r="U1351" s="1075"/>
    </row>
    <row r="1352" spans="1:21">
      <c r="A1352" s="1086"/>
      <c r="I1352" s="1075"/>
      <c r="J1352" s="1129"/>
      <c r="K1352" s="1075"/>
      <c r="L1352" s="1129"/>
      <c r="M1352" s="1113"/>
      <c r="N1352" s="1075"/>
      <c r="O1352" s="1129"/>
      <c r="P1352" s="1075"/>
      <c r="Q1352" s="1129"/>
      <c r="R1352" s="1113"/>
      <c r="S1352" s="1075"/>
      <c r="T1352" s="1129"/>
      <c r="U1352" s="1075"/>
    </row>
    <row r="1353" spans="1:21">
      <c r="A1353" s="1086"/>
      <c r="I1353" s="1075"/>
      <c r="J1353" s="1129"/>
      <c r="K1353" s="1075"/>
      <c r="L1353" s="1129"/>
      <c r="M1353" s="1113"/>
      <c r="N1353" s="1075"/>
      <c r="O1353" s="1129"/>
      <c r="P1353" s="1075"/>
      <c r="Q1353" s="1129"/>
      <c r="R1353" s="1113"/>
      <c r="S1353" s="1075"/>
      <c r="T1353" s="1129"/>
      <c r="U1353" s="1075"/>
    </row>
    <row r="1354" spans="1:21">
      <c r="A1354" s="1086"/>
      <c r="I1354" s="1075"/>
      <c r="J1354" s="1129"/>
      <c r="K1354" s="1075"/>
      <c r="L1354" s="1129"/>
      <c r="M1354" s="1113"/>
      <c r="N1354" s="1075"/>
      <c r="O1354" s="1129"/>
      <c r="P1354" s="1075"/>
      <c r="Q1354" s="1129"/>
      <c r="R1354" s="1113"/>
      <c r="S1354" s="1075"/>
      <c r="T1354" s="1129"/>
      <c r="U1354" s="1075"/>
    </row>
    <row r="1355" spans="1:21">
      <c r="A1355" s="1072"/>
      <c r="I1355" s="1073"/>
      <c r="J1355" s="1131"/>
      <c r="K1355" s="1073"/>
      <c r="L1355" s="1131"/>
      <c r="M1355" s="1113"/>
      <c r="N1355" s="1073"/>
      <c r="O1355" s="1131"/>
      <c r="P1355" s="1073"/>
      <c r="Q1355" s="1131"/>
      <c r="R1355" s="1113"/>
      <c r="S1355" s="1073"/>
      <c r="T1355" s="1131"/>
      <c r="U1355" s="1073"/>
    </row>
    <row r="1356" spans="1:21">
      <c r="A1356" s="1074"/>
      <c r="I1356" s="1075"/>
      <c r="J1356" s="1129"/>
      <c r="K1356" s="1075"/>
      <c r="L1356" s="1129"/>
      <c r="M1356" s="1113"/>
      <c r="N1356" s="1075"/>
      <c r="O1356" s="1129"/>
      <c r="P1356" s="1075"/>
      <c r="Q1356" s="1129"/>
      <c r="R1356" s="1113"/>
      <c r="S1356" s="1075"/>
      <c r="T1356" s="1129"/>
      <c r="U1356" s="1075"/>
    </row>
    <row r="1357" spans="1:21">
      <c r="A1357" s="1076"/>
      <c r="I1357" s="1077"/>
      <c r="J1357" s="1130"/>
      <c r="K1357" s="1077"/>
      <c r="L1357" s="1130"/>
      <c r="M1357" s="1114"/>
      <c r="N1357" s="1077"/>
      <c r="O1357" s="1130"/>
      <c r="P1357" s="1077"/>
      <c r="Q1357" s="1130"/>
      <c r="R1357" s="1114"/>
      <c r="S1357" s="1077"/>
      <c r="T1357" s="1130"/>
      <c r="U1357" s="1077"/>
    </row>
    <row r="1358" spans="1:21">
      <c r="A1358" s="1078"/>
      <c r="I1358" s="1075"/>
      <c r="J1358" s="1129"/>
      <c r="K1358" s="1075"/>
      <c r="L1358" s="1129"/>
      <c r="M1358" s="1113"/>
      <c r="N1358" s="1075"/>
      <c r="O1358" s="1129"/>
      <c r="P1358" s="1075"/>
      <c r="Q1358" s="1129"/>
      <c r="R1358" s="1113"/>
      <c r="S1358" s="1075"/>
      <c r="T1358" s="1129"/>
      <c r="U1358" s="1075"/>
    </row>
    <row r="1359" spans="1:21">
      <c r="A1359" s="1079"/>
      <c r="I1359" s="1077"/>
      <c r="J1359" s="1130"/>
      <c r="K1359" s="1077"/>
      <c r="L1359" s="1130"/>
      <c r="M1359" s="1114"/>
      <c r="N1359" s="1077"/>
      <c r="O1359" s="1130"/>
      <c r="P1359" s="1077"/>
      <c r="Q1359" s="1130"/>
      <c r="R1359" s="1114"/>
      <c r="S1359" s="1077"/>
      <c r="T1359" s="1130"/>
      <c r="U1359" s="1077"/>
    </row>
    <row r="1360" spans="1:21">
      <c r="A1360" s="1080"/>
      <c r="I1360" s="1075"/>
      <c r="J1360" s="1129"/>
      <c r="K1360" s="1075"/>
      <c r="L1360" s="1129"/>
      <c r="M1360" s="1113"/>
      <c r="N1360" s="1075"/>
      <c r="O1360" s="1129"/>
      <c r="P1360" s="1075"/>
      <c r="Q1360" s="1129"/>
      <c r="R1360" s="1113"/>
      <c r="S1360" s="1075"/>
      <c r="T1360" s="1129"/>
      <c r="U1360" s="1075"/>
    </row>
    <row r="1361" spans="1:21">
      <c r="A1361" s="1081"/>
      <c r="I1361" s="1077"/>
      <c r="J1361" s="1130"/>
      <c r="K1361" s="1077"/>
      <c r="L1361" s="1130"/>
      <c r="M1361" s="1114"/>
      <c r="N1361" s="1077"/>
      <c r="O1361" s="1130"/>
      <c r="P1361" s="1077"/>
      <c r="Q1361" s="1130"/>
      <c r="R1361" s="1114"/>
      <c r="S1361" s="1077"/>
      <c r="T1361" s="1130"/>
      <c r="U1361" s="1077"/>
    </row>
    <row r="1362" spans="1:21">
      <c r="A1362" s="1082"/>
      <c r="I1362" s="1075"/>
      <c r="J1362" s="1129"/>
      <c r="K1362" s="1075"/>
      <c r="L1362" s="1129"/>
      <c r="M1362" s="1113"/>
      <c r="N1362" s="1075"/>
      <c r="O1362" s="1129"/>
      <c r="P1362" s="1075"/>
      <c r="Q1362" s="1129"/>
      <c r="R1362" s="1113"/>
      <c r="S1362" s="1075"/>
      <c r="T1362" s="1129"/>
      <c r="U1362" s="1075"/>
    </row>
    <row r="1363" spans="1:21">
      <c r="A1363" s="1083"/>
      <c r="I1363" s="1077"/>
      <c r="J1363" s="1130"/>
      <c r="K1363" s="1077"/>
      <c r="L1363" s="1130"/>
      <c r="M1363" s="1114"/>
      <c r="N1363" s="1077"/>
      <c r="O1363" s="1130"/>
      <c r="P1363" s="1077"/>
      <c r="Q1363" s="1130"/>
      <c r="R1363" s="1114"/>
      <c r="S1363" s="1077"/>
      <c r="T1363" s="1130"/>
      <c r="U1363" s="1077"/>
    </row>
    <row r="1364" spans="1:21">
      <c r="A1364" s="1084"/>
      <c r="I1364" s="1075"/>
      <c r="J1364" s="1129"/>
      <c r="K1364" s="1075"/>
      <c r="L1364" s="1129"/>
      <c r="M1364" s="1113"/>
      <c r="N1364" s="1075"/>
      <c r="O1364" s="1129"/>
      <c r="P1364" s="1075"/>
      <c r="Q1364" s="1129"/>
      <c r="R1364" s="1113"/>
      <c r="S1364" s="1075"/>
      <c r="T1364" s="1129"/>
      <c r="U1364" s="1075"/>
    </row>
    <row r="1365" spans="1:21">
      <c r="A1365" s="1085"/>
      <c r="I1365" s="1077"/>
      <c r="J1365" s="1130"/>
      <c r="K1365" s="1077"/>
      <c r="L1365" s="1130"/>
      <c r="M1365" s="1114"/>
      <c r="N1365" s="1077"/>
      <c r="O1365" s="1130"/>
      <c r="P1365" s="1077"/>
      <c r="Q1365" s="1130"/>
      <c r="R1365" s="1114"/>
      <c r="S1365" s="1077"/>
      <c r="T1365" s="1130"/>
      <c r="U1365" s="1077"/>
    </row>
    <row r="1366" spans="1:21">
      <c r="A1366" s="1086"/>
      <c r="I1366" s="1075"/>
      <c r="J1366" s="1129"/>
      <c r="K1366" s="1075"/>
      <c r="L1366" s="1129"/>
      <c r="M1366" s="1113"/>
      <c r="N1366" s="1075"/>
      <c r="O1366" s="1129"/>
      <c r="P1366" s="1075"/>
      <c r="Q1366" s="1129"/>
      <c r="R1366" s="1113"/>
      <c r="S1366" s="1075"/>
      <c r="T1366" s="1129"/>
      <c r="U1366" s="1075"/>
    </row>
    <row r="1367" spans="1:21">
      <c r="A1367" s="1087"/>
      <c r="I1367" s="1077"/>
      <c r="J1367" s="1130"/>
      <c r="K1367" s="1077"/>
      <c r="L1367" s="1130"/>
      <c r="M1367" s="1114"/>
      <c r="N1367" s="1077"/>
      <c r="O1367" s="1130"/>
      <c r="P1367" s="1077"/>
      <c r="Q1367" s="1130"/>
      <c r="R1367" s="1114"/>
      <c r="S1367" s="1077"/>
      <c r="T1367" s="1130"/>
      <c r="U1367" s="1077"/>
    </row>
    <row r="1368" spans="1:21">
      <c r="A1368" s="1086"/>
      <c r="I1368" s="1075"/>
      <c r="J1368" s="1129"/>
      <c r="K1368" s="1075"/>
      <c r="L1368" s="1129"/>
      <c r="M1368" s="1113"/>
      <c r="N1368" s="1075"/>
      <c r="O1368" s="1129"/>
      <c r="P1368" s="1075"/>
      <c r="Q1368" s="1129"/>
      <c r="R1368" s="1113"/>
      <c r="S1368" s="1075"/>
      <c r="T1368" s="1129"/>
      <c r="U1368" s="1075"/>
    </row>
    <row r="1369" spans="1:21">
      <c r="A1369" s="1087"/>
      <c r="I1369" s="1077"/>
      <c r="J1369" s="1130"/>
      <c r="K1369" s="1077"/>
      <c r="L1369" s="1130"/>
      <c r="M1369" s="1114"/>
      <c r="N1369" s="1077"/>
      <c r="O1369" s="1130"/>
      <c r="P1369" s="1077"/>
      <c r="Q1369" s="1130"/>
      <c r="R1369" s="1114"/>
      <c r="S1369" s="1077"/>
      <c r="T1369" s="1130"/>
      <c r="U1369" s="1077"/>
    </row>
    <row r="1370" spans="1:21">
      <c r="A1370" s="1076"/>
      <c r="I1370" s="1077"/>
      <c r="J1370" s="1130"/>
      <c r="K1370" s="1077"/>
      <c r="L1370" s="1130"/>
      <c r="M1370" s="1114"/>
      <c r="N1370" s="1077"/>
      <c r="O1370" s="1130"/>
      <c r="P1370" s="1077"/>
      <c r="Q1370" s="1130"/>
      <c r="R1370" s="1114"/>
      <c r="S1370" s="1077"/>
      <c r="T1370" s="1130"/>
      <c r="U1370" s="1077"/>
    </row>
    <row r="1371" spans="1:21">
      <c r="A1371" s="1078"/>
      <c r="I1371" s="1075"/>
      <c r="J1371" s="1129"/>
      <c r="K1371" s="1075"/>
      <c r="L1371" s="1129"/>
      <c r="M1371" s="1113"/>
      <c r="N1371" s="1075"/>
      <c r="O1371" s="1129"/>
      <c r="P1371" s="1075"/>
      <c r="Q1371" s="1129"/>
      <c r="R1371" s="1113"/>
      <c r="S1371" s="1075"/>
      <c r="T1371" s="1129"/>
      <c r="U1371" s="1075"/>
    </row>
    <row r="1372" spans="1:21">
      <c r="A1372" s="1079"/>
      <c r="I1372" s="1077"/>
      <c r="J1372" s="1130"/>
      <c r="K1372" s="1077"/>
      <c r="L1372" s="1130"/>
      <c r="M1372" s="1114"/>
      <c r="N1372" s="1077"/>
      <c r="O1372" s="1130"/>
      <c r="P1372" s="1077"/>
      <c r="Q1372" s="1130"/>
      <c r="R1372" s="1114"/>
      <c r="S1372" s="1077"/>
      <c r="T1372" s="1130"/>
      <c r="U1372" s="1077"/>
    </row>
    <row r="1373" spans="1:21">
      <c r="A1373" s="1080"/>
      <c r="I1373" s="1075"/>
      <c r="J1373" s="1129"/>
      <c r="K1373" s="1075"/>
      <c r="L1373" s="1129"/>
      <c r="M1373" s="1113"/>
      <c r="N1373" s="1075"/>
      <c r="O1373" s="1129"/>
      <c r="P1373" s="1075"/>
      <c r="Q1373" s="1129"/>
      <c r="R1373" s="1113"/>
      <c r="S1373" s="1075"/>
      <c r="T1373" s="1129"/>
      <c r="U1373" s="1075"/>
    </row>
    <row r="1374" spans="1:21">
      <c r="A1374" s="1081"/>
      <c r="I1374" s="1077"/>
      <c r="J1374" s="1130"/>
      <c r="K1374" s="1077"/>
      <c r="L1374" s="1130"/>
      <c r="M1374" s="1114"/>
      <c r="N1374" s="1077"/>
      <c r="O1374" s="1130"/>
      <c r="P1374" s="1077"/>
      <c r="Q1374" s="1130"/>
      <c r="R1374" s="1114"/>
      <c r="S1374" s="1077"/>
      <c r="T1374" s="1130"/>
      <c r="U1374" s="1077"/>
    </row>
    <row r="1375" spans="1:21">
      <c r="A1375" s="1082"/>
      <c r="I1375" s="1075"/>
      <c r="J1375" s="1129"/>
      <c r="K1375" s="1075"/>
      <c r="L1375" s="1129"/>
      <c r="M1375" s="1113"/>
      <c r="N1375" s="1075"/>
      <c r="O1375" s="1129"/>
      <c r="P1375" s="1075"/>
      <c r="Q1375" s="1129"/>
      <c r="R1375" s="1113"/>
      <c r="S1375" s="1075"/>
      <c r="T1375" s="1129"/>
      <c r="U1375" s="1075"/>
    </row>
    <row r="1376" spans="1:21">
      <c r="A1376" s="1083"/>
      <c r="I1376" s="1077"/>
      <c r="J1376" s="1130"/>
      <c r="K1376" s="1077"/>
      <c r="L1376" s="1130"/>
      <c r="M1376" s="1114"/>
      <c r="N1376" s="1077"/>
      <c r="O1376" s="1130"/>
      <c r="P1376" s="1077"/>
      <c r="Q1376" s="1130"/>
      <c r="R1376" s="1114"/>
      <c r="S1376" s="1077"/>
      <c r="T1376" s="1130"/>
      <c r="U1376" s="1077"/>
    </row>
    <row r="1377" spans="1:21">
      <c r="A1377" s="1084"/>
      <c r="I1377" s="1075"/>
      <c r="J1377" s="1129"/>
      <c r="K1377" s="1075"/>
      <c r="L1377" s="1129"/>
      <c r="M1377" s="1113"/>
      <c r="N1377" s="1075"/>
      <c r="O1377" s="1129"/>
      <c r="P1377" s="1075"/>
      <c r="Q1377" s="1129"/>
      <c r="R1377" s="1113"/>
      <c r="S1377" s="1075"/>
      <c r="T1377" s="1129"/>
      <c r="U1377" s="1075"/>
    </row>
    <row r="1378" spans="1:21">
      <c r="A1378" s="1085"/>
      <c r="I1378" s="1077"/>
      <c r="J1378" s="1130"/>
      <c r="K1378" s="1077"/>
      <c r="L1378" s="1130"/>
      <c r="M1378" s="1114"/>
      <c r="N1378" s="1077"/>
      <c r="O1378" s="1130"/>
      <c r="P1378" s="1077"/>
      <c r="Q1378" s="1130"/>
      <c r="R1378" s="1114"/>
      <c r="S1378" s="1077"/>
      <c r="T1378" s="1130"/>
      <c r="U1378" s="1077"/>
    </row>
    <row r="1379" spans="1:21">
      <c r="A1379" s="1086"/>
      <c r="I1379" s="1075"/>
      <c r="J1379" s="1129"/>
      <c r="K1379" s="1075"/>
      <c r="L1379" s="1129"/>
      <c r="M1379" s="1113"/>
      <c r="N1379" s="1075"/>
      <c r="O1379" s="1129"/>
      <c r="P1379" s="1075"/>
      <c r="Q1379" s="1129"/>
      <c r="R1379" s="1113"/>
      <c r="S1379" s="1075"/>
      <c r="T1379" s="1129"/>
      <c r="U1379" s="1075"/>
    </row>
    <row r="1380" spans="1:21">
      <c r="A1380" s="1087"/>
      <c r="I1380" s="1077"/>
      <c r="J1380" s="1130"/>
      <c r="K1380" s="1077"/>
      <c r="L1380" s="1130"/>
      <c r="M1380" s="1114"/>
      <c r="N1380" s="1077"/>
      <c r="O1380" s="1130"/>
      <c r="P1380" s="1077"/>
      <c r="Q1380" s="1130"/>
      <c r="R1380" s="1114"/>
      <c r="S1380" s="1077"/>
      <c r="T1380" s="1130"/>
      <c r="U1380" s="1077"/>
    </row>
    <row r="1381" spans="1:21">
      <c r="A1381" s="1086"/>
      <c r="I1381" s="1075"/>
      <c r="J1381" s="1129"/>
      <c r="K1381" s="1075"/>
      <c r="L1381" s="1129"/>
      <c r="M1381" s="1113"/>
      <c r="N1381" s="1075"/>
      <c r="O1381" s="1129"/>
      <c r="P1381" s="1075"/>
      <c r="Q1381" s="1129"/>
      <c r="R1381" s="1113"/>
      <c r="S1381" s="1075"/>
      <c r="T1381" s="1129"/>
      <c r="U1381" s="1075"/>
    </row>
    <row r="1382" spans="1:21">
      <c r="A1382" s="1087"/>
      <c r="I1382" s="1077"/>
      <c r="J1382" s="1130"/>
      <c r="K1382" s="1077"/>
      <c r="L1382" s="1130"/>
      <c r="M1382" s="1114"/>
      <c r="N1382" s="1077"/>
      <c r="O1382" s="1130"/>
      <c r="P1382" s="1077"/>
      <c r="Q1382" s="1130"/>
      <c r="R1382" s="1114"/>
      <c r="S1382" s="1077"/>
      <c r="T1382" s="1130"/>
      <c r="U1382" s="1077"/>
    </row>
    <row r="1383" spans="1:21">
      <c r="A1383" s="1074"/>
      <c r="I1383" s="1075"/>
      <c r="J1383" s="1129"/>
      <c r="K1383" s="1075"/>
      <c r="L1383" s="1129"/>
      <c r="M1383" s="1113"/>
      <c r="N1383" s="1075"/>
      <c r="O1383" s="1129"/>
      <c r="P1383" s="1075"/>
      <c r="Q1383" s="1129"/>
      <c r="R1383" s="1113"/>
      <c r="S1383" s="1075"/>
      <c r="T1383" s="1129"/>
      <c r="U1383" s="1075"/>
    </row>
    <row r="1384" spans="1:21">
      <c r="A1384" s="1076"/>
      <c r="I1384" s="1077"/>
      <c r="J1384" s="1130"/>
      <c r="K1384" s="1077"/>
      <c r="L1384" s="1130"/>
      <c r="M1384" s="1114"/>
      <c r="N1384" s="1077"/>
      <c r="O1384" s="1130"/>
      <c r="P1384" s="1077"/>
      <c r="Q1384" s="1130"/>
      <c r="R1384" s="1114"/>
      <c r="S1384" s="1077"/>
      <c r="T1384" s="1130"/>
      <c r="U1384" s="1077"/>
    </row>
    <row r="1385" spans="1:21">
      <c r="A1385" s="1078"/>
      <c r="I1385" s="1075"/>
      <c r="J1385" s="1129"/>
      <c r="K1385" s="1075"/>
      <c r="L1385" s="1129"/>
      <c r="M1385" s="1113"/>
      <c r="N1385" s="1075"/>
      <c r="O1385" s="1129"/>
      <c r="P1385" s="1075"/>
      <c r="Q1385" s="1129"/>
      <c r="R1385" s="1113"/>
      <c r="S1385" s="1075"/>
      <c r="T1385" s="1129"/>
      <c r="U1385" s="1075"/>
    </row>
    <row r="1386" spans="1:21">
      <c r="A1386" s="1079"/>
      <c r="I1386" s="1077"/>
      <c r="J1386" s="1130"/>
      <c r="K1386" s="1077"/>
      <c r="L1386" s="1130"/>
      <c r="M1386" s="1114"/>
      <c r="N1386" s="1077"/>
      <c r="O1386" s="1130"/>
      <c r="P1386" s="1077"/>
      <c r="Q1386" s="1130"/>
      <c r="R1386" s="1114"/>
      <c r="S1386" s="1077"/>
      <c r="T1386" s="1130"/>
      <c r="U1386" s="1077"/>
    </row>
    <row r="1387" spans="1:21">
      <c r="A1387" s="1080"/>
      <c r="I1387" s="1075"/>
      <c r="J1387" s="1129"/>
      <c r="K1387" s="1075"/>
      <c r="L1387" s="1129"/>
      <c r="M1387" s="1113"/>
      <c r="N1387" s="1075"/>
      <c r="O1387" s="1129"/>
      <c r="P1387" s="1075"/>
      <c r="Q1387" s="1129"/>
      <c r="R1387" s="1113"/>
      <c r="S1387" s="1075"/>
      <c r="T1387" s="1129"/>
      <c r="U1387" s="1075"/>
    </row>
    <row r="1388" spans="1:21">
      <c r="A1388" s="1081"/>
      <c r="I1388" s="1077"/>
      <c r="J1388" s="1130"/>
      <c r="K1388" s="1077"/>
      <c r="L1388" s="1130"/>
      <c r="M1388" s="1114"/>
      <c r="N1388" s="1077"/>
      <c r="O1388" s="1130"/>
      <c r="P1388" s="1077"/>
      <c r="Q1388" s="1130"/>
      <c r="R1388" s="1114"/>
      <c r="S1388" s="1077"/>
      <c r="T1388" s="1130"/>
      <c r="U1388" s="1077"/>
    </row>
    <row r="1389" spans="1:21">
      <c r="A1389" s="1082"/>
      <c r="I1389" s="1075"/>
      <c r="J1389" s="1129"/>
      <c r="K1389" s="1075"/>
      <c r="L1389" s="1129"/>
      <c r="M1389" s="1113"/>
      <c r="N1389" s="1075"/>
      <c r="O1389" s="1129"/>
      <c r="P1389" s="1075"/>
      <c r="Q1389" s="1129"/>
      <c r="R1389" s="1113"/>
      <c r="S1389" s="1075"/>
      <c r="T1389" s="1129"/>
      <c r="U1389" s="1075"/>
    </row>
    <row r="1390" spans="1:21">
      <c r="A1390" s="1083"/>
      <c r="I1390" s="1077"/>
      <c r="J1390" s="1130"/>
      <c r="K1390" s="1077"/>
      <c r="L1390" s="1130"/>
      <c r="M1390" s="1114"/>
      <c r="N1390" s="1077"/>
      <c r="O1390" s="1130"/>
      <c r="P1390" s="1077"/>
      <c r="Q1390" s="1130"/>
      <c r="R1390" s="1114"/>
      <c r="S1390" s="1077"/>
      <c r="T1390" s="1130"/>
      <c r="U1390" s="1077"/>
    </row>
    <row r="1391" spans="1:21">
      <c r="A1391" s="1084"/>
      <c r="I1391" s="1075"/>
      <c r="J1391" s="1129"/>
      <c r="K1391" s="1075"/>
      <c r="L1391" s="1129"/>
      <c r="M1391" s="1113"/>
      <c r="N1391" s="1075"/>
      <c r="O1391" s="1129"/>
      <c r="P1391" s="1075"/>
      <c r="Q1391" s="1129"/>
      <c r="R1391" s="1113"/>
      <c r="S1391" s="1075"/>
      <c r="T1391" s="1129"/>
      <c r="U1391" s="1075"/>
    </row>
    <row r="1392" spans="1:21">
      <c r="A1392" s="1085"/>
      <c r="I1392" s="1077"/>
      <c r="J1392" s="1130"/>
      <c r="K1392" s="1077"/>
      <c r="L1392" s="1130"/>
      <c r="M1392" s="1114"/>
      <c r="N1392" s="1077"/>
      <c r="O1392" s="1130"/>
      <c r="P1392" s="1077"/>
      <c r="Q1392" s="1130"/>
      <c r="R1392" s="1114"/>
      <c r="S1392" s="1077"/>
      <c r="T1392" s="1130"/>
      <c r="U1392" s="1077"/>
    </row>
    <row r="1393" spans="1:21">
      <c r="A1393" s="1086"/>
      <c r="I1393" s="1075"/>
      <c r="J1393" s="1129"/>
      <c r="K1393" s="1075"/>
      <c r="L1393" s="1129"/>
      <c r="M1393" s="1113"/>
      <c r="N1393" s="1075"/>
      <c r="O1393" s="1129"/>
      <c r="P1393" s="1075"/>
      <c r="Q1393" s="1129"/>
      <c r="R1393" s="1113"/>
      <c r="S1393" s="1075"/>
      <c r="T1393" s="1129"/>
      <c r="U1393" s="1075"/>
    </row>
    <row r="1394" spans="1:21">
      <c r="A1394" s="1086"/>
      <c r="I1394" s="1075"/>
      <c r="J1394" s="1129"/>
      <c r="K1394" s="1075"/>
      <c r="L1394" s="1129"/>
      <c r="M1394" s="1113"/>
      <c r="N1394" s="1075"/>
      <c r="O1394" s="1129"/>
      <c r="P1394" s="1075"/>
      <c r="Q1394" s="1129"/>
      <c r="R1394" s="1113"/>
      <c r="S1394" s="1075"/>
      <c r="T1394" s="1129"/>
      <c r="U1394" s="1075"/>
    </row>
    <row r="1395" spans="1:21">
      <c r="A1395" s="1083"/>
      <c r="I1395" s="1077"/>
      <c r="J1395" s="1130"/>
      <c r="K1395" s="1077"/>
      <c r="L1395" s="1130"/>
      <c r="M1395" s="1114"/>
      <c r="N1395" s="1077"/>
      <c r="O1395" s="1130"/>
      <c r="P1395" s="1077"/>
      <c r="Q1395" s="1130"/>
      <c r="R1395" s="1114"/>
      <c r="S1395" s="1077"/>
      <c r="T1395" s="1130"/>
      <c r="U1395" s="1077"/>
    </row>
    <row r="1396" spans="1:21">
      <c r="A1396" s="1084"/>
      <c r="I1396" s="1075"/>
      <c r="J1396" s="1129"/>
      <c r="K1396" s="1075"/>
      <c r="L1396" s="1129"/>
      <c r="M1396" s="1113"/>
      <c r="N1396" s="1075"/>
      <c r="O1396" s="1129"/>
      <c r="P1396" s="1075"/>
      <c r="Q1396" s="1129"/>
      <c r="R1396" s="1113"/>
      <c r="S1396" s="1075"/>
      <c r="T1396" s="1129"/>
      <c r="U1396" s="1075"/>
    </row>
    <row r="1397" spans="1:21">
      <c r="A1397" s="1085"/>
      <c r="I1397" s="1077"/>
      <c r="J1397" s="1130"/>
      <c r="K1397" s="1077"/>
      <c r="L1397" s="1130"/>
      <c r="M1397" s="1114"/>
      <c r="N1397" s="1077"/>
      <c r="O1397" s="1130"/>
      <c r="P1397" s="1077"/>
      <c r="Q1397" s="1130"/>
      <c r="R1397" s="1114"/>
      <c r="S1397" s="1077"/>
      <c r="T1397" s="1130"/>
      <c r="U1397" s="1077"/>
    </row>
    <row r="1398" spans="1:21">
      <c r="A1398" s="1086"/>
      <c r="I1398" s="1075"/>
      <c r="J1398" s="1129"/>
      <c r="K1398" s="1075"/>
      <c r="L1398" s="1129"/>
      <c r="M1398" s="1113"/>
      <c r="N1398" s="1075"/>
      <c r="O1398" s="1129"/>
      <c r="P1398" s="1075"/>
      <c r="Q1398" s="1129"/>
      <c r="R1398" s="1113"/>
      <c r="S1398" s="1075"/>
      <c r="T1398" s="1129"/>
      <c r="U1398" s="1075"/>
    </row>
    <row r="1399" spans="1:21">
      <c r="A1399" s="1086"/>
      <c r="I1399" s="1075"/>
      <c r="J1399" s="1129"/>
      <c r="K1399" s="1075"/>
      <c r="L1399" s="1129"/>
      <c r="M1399" s="1113"/>
      <c r="N1399" s="1075"/>
      <c r="O1399" s="1129"/>
      <c r="P1399" s="1075"/>
      <c r="Q1399" s="1129"/>
      <c r="R1399" s="1113"/>
      <c r="S1399" s="1075"/>
      <c r="T1399" s="1129"/>
      <c r="U1399" s="1075"/>
    </row>
    <row r="1400" spans="1:21">
      <c r="A1400" s="1086"/>
      <c r="I1400" s="1075"/>
      <c r="J1400" s="1129"/>
      <c r="K1400" s="1075"/>
      <c r="L1400" s="1129"/>
      <c r="M1400" s="1113"/>
      <c r="N1400" s="1075"/>
      <c r="O1400" s="1129"/>
      <c r="P1400" s="1075"/>
      <c r="Q1400" s="1129"/>
      <c r="R1400" s="1113"/>
      <c r="S1400" s="1075"/>
      <c r="T1400" s="1129"/>
      <c r="U1400" s="1075"/>
    </row>
    <row r="1401" spans="1:21">
      <c r="A1401" s="1086"/>
      <c r="I1401" s="1075"/>
      <c r="J1401" s="1129"/>
      <c r="K1401" s="1075"/>
      <c r="L1401" s="1129"/>
      <c r="M1401" s="1113"/>
      <c r="N1401" s="1075"/>
      <c r="O1401" s="1129"/>
      <c r="P1401" s="1075"/>
      <c r="Q1401" s="1129"/>
      <c r="R1401" s="1113"/>
      <c r="S1401" s="1075"/>
      <c r="T1401" s="1129"/>
      <c r="U1401" s="1075"/>
    </row>
    <row r="1402" spans="1:21">
      <c r="A1402" s="1086"/>
      <c r="I1402" s="1075"/>
      <c r="J1402" s="1129"/>
      <c r="K1402" s="1075"/>
      <c r="L1402" s="1129"/>
      <c r="M1402" s="1113"/>
      <c r="N1402" s="1075"/>
      <c r="O1402" s="1129"/>
      <c r="P1402" s="1075"/>
      <c r="Q1402" s="1129"/>
      <c r="R1402" s="1113"/>
      <c r="S1402" s="1075"/>
      <c r="T1402" s="1129"/>
      <c r="U1402" s="1075"/>
    </row>
    <row r="1403" spans="1:21">
      <c r="A1403" s="1086"/>
      <c r="I1403" s="1075"/>
      <c r="J1403" s="1129"/>
      <c r="K1403" s="1075"/>
      <c r="L1403" s="1129"/>
      <c r="M1403" s="1113"/>
      <c r="N1403" s="1075"/>
      <c r="O1403" s="1129"/>
      <c r="P1403" s="1075"/>
      <c r="Q1403" s="1129"/>
      <c r="R1403" s="1113"/>
      <c r="S1403" s="1075"/>
      <c r="T1403" s="1129"/>
      <c r="U1403" s="1075"/>
    </row>
    <row r="1404" spans="1:21">
      <c r="A1404" s="1085"/>
      <c r="I1404" s="1077"/>
      <c r="J1404" s="1130"/>
      <c r="K1404" s="1077"/>
      <c r="L1404" s="1130"/>
      <c r="M1404" s="1114"/>
      <c r="N1404" s="1077"/>
      <c r="O1404" s="1130"/>
      <c r="P1404" s="1077"/>
      <c r="Q1404" s="1130"/>
      <c r="R1404" s="1114"/>
      <c r="S1404" s="1077"/>
      <c r="T1404" s="1130"/>
      <c r="U1404" s="1077"/>
    </row>
    <row r="1405" spans="1:21">
      <c r="A1405" s="1086"/>
      <c r="I1405" s="1075"/>
      <c r="J1405" s="1129"/>
      <c r="K1405" s="1075"/>
      <c r="L1405" s="1129"/>
      <c r="M1405" s="1113"/>
      <c r="N1405" s="1075"/>
      <c r="O1405" s="1129"/>
      <c r="P1405" s="1075"/>
      <c r="Q1405" s="1129"/>
      <c r="R1405" s="1113"/>
      <c r="S1405" s="1075"/>
      <c r="T1405" s="1129"/>
      <c r="U1405" s="1075"/>
    </row>
    <row r="1406" spans="1:21">
      <c r="A1406" s="1086"/>
      <c r="I1406" s="1075"/>
      <c r="J1406" s="1129"/>
      <c r="K1406" s="1075"/>
      <c r="L1406" s="1129"/>
      <c r="M1406" s="1113"/>
      <c r="N1406" s="1075"/>
      <c r="O1406" s="1129"/>
      <c r="P1406" s="1075"/>
      <c r="Q1406" s="1129"/>
      <c r="R1406" s="1113"/>
      <c r="S1406" s="1075"/>
      <c r="T1406" s="1129"/>
      <c r="U1406" s="1075"/>
    </row>
    <row r="1407" spans="1:21">
      <c r="A1407" s="1086"/>
      <c r="I1407" s="1075"/>
      <c r="J1407" s="1129"/>
      <c r="K1407" s="1075"/>
      <c r="L1407" s="1129"/>
      <c r="M1407" s="1113"/>
      <c r="N1407" s="1075"/>
      <c r="O1407" s="1129"/>
      <c r="P1407" s="1075"/>
      <c r="Q1407" s="1129"/>
      <c r="R1407" s="1113"/>
      <c r="S1407" s="1075"/>
      <c r="T1407" s="1129"/>
      <c r="U1407" s="1075"/>
    </row>
    <row r="1408" spans="1:21">
      <c r="A1408" s="1086"/>
      <c r="I1408" s="1075"/>
      <c r="J1408" s="1129"/>
      <c r="K1408" s="1075"/>
      <c r="L1408" s="1129"/>
      <c r="M1408" s="1113"/>
      <c r="N1408" s="1075"/>
      <c r="O1408" s="1129"/>
      <c r="P1408" s="1075"/>
      <c r="Q1408" s="1129"/>
      <c r="R1408" s="1113"/>
      <c r="S1408" s="1075"/>
      <c r="T1408" s="1129"/>
      <c r="U1408" s="1075"/>
    </row>
    <row r="1409" spans="1:21">
      <c r="A1409" s="1086"/>
      <c r="I1409" s="1075"/>
      <c r="J1409" s="1129"/>
      <c r="K1409" s="1075"/>
      <c r="L1409" s="1129"/>
      <c r="M1409" s="1113"/>
      <c r="N1409" s="1075"/>
      <c r="O1409" s="1129"/>
      <c r="P1409" s="1075"/>
      <c r="Q1409" s="1129"/>
      <c r="R1409" s="1113"/>
      <c r="S1409" s="1075"/>
      <c r="T1409" s="1129"/>
      <c r="U1409" s="1075"/>
    </row>
    <row r="1410" spans="1:21">
      <c r="A1410" s="1084"/>
      <c r="I1410" s="1075"/>
      <c r="J1410" s="1129"/>
      <c r="K1410" s="1075"/>
      <c r="L1410" s="1129"/>
      <c r="M1410" s="1113"/>
      <c r="N1410" s="1075"/>
      <c r="O1410" s="1129"/>
      <c r="P1410" s="1075"/>
      <c r="Q1410" s="1129"/>
      <c r="R1410" s="1113"/>
      <c r="S1410" s="1075"/>
      <c r="T1410" s="1129"/>
      <c r="U1410" s="1075"/>
    </row>
    <row r="1411" spans="1:21">
      <c r="A1411" s="1085"/>
      <c r="I1411" s="1077"/>
      <c r="J1411" s="1130"/>
      <c r="K1411" s="1077"/>
      <c r="L1411" s="1130"/>
      <c r="M1411" s="1114"/>
      <c r="N1411" s="1077"/>
      <c r="O1411" s="1130"/>
      <c r="P1411" s="1077"/>
      <c r="Q1411" s="1130"/>
      <c r="R1411" s="1114"/>
      <c r="S1411" s="1077"/>
      <c r="T1411" s="1130"/>
      <c r="U1411" s="1077"/>
    </row>
    <row r="1412" spans="1:21">
      <c r="A1412" s="1086"/>
      <c r="I1412" s="1075"/>
      <c r="J1412" s="1129"/>
      <c r="K1412" s="1075"/>
      <c r="L1412" s="1129"/>
      <c r="M1412" s="1113"/>
      <c r="N1412" s="1075"/>
      <c r="O1412" s="1129"/>
      <c r="P1412" s="1075"/>
      <c r="Q1412" s="1129"/>
      <c r="R1412" s="1113"/>
      <c r="S1412" s="1075"/>
      <c r="T1412" s="1129"/>
      <c r="U1412" s="1075"/>
    </row>
    <row r="1413" spans="1:21">
      <c r="A1413" s="1086"/>
      <c r="I1413" s="1075"/>
      <c r="J1413" s="1129"/>
      <c r="K1413" s="1075"/>
      <c r="L1413" s="1129"/>
      <c r="M1413" s="1113"/>
      <c r="N1413" s="1075"/>
      <c r="O1413" s="1129"/>
      <c r="P1413" s="1075"/>
      <c r="Q1413" s="1129"/>
      <c r="R1413" s="1113"/>
      <c r="S1413" s="1075"/>
      <c r="T1413" s="1129"/>
      <c r="U1413" s="1075"/>
    </row>
    <row r="1414" spans="1:21">
      <c r="A1414" s="1082"/>
      <c r="I1414" s="1075"/>
      <c r="J1414" s="1129"/>
      <c r="K1414" s="1075"/>
      <c r="L1414" s="1129"/>
      <c r="M1414" s="1113"/>
      <c r="N1414" s="1075"/>
      <c r="O1414" s="1129"/>
      <c r="P1414" s="1075"/>
      <c r="Q1414" s="1129"/>
      <c r="R1414" s="1113"/>
      <c r="S1414" s="1075"/>
      <c r="T1414" s="1129"/>
      <c r="U1414" s="1075"/>
    </row>
    <row r="1415" spans="1:21">
      <c r="A1415" s="1083"/>
      <c r="I1415" s="1077"/>
      <c r="J1415" s="1130"/>
      <c r="K1415" s="1077"/>
      <c r="L1415" s="1130"/>
      <c r="M1415" s="1114"/>
      <c r="N1415" s="1077"/>
      <c r="O1415" s="1130"/>
      <c r="P1415" s="1077"/>
      <c r="Q1415" s="1130"/>
      <c r="R1415" s="1114"/>
      <c r="S1415" s="1077"/>
      <c r="T1415" s="1130"/>
      <c r="U1415" s="1077"/>
    </row>
    <row r="1416" spans="1:21">
      <c r="A1416" s="1084"/>
      <c r="I1416" s="1075"/>
      <c r="J1416" s="1129"/>
      <c r="K1416" s="1075"/>
      <c r="L1416" s="1129"/>
      <c r="M1416" s="1113"/>
      <c r="N1416" s="1075"/>
      <c r="O1416" s="1129"/>
      <c r="P1416" s="1075"/>
      <c r="Q1416" s="1129"/>
      <c r="R1416" s="1113"/>
      <c r="S1416" s="1075"/>
      <c r="T1416" s="1129"/>
      <c r="U1416" s="1075"/>
    </row>
    <row r="1417" spans="1:21">
      <c r="A1417" s="1085"/>
      <c r="I1417" s="1077"/>
      <c r="J1417" s="1130"/>
      <c r="K1417" s="1077"/>
      <c r="L1417" s="1130"/>
      <c r="M1417" s="1114"/>
      <c r="N1417" s="1077"/>
      <c r="O1417" s="1130"/>
      <c r="P1417" s="1077"/>
      <c r="Q1417" s="1130"/>
      <c r="R1417" s="1114"/>
      <c r="S1417" s="1077"/>
      <c r="T1417" s="1130"/>
      <c r="U1417" s="1077"/>
    </row>
    <row r="1418" spans="1:21">
      <c r="A1418" s="1086"/>
      <c r="I1418" s="1075"/>
      <c r="J1418" s="1129"/>
      <c r="K1418" s="1075"/>
      <c r="L1418" s="1129"/>
      <c r="M1418" s="1113"/>
      <c r="N1418" s="1075"/>
      <c r="O1418" s="1129"/>
      <c r="P1418" s="1075"/>
      <c r="Q1418" s="1129"/>
      <c r="R1418" s="1113"/>
      <c r="S1418" s="1075"/>
      <c r="T1418" s="1129"/>
      <c r="U1418" s="1075"/>
    </row>
    <row r="1419" spans="1:21">
      <c r="A1419" s="1076"/>
      <c r="I1419" s="1077"/>
      <c r="J1419" s="1130"/>
      <c r="K1419" s="1077"/>
      <c r="L1419" s="1130"/>
      <c r="M1419" s="1114"/>
      <c r="N1419" s="1077"/>
      <c r="O1419" s="1130"/>
      <c r="P1419" s="1077"/>
      <c r="Q1419" s="1130"/>
      <c r="R1419" s="1114"/>
      <c r="S1419" s="1077"/>
      <c r="T1419" s="1130"/>
      <c r="U1419" s="1077"/>
    </row>
    <row r="1420" spans="1:21">
      <c r="A1420" s="1078"/>
      <c r="I1420" s="1075"/>
      <c r="J1420" s="1129"/>
      <c r="K1420" s="1075"/>
      <c r="L1420" s="1129"/>
      <c r="M1420" s="1113"/>
      <c r="N1420" s="1075"/>
      <c r="O1420" s="1129"/>
      <c r="P1420" s="1075"/>
      <c r="Q1420" s="1129"/>
      <c r="R1420" s="1113"/>
      <c r="S1420" s="1075"/>
      <c r="T1420" s="1129"/>
      <c r="U1420" s="1075"/>
    </row>
    <row r="1421" spans="1:21">
      <c r="A1421" s="1079"/>
      <c r="I1421" s="1077"/>
      <c r="J1421" s="1130"/>
      <c r="K1421" s="1077"/>
      <c r="L1421" s="1130"/>
      <c r="M1421" s="1114"/>
      <c r="N1421" s="1077"/>
      <c r="O1421" s="1130"/>
      <c r="P1421" s="1077"/>
      <c r="Q1421" s="1130"/>
      <c r="R1421" s="1114"/>
      <c r="S1421" s="1077"/>
      <c r="T1421" s="1130"/>
      <c r="U1421" s="1077"/>
    </row>
    <row r="1422" spans="1:21">
      <c r="A1422" s="1080"/>
      <c r="I1422" s="1075"/>
      <c r="J1422" s="1129"/>
      <c r="K1422" s="1075"/>
      <c r="L1422" s="1129"/>
      <c r="M1422" s="1113"/>
      <c r="N1422" s="1075"/>
      <c r="O1422" s="1129"/>
      <c r="P1422" s="1075"/>
      <c r="Q1422" s="1129"/>
      <c r="R1422" s="1113"/>
      <c r="S1422" s="1075"/>
      <c r="T1422" s="1129"/>
      <c r="U1422" s="1075"/>
    </row>
    <row r="1423" spans="1:21">
      <c r="A1423" s="1081"/>
      <c r="I1423" s="1077"/>
      <c r="J1423" s="1130"/>
      <c r="K1423" s="1077"/>
      <c r="L1423" s="1130"/>
      <c r="M1423" s="1114"/>
      <c r="N1423" s="1077"/>
      <c r="O1423" s="1130"/>
      <c r="P1423" s="1077"/>
      <c r="Q1423" s="1130"/>
      <c r="R1423" s="1114"/>
      <c r="S1423" s="1077"/>
      <c r="T1423" s="1130"/>
      <c r="U1423" s="1077"/>
    </row>
    <row r="1424" spans="1:21">
      <c r="A1424" s="1082"/>
      <c r="I1424" s="1075"/>
      <c r="J1424" s="1129"/>
      <c r="K1424" s="1075"/>
      <c r="L1424" s="1129"/>
      <c r="M1424" s="1113"/>
      <c r="N1424" s="1075"/>
      <c r="O1424" s="1129"/>
      <c r="P1424" s="1075"/>
      <c r="Q1424" s="1129"/>
      <c r="R1424" s="1113"/>
      <c r="S1424" s="1075"/>
      <c r="T1424" s="1129"/>
      <c r="U1424" s="1075"/>
    </row>
    <row r="1425" spans="1:21">
      <c r="A1425" s="1083"/>
      <c r="I1425" s="1077"/>
      <c r="J1425" s="1130"/>
      <c r="K1425" s="1077"/>
      <c r="L1425" s="1130"/>
      <c r="M1425" s="1114"/>
      <c r="N1425" s="1077"/>
      <c r="O1425" s="1130"/>
      <c r="P1425" s="1077"/>
      <c r="Q1425" s="1130"/>
      <c r="R1425" s="1114"/>
      <c r="S1425" s="1077"/>
      <c r="T1425" s="1130"/>
      <c r="U1425" s="1077"/>
    </row>
    <row r="1426" spans="1:21">
      <c r="A1426" s="1084"/>
      <c r="I1426" s="1075"/>
      <c r="J1426" s="1129"/>
      <c r="K1426" s="1075"/>
      <c r="L1426" s="1129"/>
      <c r="M1426" s="1113"/>
      <c r="N1426" s="1075"/>
      <c r="O1426" s="1129"/>
      <c r="P1426" s="1075"/>
      <c r="Q1426" s="1129"/>
      <c r="R1426" s="1113"/>
      <c r="S1426" s="1075"/>
      <c r="T1426" s="1129"/>
      <c r="U1426" s="1075"/>
    </row>
    <row r="1427" spans="1:21">
      <c r="A1427" s="1085"/>
      <c r="I1427" s="1077"/>
      <c r="J1427" s="1130"/>
      <c r="K1427" s="1077"/>
      <c r="L1427" s="1130"/>
      <c r="M1427" s="1114"/>
      <c r="N1427" s="1077"/>
      <c r="O1427" s="1130"/>
      <c r="P1427" s="1077"/>
      <c r="Q1427" s="1130"/>
      <c r="R1427" s="1114"/>
      <c r="S1427" s="1077"/>
      <c r="T1427" s="1130"/>
      <c r="U1427" s="1077"/>
    </row>
    <row r="1428" spans="1:21">
      <c r="A1428" s="1086"/>
      <c r="I1428" s="1075"/>
      <c r="J1428" s="1129"/>
      <c r="K1428" s="1075"/>
      <c r="L1428" s="1129"/>
      <c r="M1428" s="1113"/>
      <c r="N1428" s="1075"/>
      <c r="O1428" s="1129"/>
      <c r="P1428" s="1075"/>
      <c r="Q1428" s="1129"/>
      <c r="R1428" s="1113"/>
      <c r="S1428" s="1075"/>
      <c r="T1428" s="1129"/>
      <c r="U1428" s="1075"/>
    </row>
    <row r="1429" spans="1:21">
      <c r="A1429" s="1086"/>
      <c r="I1429" s="1075"/>
      <c r="J1429" s="1129"/>
      <c r="K1429" s="1075"/>
      <c r="L1429" s="1129"/>
      <c r="M1429" s="1113"/>
      <c r="N1429" s="1075"/>
      <c r="O1429" s="1129"/>
      <c r="P1429" s="1075"/>
      <c r="Q1429" s="1129"/>
      <c r="R1429" s="1113"/>
      <c r="S1429" s="1075"/>
      <c r="T1429" s="1129"/>
      <c r="U1429" s="1075"/>
    </row>
    <row r="1430" spans="1:21">
      <c r="A1430" s="1086"/>
      <c r="I1430" s="1075"/>
      <c r="J1430" s="1129"/>
      <c r="K1430" s="1075"/>
      <c r="L1430" s="1129"/>
      <c r="M1430" s="1113"/>
      <c r="N1430" s="1075"/>
      <c r="O1430" s="1129"/>
      <c r="P1430" s="1075"/>
      <c r="Q1430" s="1129"/>
      <c r="R1430" s="1113"/>
      <c r="S1430" s="1075"/>
      <c r="T1430" s="1129"/>
      <c r="U1430" s="1075"/>
    </row>
    <row r="1431" spans="1:21">
      <c r="A1431" s="1086"/>
      <c r="I1431" s="1075"/>
      <c r="J1431" s="1129"/>
      <c r="K1431" s="1075"/>
      <c r="L1431" s="1129"/>
      <c r="M1431" s="1113"/>
      <c r="N1431" s="1075"/>
      <c r="O1431" s="1129"/>
      <c r="P1431" s="1075"/>
      <c r="Q1431" s="1129"/>
      <c r="R1431" s="1113"/>
      <c r="S1431" s="1075"/>
      <c r="T1431" s="1129"/>
      <c r="U1431" s="1075"/>
    </row>
    <row r="1432" spans="1:21">
      <c r="A1432" s="1086"/>
      <c r="I1432" s="1075"/>
      <c r="J1432" s="1129"/>
      <c r="K1432" s="1075"/>
      <c r="L1432" s="1129"/>
      <c r="M1432" s="1113"/>
      <c r="N1432" s="1075"/>
      <c r="O1432" s="1129"/>
      <c r="P1432" s="1075"/>
      <c r="Q1432" s="1129"/>
      <c r="R1432" s="1113"/>
      <c r="S1432" s="1075"/>
      <c r="T1432" s="1129"/>
      <c r="U1432" s="1075"/>
    </row>
    <row r="1433" spans="1:21">
      <c r="A1433" s="1086"/>
      <c r="I1433" s="1075"/>
      <c r="J1433" s="1129"/>
      <c r="K1433" s="1075"/>
      <c r="L1433" s="1129"/>
      <c r="M1433" s="1113"/>
      <c r="N1433" s="1075"/>
      <c r="O1433" s="1129"/>
      <c r="P1433" s="1075"/>
      <c r="Q1433" s="1129"/>
      <c r="R1433" s="1113"/>
      <c r="S1433" s="1075"/>
      <c r="T1433" s="1129"/>
      <c r="U1433" s="1075"/>
    </row>
    <row r="1434" spans="1:21">
      <c r="A1434" s="1086"/>
      <c r="I1434" s="1075"/>
      <c r="J1434" s="1129"/>
      <c r="K1434" s="1075"/>
      <c r="L1434" s="1129"/>
      <c r="M1434" s="1113"/>
      <c r="N1434" s="1075"/>
      <c r="O1434" s="1129"/>
      <c r="P1434" s="1075"/>
      <c r="Q1434" s="1129"/>
      <c r="R1434" s="1113"/>
      <c r="S1434" s="1075"/>
      <c r="T1434" s="1129"/>
      <c r="U1434" s="1075"/>
    </row>
    <row r="1435" spans="1:21">
      <c r="A1435" s="1086"/>
      <c r="I1435" s="1075"/>
      <c r="J1435" s="1129"/>
      <c r="K1435" s="1075"/>
      <c r="L1435" s="1129"/>
      <c r="M1435" s="1113"/>
      <c r="N1435" s="1075"/>
      <c r="O1435" s="1129"/>
      <c r="P1435" s="1075"/>
      <c r="Q1435" s="1129"/>
      <c r="R1435" s="1113"/>
      <c r="S1435" s="1075"/>
      <c r="T1435" s="1129"/>
      <c r="U1435" s="1075"/>
    </row>
    <row r="1436" spans="1:21">
      <c r="A1436" s="1085"/>
      <c r="I1436" s="1077"/>
      <c r="J1436" s="1130"/>
      <c r="K1436" s="1077"/>
      <c r="L1436" s="1130"/>
      <c r="M1436" s="1114"/>
      <c r="N1436" s="1077"/>
      <c r="O1436" s="1130"/>
      <c r="P1436" s="1077"/>
      <c r="Q1436" s="1130"/>
      <c r="R1436" s="1114"/>
      <c r="S1436" s="1077"/>
      <c r="T1436" s="1130"/>
      <c r="U1436" s="1077"/>
    </row>
    <row r="1437" spans="1:21">
      <c r="A1437" s="1086"/>
      <c r="I1437" s="1075"/>
      <c r="J1437" s="1129"/>
      <c r="K1437" s="1075"/>
      <c r="L1437" s="1129"/>
      <c r="M1437" s="1113"/>
      <c r="N1437" s="1075"/>
      <c r="O1437" s="1129"/>
      <c r="P1437" s="1075"/>
      <c r="Q1437" s="1129"/>
      <c r="R1437" s="1113"/>
      <c r="S1437" s="1075"/>
      <c r="T1437" s="1129"/>
      <c r="U1437" s="1075"/>
    </row>
    <row r="1438" spans="1:21">
      <c r="A1438" s="1086"/>
      <c r="I1438" s="1075"/>
      <c r="J1438" s="1129"/>
      <c r="K1438" s="1075"/>
      <c r="L1438" s="1129"/>
      <c r="M1438" s="1113"/>
      <c r="N1438" s="1075"/>
      <c r="O1438" s="1129"/>
      <c r="P1438" s="1075"/>
      <c r="Q1438" s="1129"/>
      <c r="R1438" s="1113"/>
      <c r="S1438" s="1075"/>
      <c r="T1438" s="1129"/>
      <c r="U1438" s="1075"/>
    </row>
    <row r="1439" spans="1:21">
      <c r="A1439" s="1086"/>
      <c r="I1439" s="1075"/>
      <c r="J1439" s="1129"/>
      <c r="K1439" s="1075"/>
      <c r="L1439" s="1129"/>
      <c r="M1439" s="1113"/>
      <c r="N1439" s="1075"/>
      <c r="O1439" s="1129"/>
      <c r="P1439" s="1075"/>
      <c r="Q1439" s="1129"/>
      <c r="R1439" s="1113"/>
      <c r="S1439" s="1075"/>
      <c r="T1439" s="1129"/>
      <c r="U1439" s="1075"/>
    </row>
    <row r="1440" spans="1:21">
      <c r="A1440" s="1086"/>
      <c r="I1440" s="1075"/>
      <c r="J1440" s="1129"/>
      <c r="K1440" s="1075"/>
      <c r="L1440" s="1129"/>
      <c r="M1440" s="1113"/>
      <c r="N1440" s="1075"/>
      <c r="O1440" s="1129"/>
      <c r="P1440" s="1075"/>
      <c r="Q1440" s="1129"/>
      <c r="R1440" s="1113"/>
      <c r="S1440" s="1075"/>
      <c r="T1440" s="1129"/>
      <c r="U1440" s="1075"/>
    </row>
    <row r="1441" spans="1:21">
      <c r="A1441" s="1086"/>
      <c r="I1441" s="1075"/>
      <c r="J1441" s="1129"/>
      <c r="K1441" s="1075"/>
      <c r="L1441" s="1129"/>
      <c r="M1441" s="1113"/>
      <c r="N1441" s="1075"/>
      <c r="O1441" s="1129"/>
      <c r="P1441" s="1075"/>
      <c r="Q1441" s="1129"/>
      <c r="R1441" s="1113"/>
      <c r="S1441" s="1075"/>
      <c r="T1441" s="1129"/>
      <c r="U1441" s="1075"/>
    </row>
    <row r="1442" spans="1:21">
      <c r="A1442" s="1084"/>
      <c r="I1442" s="1075"/>
      <c r="J1442" s="1129"/>
      <c r="K1442" s="1075"/>
      <c r="L1442" s="1129"/>
      <c r="M1442" s="1113"/>
      <c r="N1442" s="1075"/>
      <c r="O1442" s="1129"/>
      <c r="P1442" s="1075"/>
      <c r="Q1442" s="1129"/>
      <c r="R1442" s="1113"/>
      <c r="S1442" s="1075"/>
      <c r="T1442" s="1129"/>
      <c r="U1442" s="1075"/>
    </row>
    <row r="1443" spans="1:21">
      <c r="A1443" s="1085"/>
      <c r="I1443" s="1077"/>
      <c r="J1443" s="1130"/>
      <c r="K1443" s="1077"/>
      <c r="L1443" s="1130"/>
      <c r="M1443" s="1114"/>
      <c r="N1443" s="1077"/>
      <c r="O1443" s="1130"/>
      <c r="P1443" s="1077"/>
      <c r="Q1443" s="1130"/>
      <c r="R1443" s="1114"/>
      <c r="S1443" s="1077"/>
      <c r="T1443" s="1130"/>
      <c r="U1443" s="1077"/>
    </row>
    <row r="1444" spans="1:21">
      <c r="A1444" s="1086"/>
      <c r="I1444" s="1075"/>
      <c r="J1444" s="1129"/>
      <c r="K1444" s="1075"/>
      <c r="L1444" s="1129"/>
      <c r="M1444" s="1113"/>
      <c r="N1444" s="1075"/>
      <c r="O1444" s="1129"/>
      <c r="P1444" s="1075"/>
      <c r="Q1444" s="1129"/>
      <c r="R1444" s="1113"/>
      <c r="S1444" s="1075"/>
      <c r="T1444" s="1129"/>
      <c r="U1444" s="1075"/>
    </row>
    <row r="1445" spans="1:21">
      <c r="A1445" s="1086"/>
      <c r="I1445" s="1075"/>
      <c r="J1445" s="1129"/>
      <c r="K1445" s="1075"/>
      <c r="L1445" s="1129"/>
      <c r="M1445" s="1113"/>
      <c r="N1445" s="1075"/>
      <c r="O1445" s="1129"/>
      <c r="P1445" s="1075"/>
      <c r="Q1445" s="1129"/>
      <c r="R1445" s="1113"/>
      <c r="S1445" s="1075"/>
      <c r="T1445" s="1129"/>
      <c r="U1445" s="1075"/>
    </row>
    <row r="1446" spans="1:21">
      <c r="A1446" s="1082"/>
      <c r="I1446" s="1075"/>
      <c r="J1446" s="1129"/>
      <c r="K1446" s="1075"/>
      <c r="L1446" s="1129"/>
      <c r="M1446" s="1113"/>
      <c r="N1446" s="1075"/>
      <c r="O1446" s="1129"/>
      <c r="P1446" s="1075"/>
      <c r="Q1446" s="1129"/>
      <c r="R1446" s="1113"/>
      <c r="S1446" s="1075"/>
      <c r="T1446" s="1129"/>
      <c r="U1446" s="1075"/>
    </row>
    <row r="1447" spans="1:21">
      <c r="A1447" s="1083"/>
      <c r="I1447" s="1077"/>
      <c r="J1447" s="1130"/>
      <c r="K1447" s="1077"/>
      <c r="L1447" s="1130"/>
      <c r="M1447" s="1114"/>
      <c r="N1447" s="1077"/>
      <c r="O1447" s="1130"/>
      <c r="P1447" s="1077"/>
      <c r="Q1447" s="1130"/>
      <c r="R1447" s="1114"/>
      <c r="S1447" s="1077"/>
      <c r="T1447" s="1130"/>
      <c r="U1447" s="1077"/>
    </row>
    <row r="1448" spans="1:21">
      <c r="A1448" s="1084"/>
      <c r="I1448" s="1075"/>
      <c r="J1448" s="1129"/>
      <c r="K1448" s="1075"/>
      <c r="L1448" s="1129"/>
      <c r="M1448" s="1113"/>
      <c r="N1448" s="1075"/>
      <c r="O1448" s="1129"/>
      <c r="P1448" s="1075"/>
      <c r="Q1448" s="1129"/>
      <c r="R1448" s="1113"/>
      <c r="S1448" s="1075"/>
      <c r="T1448" s="1129"/>
      <c r="U1448" s="1075"/>
    </row>
    <row r="1449" spans="1:21">
      <c r="A1449" s="1085"/>
      <c r="I1449" s="1077"/>
      <c r="J1449" s="1130"/>
      <c r="K1449" s="1077"/>
      <c r="L1449" s="1130"/>
      <c r="M1449" s="1114"/>
      <c r="N1449" s="1077"/>
      <c r="O1449" s="1130"/>
      <c r="P1449" s="1077"/>
      <c r="Q1449" s="1130"/>
      <c r="R1449" s="1114"/>
      <c r="S1449" s="1077"/>
      <c r="T1449" s="1130"/>
      <c r="U1449" s="1077"/>
    </row>
    <row r="1450" spans="1:21">
      <c r="A1450" s="1086"/>
      <c r="I1450" s="1075"/>
      <c r="J1450" s="1129"/>
      <c r="K1450" s="1075"/>
      <c r="L1450" s="1129"/>
      <c r="M1450" s="1113"/>
      <c r="N1450" s="1075"/>
      <c r="O1450" s="1129"/>
      <c r="P1450" s="1075"/>
      <c r="Q1450" s="1129"/>
      <c r="R1450" s="1113"/>
      <c r="S1450" s="1075"/>
      <c r="T1450" s="1129"/>
      <c r="U1450" s="1075"/>
    </row>
    <row r="1451" spans="1:21">
      <c r="A1451" s="1074"/>
      <c r="I1451" s="1075"/>
      <c r="J1451" s="1129"/>
      <c r="K1451" s="1075"/>
      <c r="L1451" s="1129"/>
      <c r="M1451" s="1113"/>
      <c r="N1451" s="1075"/>
      <c r="O1451" s="1129"/>
      <c r="P1451" s="1075"/>
      <c r="Q1451" s="1129"/>
      <c r="R1451" s="1113"/>
      <c r="S1451" s="1075"/>
      <c r="T1451" s="1129"/>
      <c r="U1451" s="1075"/>
    </row>
    <row r="1452" spans="1:21">
      <c r="A1452" s="1076"/>
      <c r="I1452" s="1077"/>
      <c r="J1452" s="1130"/>
      <c r="K1452" s="1077"/>
      <c r="L1452" s="1130"/>
      <c r="M1452" s="1114"/>
      <c r="N1452" s="1077"/>
      <c r="O1452" s="1130"/>
      <c r="P1452" s="1077"/>
      <c r="Q1452" s="1130"/>
      <c r="R1452" s="1114"/>
      <c r="S1452" s="1077"/>
      <c r="T1452" s="1130"/>
      <c r="U1452" s="1077"/>
    </row>
    <row r="1453" spans="1:21">
      <c r="A1453" s="1078"/>
      <c r="I1453" s="1075"/>
      <c r="J1453" s="1129"/>
      <c r="K1453" s="1075"/>
      <c r="L1453" s="1129"/>
      <c r="M1453" s="1113"/>
      <c r="N1453" s="1075"/>
      <c r="O1453" s="1129"/>
      <c r="P1453" s="1075"/>
      <c r="Q1453" s="1129"/>
      <c r="R1453" s="1113"/>
      <c r="S1453" s="1075"/>
      <c r="T1453" s="1129"/>
      <c r="U1453" s="1075"/>
    </row>
    <row r="1454" spans="1:21">
      <c r="A1454" s="1079"/>
      <c r="I1454" s="1077"/>
      <c r="J1454" s="1130"/>
      <c r="K1454" s="1077"/>
      <c r="L1454" s="1130"/>
      <c r="M1454" s="1114"/>
      <c r="N1454" s="1077"/>
      <c r="O1454" s="1130"/>
      <c r="P1454" s="1077"/>
      <c r="Q1454" s="1130"/>
      <c r="R1454" s="1114"/>
      <c r="S1454" s="1077"/>
      <c r="T1454" s="1130"/>
      <c r="U1454" s="1077"/>
    </row>
    <row r="1455" spans="1:21">
      <c r="A1455" s="1080"/>
      <c r="I1455" s="1075"/>
      <c r="J1455" s="1129"/>
      <c r="K1455" s="1075"/>
      <c r="L1455" s="1129"/>
      <c r="M1455" s="1113"/>
      <c r="N1455" s="1075"/>
      <c r="O1455" s="1129"/>
      <c r="P1455" s="1075"/>
      <c r="Q1455" s="1129"/>
      <c r="R1455" s="1113"/>
      <c r="S1455" s="1075"/>
      <c r="T1455" s="1129"/>
      <c r="U1455" s="1075"/>
    </row>
    <row r="1456" spans="1:21">
      <c r="A1456" s="1081"/>
      <c r="I1456" s="1077"/>
      <c r="J1456" s="1130"/>
      <c r="K1456" s="1077"/>
      <c r="L1456" s="1130"/>
      <c r="M1456" s="1114"/>
      <c r="N1456" s="1077"/>
      <c r="O1456" s="1130"/>
      <c r="P1456" s="1077"/>
      <c r="Q1456" s="1130"/>
      <c r="R1456" s="1114"/>
      <c r="S1456" s="1077"/>
      <c r="T1456" s="1130"/>
      <c r="U1456" s="1077"/>
    </row>
    <row r="1457" spans="1:21">
      <c r="A1457" s="1082"/>
      <c r="I1457" s="1075"/>
      <c r="J1457" s="1129"/>
      <c r="K1457" s="1075"/>
      <c r="L1457" s="1129"/>
      <c r="M1457" s="1113"/>
      <c r="N1457" s="1075"/>
      <c r="O1457" s="1129"/>
      <c r="P1457" s="1075"/>
      <c r="Q1457" s="1129"/>
      <c r="R1457" s="1113"/>
      <c r="S1457" s="1075"/>
      <c r="T1457" s="1129"/>
      <c r="U1457" s="1075"/>
    </row>
    <row r="1458" spans="1:21">
      <c r="A1458" s="1083"/>
      <c r="I1458" s="1077"/>
      <c r="J1458" s="1130"/>
      <c r="K1458" s="1077"/>
      <c r="L1458" s="1130"/>
      <c r="M1458" s="1114"/>
      <c r="N1458" s="1077"/>
      <c r="O1458" s="1130"/>
      <c r="P1458" s="1077"/>
      <c r="Q1458" s="1130"/>
      <c r="R1458" s="1114"/>
      <c r="S1458" s="1077"/>
      <c r="T1458" s="1130"/>
      <c r="U1458" s="1077"/>
    </row>
    <row r="1459" spans="1:21">
      <c r="A1459" s="1084"/>
      <c r="I1459" s="1075"/>
      <c r="J1459" s="1129"/>
      <c r="K1459" s="1075"/>
      <c r="L1459" s="1129"/>
      <c r="M1459" s="1113"/>
      <c r="N1459" s="1075"/>
      <c r="O1459" s="1129"/>
      <c r="P1459" s="1075"/>
      <c r="Q1459" s="1129"/>
      <c r="R1459" s="1113"/>
      <c r="S1459" s="1075"/>
      <c r="T1459" s="1129"/>
      <c r="U1459" s="1075"/>
    </row>
    <row r="1460" spans="1:21">
      <c r="A1460" s="1085"/>
      <c r="I1460" s="1077"/>
      <c r="J1460" s="1130"/>
      <c r="K1460" s="1077"/>
      <c r="L1460" s="1130"/>
      <c r="M1460" s="1114"/>
      <c r="N1460" s="1077"/>
      <c r="O1460" s="1130"/>
      <c r="P1460" s="1077"/>
      <c r="Q1460" s="1130"/>
      <c r="R1460" s="1114"/>
      <c r="S1460" s="1077"/>
      <c r="T1460" s="1130"/>
      <c r="U1460" s="1077"/>
    </row>
    <row r="1461" spans="1:21">
      <c r="A1461" s="1086"/>
      <c r="I1461" s="1075"/>
      <c r="J1461" s="1129"/>
      <c r="K1461" s="1075"/>
      <c r="L1461" s="1129"/>
      <c r="M1461" s="1113"/>
      <c r="N1461" s="1075"/>
      <c r="O1461" s="1129"/>
      <c r="P1461" s="1075"/>
      <c r="Q1461" s="1129"/>
      <c r="R1461" s="1113"/>
      <c r="S1461" s="1075"/>
      <c r="T1461" s="1129"/>
      <c r="U1461" s="1075"/>
    </row>
    <row r="1462" spans="1:21">
      <c r="A1462" s="1072"/>
      <c r="I1462" s="1073"/>
      <c r="J1462" s="1131"/>
      <c r="K1462" s="1073"/>
      <c r="L1462" s="1131"/>
      <c r="M1462" s="1113"/>
      <c r="N1462" s="1073"/>
      <c r="O1462" s="1131"/>
      <c r="P1462" s="1073"/>
      <c r="Q1462" s="1131"/>
      <c r="R1462" s="1113"/>
      <c r="S1462" s="1073"/>
      <c r="T1462" s="1131"/>
      <c r="U1462" s="1073"/>
    </row>
    <row r="1463" spans="1:21">
      <c r="A1463" s="1074"/>
      <c r="I1463" s="1075"/>
      <c r="J1463" s="1129"/>
      <c r="K1463" s="1075"/>
      <c r="L1463" s="1129"/>
      <c r="M1463" s="1113"/>
      <c r="N1463" s="1075"/>
      <c r="O1463" s="1129"/>
      <c r="P1463" s="1075"/>
      <c r="Q1463" s="1129"/>
      <c r="R1463" s="1113"/>
      <c r="S1463" s="1075"/>
      <c r="T1463" s="1129"/>
      <c r="U1463" s="1075"/>
    </row>
    <row r="1464" spans="1:21">
      <c r="A1464" s="1076"/>
      <c r="I1464" s="1077"/>
      <c r="J1464" s="1130"/>
      <c r="K1464" s="1077"/>
      <c r="L1464" s="1130"/>
      <c r="M1464" s="1114"/>
      <c r="N1464" s="1077"/>
      <c r="O1464" s="1130"/>
      <c r="P1464" s="1077"/>
      <c r="Q1464" s="1130"/>
      <c r="R1464" s="1114"/>
      <c r="S1464" s="1077"/>
      <c r="T1464" s="1130"/>
      <c r="U1464" s="1077"/>
    </row>
    <row r="1465" spans="1:21">
      <c r="A1465" s="1078"/>
      <c r="I1465" s="1075"/>
      <c r="J1465" s="1129"/>
      <c r="K1465" s="1075"/>
      <c r="L1465" s="1129"/>
      <c r="M1465" s="1113"/>
      <c r="N1465" s="1075"/>
      <c r="O1465" s="1129"/>
      <c r="P1465" s="1075"/>
      <c r="Q1465" s="1129"/>
      <c r="R1465" s="1113"/>
      <c r="S1465" s="1075"/>
      <c r="T1465" s="1129"/>
      <c r="U1465" s="1075"/>
    </row>
    <row r="1466" spans="1:21">
      <c r="A1466" s="1079"/>
      <c r="I1466" s="1077"/>
      <c r="J1466" s="1130"/>
      <c r="K1466" s="1077"/>
      <c r="L1466" s="1130"/>
      <c r="M1466" s="1114"/>
      <c r="N1466" s="1077"/>
      <c r="O1466" s="1130"/>
      <c r="P1466" s="1077"/>
      <c r="Q1466" s="1130"/>
      <c r="R1466" s="1114"/>
      <c r="S1466" s="1077"/>
      <c r="T1466" s="1130"/>
      <c r="U1466" s="1077"/>
    </row>
    <row r="1467" spans="1:21">
      <c r="A1467" s="1080"/>
      <c r="I1467" s="1075"/>
      <c r="J1467" s="1129"/>
      <c r="K1467" s="1075"/>
      <c r="L1467" s="1129"/>
      <c r="M1467" s="1113"/>
      <c r="N1467" s="1075"/>
      <c r="O1467" s="1129"/>
      <c r="P1467" s="1075"/>
      <c r="Q1467" s="1129"/>
      <c r="R1467" s="1113"/>
      <c r="S1467" s="1075"/>
      <c r="T1467" s="1129"/>
      <c r="U1467" s="1075"/>
    </row>
    <row r="1468" spans="1:21">
      <c r="A1468" s="1081"/>
      <c r="I1468" s="1077"/>
      <c r="J1468" s="1130"/>
      <c r="K1468" s="1077"/>
      <c r="L1468" s="1130"/>
      <c r="M1468" s="1114"/>
      <c r="N1468" s="1077"/>
      <c r="O1468" s="1130"/>
      <c r="P1468" s="1077"/>
      <c r="Q1468" s="1130"/>
      <c r="R1468" s="1114"/>
      <c r="S1468" s="1077"/>
      <c r="T1468" s="1130"/>
      <c r="U1468" s="1077"/>
    </row>
    <row r="1469" spans="1:21">
      <c r="A1469" s="1082"/>
      <c r="I1469" s="1075"/>
      <c r="J1469" s="1129"/>
      <c r="K1469" s="1075"/>
      <c r="L1469" s="1129"/>
      <c r="M1469" s="1113"/>
      <c r="N1469" s="1075"/>
      <c r="O1469" s="1129"/>
      <c r="P1469" s="1075"/>
      <c r="Q1469" s="1129"/>
      <c r="R1469" s="1113"/>
      <c r="S1469" s="1075"/>
      <c r="T1469" s="1129"/>
      <c r="U1469" s="1075"/>
    </row>
    <row r="1470" spans="1:21">
      <c r="A1470" s="1083"/>
      <c r="I1470" s="1077"/>
      <c r="J1470" s="1130"/>
      <c r="K1470" s="1077"/>
      <c r="L1470" s="1130"/>
      <c r="M1470" s="1114"/>
      <c r="N1470" s="1077"/>
      <c r="O1470" s="1130"/>
      <c r="P1470" s="1077"/>
      <c r="Q1470" s="1130"/>
      <c r="R1470" s="1114"/>
      <c r="S1470" s="1077"/>
      <c r="T1470" s="1130"/>
      <c r="U1470" s="1077"/>
    </row>
    <row r="1471" spans="1:21">
      <c r="A1471" s="1084"/>
      <c r="I1471" s="1075"/>
      <c r="J1471" s="1129"/>
      <c r="K1471" s="1075"/>
      <c r="L1471" s="1129"/>
      <c r="M1471" s="1113"/>
      <c r="N1471" s="1075"/>
      <c r="O1471" s="1129"/>
      <c r="P1471" s="1075"/>
      <c r="Q1471" s="1129"/>
      <c r="R1471" s="1113"/>
      <c r="S1471" s="1075"/>
      <c r="T1471" s="1129"/>
      <c r="U1471" s="1075"/>
    </row>
    <row r="1472" spans="1:21">
      <c r="A1472" s="1085"/>
      <c r="I1472" s="1077"/>
      <c r="J1472" s="1130"/>
      <c r="K1472" s="1077"/>
      <c r="L1472" s="1130"/>
      <c r="M1472" s="1114"/>
      <c r="N1472" s="1077"/>
      <c r="O1472" s="1130"/>
      <c r="P1472" s="1077"/>
      <c r="Q1472" s="1130"/>
      <c r="R1472" s="1114"/>
      <c r="S1472" s="1077"/>
      <c r="T1472" s="1130"/>
      <c r="U1472" s="1077"/>
    </row>
    <row r="1473" spans="1:21">
      <c r="A1473" s="1086"/>
      <c r="I1473" s="1075"/>
      <c r="J1473" s="1129"/>
      <c r="K1473" s="1075"/>
      <c r="L1473" s="1129"/>
      <c r="M1473" s="1113"/>
      <c r="N1473" s="1075"/>
      <c r="O1473" s="1129"/>
      <c r="P1473" s="1075"/>
      <c r="Q1473" s="1129"/>
      <c r="R1473" s="1113"/>
      <c r="S1473" s="1075"/>
      <c r="T1473" s="1129"/>
      <c r="U1473" s="1075"/>
    </row>
    <row r="1474" spans="1:21">
      <c r="A1474" s="1085"/>
      <c r="I1474" s="1077"/>
      <c r="J1474" s="1130"/>
      <c r="K1474" s="1077"/>
      <c r="L1474" s="1130"/>
      <c r="M1474" s="1114"/>
      <c r="N1474" s="1077"/>
      <c r="O1474" s="1130"/>
      <c r="P1474" s="1077"/>
      <c r="Q1474" s="1130"/>
      <c r="R1474" s="1114"/>
      <c r="S1474" s="1077"/>
      <c r="T1474" s="1130"/>
      <c r="U1474" s="1077"/>
    </row>
    <row r="1475" spans="1:21">
      <c r="A1475" s="1086"/>
      <c r="I1475" s="1075"/>
      <c r="J1475" s="1129"/>
      <c r="K1475" s="1075"/>
      <c r="L1475" s="1129"/>
      <c r="M1475" s="1113"/>
      <c r="N1475" s="1075"/>
      <c r="O1475" s="1129"/>
      <c r="P1475" s="1075"/>
      <c r="Q1475" s="1129"/>
      <c r="R1475" s="1113"/>
      <c r="S1475" s="1075"/>
      <c r="T1475" s="1129"/>
      <c r="U1475" s="1075"/>
    </row>
    <row r="1476" spans="1:21">
      <c r="A1476" s="1087"/>
      <c r="I1476" s="1077"/>
      <c r="J1476" s="1130"/>
      <c r="K1476" s="1077"/>
      <c r="L1476" s="1130"/>
      <c r="M1476" s="1114"/>
      <c r="N1476" s="1077"/>
      <c r="O1476" s="1130"/>
      <c r="P1476" s="1077"/>
      <c r="Q1476" s="1130"/>
      <c r="R1476" s="1114"/>
      <c r="S1476" s="1077"/>
      <c r="T1476" s="1130"/>
      <c r="U1476" s="1077"/>
    </row>
    <row r="1477" spans="1:21">
      <c r="A1477" s="1086"/>
      <c r="I1477" s="1075"/>
      <c r="J1477" s="1129"/>
      <c r="K1477" s="1075"/>
      <c r="L1477" s="1129"/>
      <c r="M1477" s="1113"/>
      <c r="N1477" s="1075"/>
      <c r="O1477" s="1129"/>
      <c r="P1477" s="1075"/>
      <c r="Q1477" s="1129"/>
      <c r="R1477" s="1113"/>
      <c r="S1477" s="1075"/>
      <c r="T1477" s="1129"/>
      <c r="U1477" s="1075"/>
    </row>
    <row r="1478" spans="1:21">
      <c r="A1478" s="1087"/>
      <c r="I1478" s="1077"/>
      <c r="J1478" s="1130"/>
      <c r="K1478" s="1077"/>
      <c r="L1478" s="1130"/>
      <c r="M1478" s="1114"/>
      <c r="N1478" s="1077"/>
      <c r="O1478" s="1130"/>
      <c r="P1478" s="1077"/>
      <c r="Q1478" s="1130"/>
      <c r="R1478" s="1114"/>
      <c r="S1478" s="1077"/>
      <c r="T1478" s="1130"/>
      <c r="U1478" s="1077"/>
    </row>
    <row r="1479" spans="1:21">
      <c r="A1479" s="1083"/>
      <c r="I1479" s="1077"/>
      <c r="J1479" s="1130"/>
      <c r="K1479" s="1077"/>
      <c r="L1479" s="1130"/>
      <c r="M1479" s="1114"/>
      <c r="N1479" s="1077"/>
      <c r="O1479" s="1130"/>
      <c r="P1479" s="1077"/>
      <c r="Q1479" s="1130"/>
      <c r="R1479" s="1114"/>
      <c r="S1479" s="1077"/>
      <c r="T1479" s="1130"/>
      <c r="U1479" s="1077"/>
    </row>
    <row r="1480" spans="1:21">
      <c r="A1480" s="1084"/>
      <c r="I1480" s="1075"/>
      <c r="J1480" s="1129"/>
      <c r="K1480" s="1075"/>
      <c r="L1480" s="1129"/>
      <c r="M1480" s="1113"/>
      <c r="N1480" s="1075"/>
      <c r="O1480" s="1129"/>
      <c r="P1480" s="1075"/>
      <c r="Q1480" s="1129"/>
      <c r="R1480" s="1113"/>
      <c r="S1480" s="1075"/>
      <c r="T1480" s="1129"/>
      <c r="U1480" s="1075"/>
    </row>
    <row r="1481" spans="1:21">
      <c r="A1481" s="1085"/>
      <c r="I1481" s="1077"/>
      <c r="J1481" s="1130"/>
      <c r="K1481" s="1077"/>
      <c r="L1481" s="1130"/>
      <c r="M1481" s="1114"/>
      <c r="N1481" s="1077"/>
      <c r="O1481" s="1130"/>
      <c r="P1481" s="1077"/>
      <c r="Q1481" s="1130"/>
      <c r="R1481" s="1114"/>
      <c r="S1481" s="1077"/>
      <c r="T1481" s="1130"/>
      <c r="U1481" s="1077"/>
    </row>
    <row r="1482" spans="1:21">
      <c r="A1482" s="1086"/>
      <c r="I1482" s="1075"/>
      <c r="J1482" s="1129"/>
      <c r="K1482" s="1075"/>
      <c r="L1482" s="1129"/>
      <c r="M1482" s="1113"/>
      <c r="N1482" s="1075"/>
      <c r="O1482" s="1129"/>
      <c r="P1482" s="1075"/>
      <c r="Q1482" s="1129"/>
      <c r="R1482" s="1113"/>
      <c r="S1482" s="1075"/>
      <c r="T1482" s="1129"/>
      <c r="U1482" s="1075"/>
    </row>
    <row r="1483" spans="1:21">
      <c r="A1483" s="1087"/>
      <c r="I1483" s="1077"/>
      <c r="J1483" s="1130"/>
      <c r="K1483" s="1077"/>
      <c r="L1483" s="1130"/>
      <c r="M1483" s="1114"/>
      <c r="N1483" s="1077"/>
      <c r="O1483" s="1130"/>
      <c r="P1483" s="1077"/>
      <c r="Q1483" s="1130"/>
      <c r="R1483" s="1114"/>
      <c r="S1483" s="1077"/>
      <c r="T1483" s="1130"/>
      <c r="U1483" s="1077"/>
    </row>
    <row r="1484" spans="1:21">
      <c r="A1484" s="1086"/>
      <c r="I1484" s="1075"/>
      <c r="J1484" s="1129"/>
      <c r="K1484" s="1075"/>
      <c r="L1484" s="1129"/>
      <c r="M1484" s="1113"/>
      <c r="N1484" s="1075"/>
      <c r="O1484" s="1129"/>
      <c r="P1484" s="1075"/>
      <c r="Q1484" s="1129"/>
      <c r="R1484" s="1113"/>
      <c r="S1484" s="1075"/>
      <c r="T1484" s="1129"/>
      <c r="U1484" s="1075"/>
    </row>
    <row r="1485" spans="1:21">
      <c r="A1485" s="1087"/>
      <c r="I1485" s="1077"/>
      <c r="J1485" s="1130"/>
      <c r="K1485" s="1077"/>
      <c r="L1485" s="1130"/>
      <c r="M1485" s="1114"/>
      <c r="N1485" s="1077"/>
      <c r="O1485" s="1130"/>
      <c r="P1485" s="1077"/>
      <c r="Q1485" s="1130"/>
      <c r="R1485" s="1114"/>
      <c r="S1485" s="1077"/>
      <c r="T1485" s="1130"/>
      <c r="U1485" s="1077"/>
    </row>
    <row r="1486" spans="1:21">
      <c r="A1486" s="1086"/>
      <c r="I1486" s="1075"/>
      <c r="J1486" s="1129"/>
      <c r="K1486" s="1075"/>
      <c r="L1486" s="1129"/>
      <c r="M1486" s="1113"/>
      <c r="N1486" s="1075"/>
      <c r="O1486" s="1129"/>
      <c r="P1486" s="1075"/>
      <c r="Q1486" s="1129"/>
      <c r="R1486" s="1113"/>
      <c r="S1486" s="1075"/>
      <c r="T1486" s="1129"/>
      <c r="U1486" s="1075"/>
    </row>
    <row r="1487" spans="1:21">
      <c r="A1487" s="1087"/>
      <c r="I1487" s="1077"/>
      <c r="J1487" s="1130"/>
      <c r="K1487" s="1077"/>
      <c r="L1487" s="1130"/>
      <c r="M1487" s="1114"/>
      <c r="N1487" s="1077"/>
      <c r="O1487" s="1130"/>
      <c r="P1487" s="1077"/>
      <c r="Q1487" s="1130"/>
      <c r="R1487" s="1114"/>
      <c r="S1487" s="1077"/>
      <c r="T1487" s="1130"/>
      <c r="U1487" s="1077"/>
    </row>
    <row r="1488" spans="1:21">
      <c r="A1488" s="1076"/>
      <c r="I1488" s="1077"/>
      <c r="J1488" s="1130"/>
      <c r="K1488" s="1077"/>
      <c r="L1488" s="1130"/>
      <c r="M1488" s="1114"/>
      <c r="N1488" s="1077"/>
      <c r="O1488" s="1130"/>
      <c r="P1488" s="1077"/>
      <c r="Q1488" s="1130"/>
      <c r="R1488" s="1114"/>
      <c r="S1488" s="1077"/>
      <c r="T1488" s="1130"/>
      <c r="U1488" s="1077"/>
    </row>
    <row r="1489" spans="1:21">
      <c r="A1489" s="1078"/>
      <c r="I1489" s="1075"/>
      <c r="J1489" s="1129"/>
      <c r="K1489" s="1075"/>
      <c r="L1489" s="1129"/>
      <c r="M1489" s="1113"/>
      <c r="N1489" s="1075"/>
      <c r="O1489" s="1129"/>
      <c r="P1489" s="1075"/>
      <c r="Q1489" s="1129"/>
      <c r="R1489" s="1113"/>
      <c r="S1489" s="1075"/>
      <c r="T1489" s="1129"/>
      <c r="U1489" s="1075"/>
    </row>
    <row r="1490" spans="1:21">
      <c r="A1490" s="1079"/>
      <c r="I1490" s="1077"/>
      <c r="J1490" s="1130"/>
      <c r="K1490" s="1077"/>
      <c r="L1490" s="1130"/>
      <c r="M1490" s="1114"/>
      <c r="N1490" s="1077"/>
      <c r="O1490" s="1130"/>
      <c r="P1490" s="1077"/>
      <c r="Q1490" s="1130"/>
      <c r="R1490" s="1114"/>
      <c r="S1490" s="1077"/>
      <c r="T1490" s="1130"/>
      <c r="U1490" s="1077"/>
    </row>
    <row r="1491" spans="1:21">
      <c r="A1491" s="1080"/>
      <c r="I1491" s="1075"/>
      <c r="J1491" s="1129"/>
      <c r="K1491" s="1075"/>
      <c r="L1491" s="1129"/>
      <c r="M1491" s="1113"/>
      <c r="N1491" s="1075"/>
      <c r="O1491" s="1129"/>
      <c r="P1491" s="1075"/>
      <c r="Q1491" s="1129"/>
      <c r="R1491" s="1113"/>
      <c r="S1491" s="1075"/>
      <c r="T1491" s="1129"/>
      <c r="U1491" s="1075"/>
    </row>
    <row r="1492" spans="1:21">
      <c r="A1492" s="1081"/>
      <c r="I1492" s="1077"/>
      <c r="J1492" s="1130"/>
      <c r="K1492" s="1077"/>
      <c r="L1492" s="1130"/>
      <c r="M1492" s="1114"/>
      <c r="N1492" s="1077"/>
      <c r="O1492" s="1130"/>
      <c r="P1492" s="1077"/>
      <c r="Q1492" s="1130"/>
      <c r="R1492" s="1114"/>
      <c r="S1492" s="1077"/>
      <c r="T1492" s="1130"/>
      <c r="U1492" s="1077"/>
    </row>
    <row r="1493" spans="1:21">
      <c r="A1493" s="1082"/>
      <c r="I1493" s="1075"/>
      <c r="J1493" s="1129"/>
      <c r="K1493" s="1075"/>
      <c r="L1493" s="1129"/>
      <c r="M1493" s="1113"/>
      <c r="N1493" s="1075"/>
      <c r="O1493" s="1129"/>
      <c r="P1493" s="1075"/>
      <c r="Q1493" s="1129"/>
      <c r="R1493" s="1113"/>
      <c r="S1493" s="1075"/>
      <c r="T1493" s="1129"/>
      <c r="U1493" s="1075"/>
    </row>
    <row r="1494" spans="1:21">
      <c r="A1494" s="1083"/>
      <c r="I1494" s="1077"/>
      <c r="J1494" s="1130"/>
      <c r="K1494" s="1077"/>
      <c r="L1494" s="1130"/>
      <c r="M1494" s="1114"/>
      <c r="N1494" s="1077"/>
      <c r="O1494" s="1130"/>
      <c r="P1494" s="1077"/>
      <c r="Q1494" s="1130"/>
      <c r="R1494" s="1114"/>
      <c r="S1494" s="1077"/>
      <c r="T1494" s="1130"/>
      <c r="U1494" s="1077"/>
    </row>
    <row r="1495" spans="1:21">
      <c r="A1495" s="1084"/>
      <c r="I1495" s="1075"/>
      <c r="J1495" s="1129"/>
      <c r="K1495" s="1075"/>
      <c r="L1495" s="1129"/>
      <c r="M1495" s="1113"/>
      <c r="N1495" s="1075"/>
      <c r="O1495" s="1129"/>
      <c r="P1495" s="1075"/>
      <c r="Q1495" s="1129"/>
      <c r="R1495" s="1113"/>
      <c r="S1495" s="1075"/>
      <c r="T1495" s="1129"/>
      <c r="U1495" s="1075"/>
    </row>
    <row r="1496" spans="1:21">
      <c r="A1496" s="1085"/>
      <c r="I1496" s="1077"/>
      <c r="J1496" s="1130"/>
      <c r="K1496" s="1077"/>
      <c r="L1496" s="1130"/>
      <c r="M1496" s="1114"/>
      <c r="N1496" s="1077"/>
      <c r="O1496" s="1130"/>
      <c r="P1496" s="1077"/>
      <c r="Q1496" s="1130"/>
      <c r="R1496" s="1114"/>
      <c r="S1496" s="1077"/>
      <c r="T1496" s="1130"/>
      <c r="U1496" s="1077"/>
    </row>
    <row r="1497" spans="1:21">
      <c r="A1497" s="1086"/>
      <c r="I1497" s="1075"/>
      <c r="J1497" s="1129"/>
      <c r="K1497" s="1075"/>
      <c r="L1497" s="1129"/>
      <c r="M1497" s="1113"/>
      <c r="N1497" s="1075"/>
      <c r="O1497" s="1129"/>
      <c r="P1497" s="1075"/>
      <c r="Q1497" s="1129"/>
      <c r="R1497" s="1113"/>
      <c r="S1497" s="1075"/>
      <c r="T1497" s="1129"/>
      <c r="U1497" s="1075"/>
    </row>
    <row r="1498" spans="1:21">
      <c r="A1498" s="1085"/>
      <c r="I1498" s="1077"/>
      <c r="J1498" s="1130"/>
      <c r="K1498" s="1077"/>
      <c r="L1498" s="1130"/>
      <c r="M1498" s="1114"/>
      <c r="N1498" s="1077"/>
      <c r="O1498" s="1130"/>
      <c r="P1498" s="1077"/>
      <c r="Q1498" s="1130"/>
      <c r="R1498" s="1114"/>
      <c r="S1498" s="1077"/>
      <c r="T1498" s="1130"/>
      <c r="U1498" s="1077"/>
    </row>
    <row r="1499" spans="1:21">
      <c r="A1499" s="1086"/>
      <c r="I1499" s="1075"/>
      <c r="J1499" s="1129"/>
      <c r="K1499" s="1075"/>
      <c r="L1499" s="1129"/>
      <c r="M1499" s="1113"/>
      <c r="N1499" s="1075"/>
      <c r="O1499" s="1129"/>
      <c r="P1499" s="1075"/>
      <c r="Q1499" s="1129"/>
      <c r="R1499" s="1113"/>
      <c r="S1499" s="1075"/>
      <c r="T1499" s="1129"/>
      <c r="U1499" s="1075"/>
    </row>
    <row r="1500" spans="1:21">
      <c r="A1500" s="1087"/>
      <c r="I1500" s="1077"/>
      <c r="J1500" s="1130"/>
      <c r="K1500" s="1077"/>
      <c r="L1500" s="1130"/>
      <c r="M1500" s="1114"/>
      <c r="N1500" s="1077"/>
      <c r="O1500" s="1130"/>
      <c r="P1500" s="1077"/>
      <c r="Q1500" s="1130"/>
      <c r="R1500" s="1114"/>
      <c r="S1500" s="1077"/>
      <c r="T1500" s="1130"/>
      <c r="U1500" s="1077"/>
    </row>
    <row r="1501" spans="1:21">
      <c r="A1501" s="1086"/>
      <c r="I1501" s="1075"/>
      <c r="J1501" s="1129"/>
      <c r="K1501" s="1075"/>
      <c r="L1501" s="1129"/>
      <c r="M1501" s="1113"/>
      <c r="N1501" s="1075"/>
      <c r="O1501" s="1129"/>
      <c r="P1501" s="1075"/>
      <c r="Q1501" s="1129"/>
      <c r="R1501" s="1113"/>
      <c r="S1501" s="1075"/>
      <c r="T1501" s="1129"/>
      <c r="U1501" s="1075"/>
    </row>
    <row r="1502" spans="1:21">
      <c r="A1502" s="1087"/>
      <c r="I1502" s="1077"/>
      <c r="J1502" s="1130"/>
      <c r="K1502" s="1077"/>
      <c r="L1502" s="1130"/>
      <c r="M1502" s="1114"/>
      <c r="N1502" s="1077"/>
      <c r="O1502" s="1130"/>
      <c r="P1502" s="1077"/>
      <c r="Q1502" s="1130"/>
      <c r="R1502" s="1114"/>
      <c r="S1502" s="1077"/>
      <c r="T1502" s="1130"/>
      <c r="U1502" s="1077"/>
    </row>
    <row r="1503" spans="1:21">
      <c r="A1503" s="1083"/>
      <c r="I1503" s="1077"/>
      <c r="J1503" s="1130"/>
      <c r="K1503" s="1077"/>
      <c r="L1503" s="1130"/>
      <c r="M1503" s="1114"/>
      <c r="N1503" s="1077"/>
      <c r="O1503" s="1130"/>
      <c r="P1503" s="1077"/>
      <c r="Q1503" s="1130"/>
      <c r="R1503" s="1114"/>
      <c r="S1503" s="1077"/>
      <c r="T1503" s="1130"/>
      <c r="U1503" s="1077"/>
    </row>
    <row r="1504" spans="1:21">
      <c r="A1504" s="1084"/>
      <c r="I1504" s="1075"/>
      <c r="J1504" s="1129"/>
      <c r="K1504" s="1075"/>
      <c r="L1504" s="1129"/>
      <c r="M1504" s="1113"/>
      <c r="N1504" s="1075"/>
      <c r="O1504" s="1129"/>
      <c r="P1504" s="1075"/>
      <c r="Q1504" s="1129"/>
      <c r="R1504" s="1113"/>
      <c r="S1504" s="1075"/>
      <c r="T1504" s="1129"/>
      <c r="U1504" s="1075"/>
    </row>
    <row r="1505" spans="1:21">
      <c r="A1505" s="1085"/>
      <c r="I1505" s="1077"/>
      <c r="J1505" s="1130"/>
      <c r="K1505" s="1077"/>
      <c r="L1505" s="1130"/>
      <c r="M1505" s="1114"/>
      <c r="N1505" s="1077"/>
      <c r="O1505" s="1130"/>
      <c r="P1505" s="1077"/>
      <c r="Q1505" s="1130"/>
      <c r="R1505" s="1114"/>
      <c r="S1505" s="1077"/>
      <c r="T1505" s="1130"/>
      <c r="U1505" s="1077"/>
    </row>
    <row r="1506" spans="1:21">
      <c r="A1506" s="1086"/>
      <c r="I1506" s="1075"/>
      <c r="J1506" s="1129"/>
      <c r="K1506" s="1075"/>
      <c r="L1506" s="1129"/>
      <c r="M1506" s="1113"/>
      <c r="N1506" s="1075"/>
      <c r="O1506" s="1129"/>
      <c r="P1506" s="1075"/>
      <c r="Q1506" s="1129"/>
      <c r="R1506" s="1113"/>
      <c r="S1506" s="1075"/>
      <c r="T1506" s="1129"/>
      <c r="U1506" s="1075"/>
    </row>
    <row r="1507" spans="1:21">
      <c r="A1507" s="1087"/>
      <c r="I1507" s="1077"/>
      <c r="J1507" s="1130"/>
      <c r="K1507" s="1077"/>
      <c r="L1507" s="1130"/>
      <c r="M1507" s="1114"/>
      <c r="N1507" s="1077"/>
      <c r="O1507" s="1130"/>
      <c r="P1507" s="1077"/>
      <c r="Q1507" s="1130"/>
      <c r="R1507" s="1114"/>
      <c r="S1507" s="1077"/>
      <c r="T1507" s="1130"/>
      <c r="U1507" s="1077"/>
    </row>
    <row r="1508" spans="1:21">
      <c r="A1508" s="1086"/>
      <c r="I1508" s="1075"/>
      <c r="J1508" s="1129"/>
      <c r="K1508" s="1075"/>
      <c r="L1508" s="1129"/>
      <c r="M1508" s="1113"/>
      <c r="N1508" s="1075"/>
      <c r="O1508" s="1129"/>
      <c r="P1508" s="1075"/>
      <c r="Q1508" s="1129"/>
      <c r="R1508" s="1113"/>
      <c r="S1508" s="1075"/>
      <c r="T1508" s="1129"/>
      <c r="U1508" s="1075"/>
    </row>
    <row r="1509" spans="1:21">
      <c r="A1509" s="1087"/>
      <c r="I1509" s="1077"/>
      <c r="J1509" s="1130"/>
      <c r="K1509" s="1077"/>
      <c r="L1509" s="1130"/>
      <c r="M1509" s="1114"/>
      <c r="N1509" s="1077"/>
      <c r="O1509" s="1130"/>
      <c r="P1509" s="1077"/>
      <c r="Q1509" s="1130"/>
      <c r="R1509" s="1114"/>
      <c r="S1509" s="1077"/>
      <c r="T1509" s="1130"/>
      <c r="U1509" s="1077"/>
    </row>
    <row r="1510" spans="1:21">
      <c r="A1510" s="1074"/>
      <c r="I1510" s="1075"/>
      <c r="J1510" s="1129"/>
      <c r="K1510" s="1075"/>
      <c r="L1510" s="1129"/>
      <c r="M1510" s="1113"/>
      <c r="N1510" s="1075"/>
      <c r="O1510" s="1129"/>
      <c r="P1510" s="1075"/>
      <c r="Q1510" s="1129"/>
      <c r="R1510" s="1113"/>
      <c r="S1510" s="1075"/>
      <c r="T1510" s="1129"/>
      <c r="U1510" s="1075"/>
    </row>
    <row r="1511" spans="1:21">
      <c r="A1511" s="1076"/>
      <c r="I1511" s="1077"/>
      <c r="J1511" s="1130"/>
      <c r="K1511" s="1077"/>
      <c r="L1511" s="1130"/>
      <c r="M1511" s="1114"/>
      <c r="N1511" s="1077"/>
      <c r="O1511" s="1130"/>
      <c r="P1511" s="1077"/>
      <c r="Q1511" s="1130"/>
      <c r="R1511" s="1114"/>
      <c r="S1511" s="1077"/>
      <c r="T1511" s="1130"/>
      <c r="U1511" s="1077"/>
    </row>
    <row r="1512" spans="1:21">
      <c r="A1512" s="1078"/>
      <c r="I1512" s="1075"/>
      <c r="J1512" s="1129"/>
      <c r="K1512" s="1075"/>
      <c r="L1512" s="1129"/>
      <c r="M1512" s="1113"/>
      <c r="N1512" s="1075"/>
      <c r="O1512" s="1129"/>
      <c r="P1512" s="1075"/>
      <c r="Q1512" s="1129"/>
      <c r="R1512" s="1113"/>
      <c r="S1512" s="1075"/>
      <c r="T1512" s="1129"/>
      <c r="U1512" s="1075"/>
    </row>
    <row r="1513" spans="1:21">
      <c r="A1513" s="1079"/>
      <c r="I1513" s="1077"/>
      <c r="J1513" s="1130"/>
      <c r="K1513" s="1077"/>
      <c r="L1513" s="1130"/>
      <c r="M1513" s="1114"/>
      <c r="N1513" s="1077"/>
      <c r="O1513" s="1130"/>
      <c r="P1513" s="1077"/>
      <c r="Q1513" s="1130"/>
      <c r="R1513" s="1114"/>
      <c r="S1513" s="1077"/>
      <c r="T1513" s="1130"/>
      <c r="U1513" s="1077"/>
    </row>
    <row r="1514" spans="1:21">
      <c r="A1514" s="1080"/>
      <c r="I1514" s="1075"/>
      <c r="J1514" s="1129"/>
      <c r="K1514" s="1075"/>
      <c r="L1514" s="1129"/>
      <c r="M1514" s="1113"/>
      <c r="N1514" s="1075"/>
      <c r="O1514" s="1129"/>
      <c r="P1514" s="1075"/>
      <c r="Q1514" s="1129"/>
      <c r="R1514" s="1113"/>
      <c r="S1514" s="1075"/>
      <c r="T1514" s="1129"/>
      <c r="U1514" s="1075"/>
    </row>
    <row r="1515" spans="1:21">
      <c r="A1515" s="1081"/>
      <c r="I1515" s="1077"/>
      <c r="J1515" s="1130"/>
      <c r="K1515" s="1077"/>
      <c r="L1515" s="1130"/>
      <c r="M1515" s="1114"/>
      <c r="N1515" s="1077"/>
      <c r="O1515" s="1130"/>
      <c r="P1515" s="1077"/>
      <c r="Q1515" s="1130"/>
      <c r="R1515" s="1114"/>
      <c r="S1515" s="1077"/>
      <c r="T1515" s="1130"/>
      <c r="U1515" s="1077"/>
    </row>
    <row r="1516" spans="1:21">
      <c r="A1516" s="1082"/>
      <c r="I1516" s="1075"/>
      <c r="J1516" s="1129"/>
      <c r="K1516" s="1075"/>
      <c r="L1516" s="1129"/>
      <c r="M1516" s="1113"/>
      <c r="N1516" s="1075"/>
      <c r="O1516" s="1129"/>
      <c r="P1516" s="1075"/>
      <c r="Q1516" s="1129"/>
      <c r="R1516" s="1113"/>
      <c r="S1516" s="1075"/>
      <c r="T1516" s="1129"/>
      <c r="U1516" s="1075"/>
    </row>
    <row r="1517" spans="1:21">
      <c r="A1517" s="1083"/>
      <c r="I1517" s="1077"/>
      <c r="J1517" s="1130"/>
      <c r="K1517" s="1077"/>
      <c r="L1517" s="1130"/>
      <c r="M1517" s="1114"/>
      <c r="N1517" s="1077"/>
      <c r="O1517" s="1130"/>
      <c r="P1517" s="1077"/>
      <c r="Q1517" s="1130"/>
      <c r="R1517" s="1114"/>
      <c r="S1517" s="1077"/>
      <c r="T1517" s="1130"/>
      <c r="U1517" s="1077"/>
    </row>
    <row r="1518" spans="1:21">
      <c r="A1518" s="1084"/>
      <c r="I1518" s="1075"/>
      <c r="J1518" s="1129"/>
      <c r="K1518" s="1075"/>
      <c r="L1518" s="1129"/>
      <c r="M1518" s="1113"/>
      <c r="N1518" s="1075"/>
      <c r="O1518" s="1129"/>
      <c r="P1518" s="1075"/>
      <c r="Q1518" s="1129"/>
      <c r="R1518" s="1113"/>
      <c r="S1518" s="1075"/>
      <c r="T1518" s="1129"/>
      <c r="U1518" s="1075"/>
    </row>
    <row r="1519" spans="1:21">
      <c r="A1519" s="1085"/>
      <c r="I1519" s="1077"/>
      <c r="J1519" s="1130"/>
      <c r="K1519" s="1077"/>
      <c r="L1519" s="1130"/>
      <c r="M1519" s="1114"/>
      <c r="N1519" s="1077"/>
      <c r="O1519" s="1130"/>
      <c r="P1519" s="1077"/>
      <c r="Q1519" s="1130"/>
      <c r="R1519" s="1114"/>
      <c r="S1519" s="1077"/>
      <c r="T1519" s="1130"/>
      <c r="U1519" s="1077"/>
    </row>
    <row r="1520" spans="1:21">
      <c r="A1520" s="1086"/>
      <c r="I1520" s="1075"/>
      <c r="J1520" s="1129"/>
      <c r="K1520" s="1075"/>
      <c r="L1520" s="1129"/>
      <c r="M1520" s="1113"/>
      <c r="N1520" s="1075"/>
      <c r="O1520" s="1129"/>
      <c r="P1520" s="1075"/>
      <c r="Q1520" s="1129"/>
      <c r="R1520" s="1113"/>
      <c r="S1520" s="1075"/>
      <c r="T1520" s="1129"/>
      <c r="U1520" s="1075"/>
    </row>
    <row r="1521" spans="1:21">
      <c r="A1521" s="1086"/>
      <c r="I1521" s="1075"/>
      <c r="J1521" s="1129"/>
      <c r="K1521" s="1075"/>
      <c r="L1521" s="1129"/>
      <c r="M1521" s="1113"/>
      <c r="N1521" s="1075"/>
      <c r="O1521" s="1129"/>
      <c r="P1521" s="1075"/>
      <c r="Q1521" s="1129"/>
      <c r="R1521" s="1113"/>
      <c r="S1521" s="1075"/>
      <c r="T1521" s="1129"/>
      <c r="U1521" s="1075"/>
    </row>
    <row r="1522" spans="1:21">
      <c r="A1522" s="1086"/>
      <c r="I1522" s="1075"/>
      <c r="J1522" s="1129"/>
      <c r="K1522" s="1075"/>
      <c r="L1522" s="1129"/>
      <c r="M1522" s="1113"/>
      <c r="N1522" s="1075"/>
      <c r="O1522" s="1129"/>
      <c r="P1522" s="1075"/>
      <c r="Q1522" s="1129"/>
      <c r="R1522" s="1113"/>
      <c r="S1522" s="1075"/>
      <c r="T1522" s="1129"/>
      <c r="U1522" s="1075"/>
    </row>
    <row r="1523" spans="1:21">
      <c r="A1523" s="1086"/>
      <c r="I1523" s="1075"/>
      <c r="J1523" s="1129"/>
      <c r="K1523" s="1075"/>
      <c r="L1523" s="1129"/>
      <c r="M1523" s="1113"/>
      <c r="N1523" s="1075"/>
      <c r="O1523" s="1129"/>
      <c r="P1523" s="1075"/>
      <c r="Q1523" s="1129"/>
      <c r="R1523" s="1113"/>
      <c r="S1523" s="1075"/>
      <c r="T1523" s="1129"/>
      <c r="U1523" s="1075"/>
    </row>
    <row r="1524" spans="1:21">
      <c r="A1524" s="1086"/>
      <c r="I1524" s="1075"/>
      <c r="J1524" s="1129"/>
      <c r="K1524" s="1075"/>
      <c r="L1524" s="1129"/>
      <c r="M1524" s="1113"/>
      <c r="N1524" s="1075"/>
      <c r="O1524" s="1129"/>
      <c r="P1524" s="1075"/>
      <c r="Q1524" s="1129"/>
      <c r="R1524" s="1113"/>
      <c r="S1524" s="1075"/>
      <c r="T1524" s="1129"/>
      <c r="U1524" s="1075"/>
    </row>
    <row r="1525" spans="1:21">
      <c r="A1525" s="1087"/>
      <c r="I1525" s="1077"/>
      <c r="J1525" s="1130"/>
      <c r="K1525" s="1077"/>
      <c r="L1525" s="1130"/>
      <c r="M1525" s="1114"/>
      <c r="N1525" s="1077"/>
      <c r="O1525" s="1130"/>
      <c r="P1525" s="1077"/>
      <c r="Q1525" s="1130"/>
      <c r="R1525" s="1114"/>
      <c r="S1525" s="1077"/>
      <c r="T1525" s="1130"/>
      <c r="U1525" s="1077"/>
    </row>
    <row r="1526" spans="1:21">
      <c r="A1526" s="1086"/>
      <c r="I1526" s="1075"/>
      <c r="J1526" s="1129"/>
      <c r="K1526" s="1075"/>
      <c r="L1526" s="1129"/>
      <c r="M1526" s="1113"/>
      <c r="N1526" s="1075"/>
      <c r="O1526" s="1129"/>
      <c r="P1526" s="1075"/>
      <c r="Q1526" s="1129"/>
      <c r="R1526" s="1113"/>
      <c r="S1526" s="1075"/>
      <c r="T1526" s="1129"/>
      <c r="U1526" s="1075"/>
    </row>
    <row r="1527" spans="1:21">
      <c r="A1527" s="1086"/>
      <c r="I1527" s="1075"/>
      <c r="J1527" s="1129"/>
      <c r="K1527" s="1075"/>
      <c r="L1527" s="1129"/>
      <c r="M1527" s="1113"/>
      <c r="N1527" s="1075"/>
      <c r="O1527" s="1129"/>
      <c r="P1527" s="1075"/>
      <c r="Q1527" s="1129"/>
      <c r="R1527" s="1113"/>
      <c r="S1527" s="1075"/>
      <c r="T1527" s="1129"/>
      <c r="U1527" s="1075"/>
    </row>
    <row r="1528" spans="1:21">
      <c r="A1528" s="1085"/>
      <c r="I1528" s="1077"/>
      <c r="J1528" s="1130"/>
      <c r="K1528" s="1077"/>
      <c r="L1528" s="1130"/>
      <c r="M1528" s="1114"/>
      <c r="N1528" s="1077"/>
      <c r="O1528" s="1130"/>
      <c r="P1528" s="1077"/>
      <c r="Q1528" s="1130"/>
      <c r="R1528" s="1114"/>
      <c r="S1528" s="1077"/>
      <c r="T1528" s="1130"/>
      <c r="U1528" s="1077"/>
    </row>
    <row r="1529" spans="1:21">
      <c r="A1529" s="1086"/>
      <c r="I1529" s="1075"/>
      <c r="J1529" s="1129"/>
      <c r="K1529" s="1075"/>
      <c r="L1529" s="1129"/>
      <c r="M1529" s="1113"/>
      <c r="N1529" s="1075"/>
      <c r="O1529" s="1129"/>
      <c r="P1529" s="1075"/>
      <c r="Q1529" s="1129"/>
      <c r="R1529" s="1113"/>
      <c r="S1529" s="1075"/>
      <c r="T1529" s="1129"/>
      <c r="U1529" s="1075"/>
    </row>
    <row r="1530" spans="1:21">
      <c r="A1530" s="1086"/>
      <c r="I1530" s="1075"/>
      <c r="J1530" s="1129"/>
      <c r="K1530" s="1075"/>
      <c r="L1530" s="1129"/>
      <c r="M1530" s="1113"/>
      <c r="N1530" s="1075"/>
      <c r="O1530" s="1129"/>
      <c r="P1530" s="1075"/>
      <c r="Q1530" s="1129"/>
      <c r="R1530" s="1113"/>
      <c r="S1530" s="1075"/>
      <c r="T1530" s="1129"/>
      <c r="U1530" s="1075"/>
    </row>
    <row r="1531" spans="1:21">
      <c r="A1531" s="1086"/>
      <c r="I1531" s="1075"/>
      <c r="J1531" s="1129"/>
      <c r="K1531" s="1075"/>
      <c r="L1531" s="1129"/>
      <c r="M1531" s="1113"/>
      <c r="N1531" s="1075"/>
      <c r="O1531" s="1129"/>
      <c r="P1531" s="1075"/>
      <c r="Q1531" s="1129"/>
      <c r="R1531" s="1113"/>
      <c r="S1531" s="1075"/>
      <c r="T1531" s="1129"/>
      <c r="U1531" s="1075"/>
    </row>
    <row r="1532" spans="1:21">
      <c r="A1532" s="1084"/>
      <c r="I1532" s="1075"/>
      <c r="J1532" s="1129"/>
      <c r="K1532" s="1075"/>
      <c r="L1532" s="1129"/>
      <c r="M1532" s="1113"/>
      <c r="N1532" s="1075"/>
      <c r="O1532" s="1129"/>
      <c r="P1532" s="1075"/>
      <c r="Q1532" s="1129"/>
      <c r="R1532" s="1113"/>
      <c r="S1532" s="1075"/>
      <c r="T1532" s="1129"/>
      <c r="U1532" s="1075"/>
    </row>
    <row r="1533" spans="1:21">
      <c r="A1533" s="1085"/>
      <c r="I1533" s="1077"/>
      <c r="J1533" s="1130"/>
      <c r="K1533" s="1077"/>
      <c r="L1533" s="1130"/>
      <c r="M1533" s="1114"/>
      <c r="N1533" s="1077"/>
      <c r="O1533" s="1130"/>
      <c r="P1533" s="1077"/>
      <c r="Q1533" s="1130"/>
      <c r="R1533" s="1114"/>
      <c r="S1533" s="1077"/>
      <c r="T1533" s="1130"/>
      <c r="U1533" s="1077"/>
    </row>
    <row r="1534" spans="1:21">
      <c r="A1534" s="1086"/>
      <c r="I1534" s="1075"/>
      <c r="J1534" s="1129"/>
      <c r="K1534" s="1075"/>
      <c r="L1534" s="1129"/>
      <c r="M1534" s="1113"/>
      <c r="N1534" s="1075"/>
      <c r="O1534" s="1129"/>
      <c r="P1534" s="1075"/>
      <c r="Q1534" s="1129"/>
      <c r="R1534" s="1113"/>
      <c r="S1534" s="1075"/>
      <c r="T1534" s="1129"/>
      <c r="U1534" s="1075"/>
    </row>
    <row r="1535" spans="1:21">
      <c r="A1535" s="1086"/>
      <c r="I1535" s="1075"/>
      <c r="J1535" s="1129"/>
      <c r="K1535" s="1075"/>
      <c r="L1535" s="1129"/>
      <c r="M1535" s="1113"/>
      <c r="N1535" s="1075"/>
      <c r="O1535" s="1129"/>
      <c r="P1535" s="1075"/>
      <c r="Q1535" s="1129"/>
      <c r="R1535" s="1113"/>
      <c r="S1535" s="1075"/>
      <c r="T1535" s="1129"/>
      <c r="U1535" s="1075"/>
    </row>
    <row r="1536" spans="1:21">
      <c r="A1536" s="1082"/>
      <c r="I1536" s="1075"/>
      <c r="J1536" s="1129"/>
      <c r="K1536" s="1075"/>
      <c r="L1536" s="1129"/>
      <c r="M1536" s="1113"/>
      <c r="N1536" s="1075"/>
      <c r="O1536" s="1129"/>
      <c r="P1536" s="1075"/>
      <c r="Q1536" s="1129"/>
      <c r="R1536" s="1113"/>
      <c r="S1536" s="1075"/>
      <c r="T1536" s="1129"/>
      <c r="U1536" s="1075"/>
    </row>
    <row r="1537" spans="1:21">
      <c r="A1537" s="1083"/>
      <c r="I1537" s="1077"/>
      <c r="J1537" s="1130"/>
      <c r="K1537" s="1077"/>
      <c r="L1537" s="1130"/>
      <c r="M1537" s="1114"/>
      <c r="N1537" s="1077"/>
      <c r="O1537" s="1130"/>
      <c r="P1537" s="1077"/>
      <c r="Q1537" s="1130"/>
      <c r="R1537" s="1114"/>
      <c r="S1537" s="1077"/>
      <c r="T1537" s="1130"/>
      <c r="U1537" s="1077"/>
    </row>
    <row r="1538" spans="1:21">
      <c r="A1538" s="1084"/>
      <c r="I1538" s="1075"/>
      <c r="J1538" s="1129"/>
      <c r="K1538" s="1075"/>
      <c r="L1538" s="1129"/>
      <c r="M1538" s="1113"/>
      <c r="N1538" s="1075"/>
      <c r="O1538" s="1129"/>
      <c r="P1538" s="1075"/>
      <c r="Q1538" s="1129"/>
      <c r="R1538" s="1113"/>
      <c r="S1538" s="1075"/>
      <c r="T1538" s="1129"/>
      <c r="U1538" s="1075"/>
    </row>
    <row r="1539" spans="1:21">
      <c r="A1539" s="1085"/>
      <c r="I1539" s="1077"/>
      <c r="J1539" s="1130"/>
      <c r="K1539" s="1077"/>
      <c r="L1539" s="1130"/>
      <c r="M1539" s="1114"/>
      <c r="N1539" s="1077"/>
      <c r="O1539" s="1130"/>
      <c r="P1539" s="1077"/>
      <c r="Q1539" s="1130"/>
      <c r="R1539" s="1114"/>
      <c r="S1539" s="1077"/>
      <c r="T1539" s="1130"/>
      <c r="U1539" s="1077"/>
    </row>
    <row r="1540" spans="1:21">
      <c r="A1540" s="1086"/>
      <c r="I1540" s="1075"/>
      <c r="J1540" s="1129"/>
      <c r="K1540" s="1075"/>
      <c r="L1540" s="1129"/>
      <c r="M1540" s="1113"/>
      <c r="N1540" s="1075"/>
      <c r="O1540" s="1129"/>
      <c r="P1540" s="1075"/>
      <c r="Q1540" s="1129"/>
      <c r="R1540" s="1113"/>
      <c r="S1540" s="1075"/>
      <c r="T1540" s="1129"/>
      <c r="U1540" s="1075"/>
    </row>
    <row r="1541" spans="1:21">
      <c r="A1541" s="1082"/>
      <c r="I1541" s="1075"/>
      <c r="J1541" s="1129"/>
      <c r="K1541" s="1075"/>
      <c r="L1541" s="1129"/>
      <c r="M1541" s="1113"/>
      <c r="N1541" s="1075"/>
      <c r="O1541" s="1129"/>
      <c r="P1541" s="1075"/>
      <c r="Q1541" s="1129"/>
      <c r="R1541" s="1113"/>
      <c r="S1541" s="1075"/>
      <c r="T1541" s="1129"/>
      <c r="U1541" s="1075"/>
    </row>
    <row r="1542" spans="1:21">
      <c r="A1542" s="1083"/>
      <c r="I1542" s="1077"/>
      <c r="J1542" s="1130"/>
      <c r="K1542" s="1077"/>
      <c r="L1542" s="1130"/>
      <c r="M1542" s="1114"/>
      <c r="N1542" s="1077"/>
      <c r="O1542" s="1130"/>
      <c r="P1542" s="1077"/>
      <c r="Q1542" s="1130"/>
      <c r="R1542" s="1114"/>
      <c r="S1542" s="1077"/>
      <c r="T1542" s="1130"/>
      <c r="U1542" s="1077"/>
    </row>
    <row r="1543" spans="1:21">
      <c r="A1543" s="1084"/>
      <c r="I1543" s="1075"/>
      <c r="J1543" s="1129"/>
      <c r="K1543" s="1075"/>
      <c r="L1543" s="1129"/>
      <c r="M1543" s="1113"/>
      <c r="N1543" s="1075"/>
      <c r="O1543" s="1129"/>
      <c r="P1543" s="1075"/>
      <c r="Q1543" s="1129"/>
      <c r="R1543" s="1113"/>
      <c r="S1543" s="1075"/>
      <c r="T1543" s="1129"/>
      <c r="U1543" s="1075"/>
    </row>
    <row r="1544" spans="1:21">
      <c r="A1544" s="1085"/>
      <c r="I1544" s="1077"/>
      <c r="J1544" s="1130"/>
      <c r="K1544" s="1077"/>
      <c r="L1544" s="1130"/>
      <c r="M1544" s="1114"/>
      <c r="N1544" s="1077"/>
      <c r="O1544" s="1130"/>
      <c r="P1544" s="1077"/>
      <c r="Q1544" s="1130"/>
      <c r="R1544" s="1114"/>
      <c r="S1544" s="1077"/>
      <c r="T1544" s="1130"/>
      <c r="U1544" s="1077"/>
    </row>
    <row r="1545" spans="1:21">
      <c r="A1545" s="1086"/>
      <c r="I1545" s="1075"/>
      <c r="J1545" s="1129"/>
      <c r="K1545" s="1075"/>
      <c r="L1545" s="1129"/>
      <c r="M1545" s="1113"/>
      <c r="N1545" s="1075"/>
      <c r="O1545" s="1129"/>
      <c r="P1545" s="1075"/>
      <c r="Q1545" s="1129"/>
      <c r="R1545" s="1113"/>
      <c r="S1545" s="1075"/>
      <c r="T1545" s="1129"/>
      <c r="U1545" s="1075"/>
    </row>
    <row r="1546" spans="1:21">
      <c r="A1546" s="1087"/>
      <c r="I1546" s="1077"/>
      <c r="J1546" s="1130"/>
      <c r="K1546" s="1077"/>
      <c r="L1546" s="1130"/>
      <c r="M1546" s="1114"/>
      <c r="N1546" s="1077"/>
      <c r="O1546" s="1130"/>
      <c r="P1546" s="1077"/>
      <c r="Q1546" s="1130"/>
      <c r="R1546" s="1114"/>
      <c r="S1546" s="1077"/>
      <c r="T1546" s="1130"/>
      <c r="U1546" s="1077"/>
    </row>
    <row r="1547" spans="1:21">
      <c r="A1547" s="1076"/>
      <c r="I1547" s="1077"/>
      <c r="J1547" s="1130"/>
      <c r="K1547" s="1077"/>
      <c r="L1547" s="1130"/>
      <c r="M1547" s="1114"/>
      <c r="N1547" s="1077"/>
      <c r="O1547" s="1130"/>
      <c r="P1547" s="1077"/>
      <c r="Q1547" s="1130"/>
      <c r="R1547" s="1114"/>
      <c r="S1547" s="1077"/>
      <c r="T1547" s="1130"/>
      <c r="U1547" s="1077"/>
    </row>
    <row r="1548" spans="1:21">
      <c r="A1548" s="1078"/>
      <c r="I1548" s="1075"/>
      <c r="J1548" s="1129"/>
      <c r="K1548" s="1075"/>
      <c r="L1548" s="1129"/>
      <c r="M1548" s="1113"/>
      <c r="N1548" s="1075"/>
      <c r="O1548" s="1129"/>
      <c r="P1548" s="1075"/>
      <c r="Q1548" s="1129"/>
      <c r="R1548" s="1113"/>
      <c r="S1548" s="1075"/>
      <c r="T1548" s="1129"/>
      <c r="U1548" s="1075"/>
    </row>
    <row r="1549" spans="1:21">
      <c r="A1549" s="1079"/>
      <c r="I1549" s="1077"/>
      <c r="J1549" s="1130"/>
      <c r="K1549" s="1077"/>
      <c r="L1549" s="1130"/>
      <c r="M1549" s="1114"/>
      <c r="N1549" s="1077"/>
      <c r="O1549" s="1130"/>
      <c r="P1549" s="1077"/>
      <c r="Q1549" s="1130"/>
      <c r="R1549" s="1114"/>
      <c r="S1549" s="1077"/>
      <c r="T1549" s="1130"/>
      <c r="U1549" s="1077"/>
    </row>
    <row r="1550" spans="1:21">
      <c r="A1550" s="1080"/>
      <c r="I1550" s="1075"/>
      <c r="J1550" s="1129"/>
      <c r="K1550" s="1075"/>
      <c r="L1550" s="1129"/>
      <c r="M1550" s="1113"/>
      <c r="N1550" s="1075"/>
      <c r="O1550" s="1129"/>
      <c r="P1550" s="1075"/>
      <c r="Q1550" s="1129"/>
      <c r="R1550" s="1113"/>
      <c r="S1550" s="1075"/>
      <c r="T1550" s="1129"/>
      <c r="U1550" s="1075"/>
    </row>
    <row r="1551" spans="1:21">
      <c r="A1551" s="1081"/>
      <c r="I1551" s="1077"/>
      <c r="J1551" s="1130"/>
      <c r="K1551" s="1077"/>
      <c r="L1551" s="1130"/>
      <c r="M1551" s="1114"/>
      <c r="N1551" s="1077"/>
      <c r="O1551" s="1130"/>
      <c r="P1551" s="1077"/>
      <c r="Q1551" s="1130"/>
      <c r="R1551" s="1114"/>
      <c r="S1551" s="1077"/>
      <c r="T1551" s="1130"/>
      <c r="U1551" s="1077"/>
    </row>
    <row r="1552" spans="1:21">
      <c r="A1552" s="1082"/>
      <c r="I1552" s="1075"/>
      <c r="J1552" s="1129"/>
      <c r="K1552" s="1075"/>
      <c r="L1552" s="1129"/>
      <c r="M1552" s="1113"/>
      <c r="N1552" s="1075"/>
      <c r="O1552" s="1129"/>
      <c r="P1552" s="1075"/>
      <c r="Q1552" s="1129"/>
      <c r="R1552" s="1113"/>
      <c r="S1552" s="1075"/>
      <c r="T1552" s="1129"/>
      <c r="U1552" s="1075"/>
    </row>
    <row r="1553" spans="1:21">
      <c r="A1553" s="1083"/>
      <c r="I1553" s="1077"/>
      <c r="J1553" s="1130"/>
      <c r="K1553" s="1077"/>
      <c r="L1553" s="1130"/>
      <c r="M1553" s="1114"/>
      <c r="N1553" s="1077"/>
      <c r="O1553" s="1130"/>
      <c r="P1553" s="1077"/>
      <c r="Q1553" s="1130"/>
      <c r="R1553" s="1114"/>
      <c r="S1553" s="1077"/>
      <c r="T1553" s="1130"/>
      <c r="U1553" s="1077"/>
    </row>
    <row r="1554" spans="1:21">
      <c r="A1554" s="1084"/>
      <c r="I1554" s="1075"/>
      <c r="J1554" s="1129"/>
      <c r="K1554" s="1075"/>
      <c r="L1554" s="1129"/>
      <c r="M1554" s="1113"/>
      <c r="N1554" s="1075"/>
      <c r="O1554" s="1129"/>
      <c r="P1554" s="1075"/>
      <c r="Q1554" s="1129"/>
      <c r="R1554" s="1113"/>
      <c r="S1554" s="1075"/>
      <c r="T1554" s="1129"/>
      <c r="U1554" s="1075"/>
    </row>
    <row r="1555" spans="1:21">
      <c r="A1555" s="1085"/>
      <c r="I1555" s="1077"/>
      <c r="J1555" s="1130"/>
      <c r="K1555" s="1077"/>
      <c r="L1555" s="1130"/>
      <c r="M1555" s="1114"/>
      <c r="N1555" s="1077"/>
      <c r="O1555" s="1130"/>
      <c r="P1555" s="1077"/>
      <c r="Q1555" s="1130"/>
      <c r="R1555" s="1114"/>
      <c r="S1555" s="1077"/>
      <c r="T1555" s="1130"/>
      <c r="U1555" s="1077"/>
    </row>
    <row r="1556" spans="1:21">
      <c r="A1556" s="1086"/>
      <c r="I1556" s="1075"/>
      <c r="J1556" s="1129"/>
      <c r="K1556" s="1075"/>
      <c r="L1556" s="1129"/>
      <c r="M1556" s="1113"/>
      <c r="N1556" s="1075"/>
      <c r="O1556" s="1129"/>
      <c r="P1556" s="1075"/>
      <c r="Q1556" s="1129"/>
      <c r="R1556" s="1113"/>
      <c r="S1556" s="1075"/>
      <c r="T1556" s="1129"/>
      <c r="U1556" s="1075"/>
    </row>
    <row r="1557" spans="1:21">
      <c r="A1557" s="1086"/>
      <c r="I1557" s="1075"/>
      <c r="J1557" s="1129"/>
      <c r="K1557" s="1075"/>
      <c r="L1557" s="1129"/>
      <c r="M1557" s="1113"/>
      <c r="N1557" s="1075"/>
      <c r="O1557" s="1129"/>
      <c r="P1557" s="1075"/>
      <c r="Q1557" s="1129"/>
      <c r="R1557" s="1113"/>
      <c r="S1557" s="1075"/>
      <c r="T1557" s="1129"/>
      <c r="U1557" s="1075"/>
    </row>
    <row r="1558" spans="1:21">
      <c r="A1558" s="1086"/>
      <c r="I1558" s="1075"/>
      <c r="J1558" s="1129"/>
      <c r="K1558" s="1075"/>
      <c r="L1558" s="1129"/>
      <c r="M1558" s="1113"/>
      <c r="N1558" s="1075"/>
      <c r="O1558" s="1129"/>
      <c r="P1558" s="1075"/>
      <c r="Q1558" s="1129"/>
      <c r="R1558" s="1113"/>
      <c r="S1558" s="1075"/>
      <c r="T1558" s="1129"/>
      <c r="U1558" s="1075"/>
    </row>
    <row r="1559" spans="1:21">
      <c r="A1559" s="1086"/>
      <c r="I1559" s="1075"/>
      <c r="J1559" s="1129"/>
      <c r="K1559" s="1075"/>
      <c r="L1559" s="1129"/>
      <c r="M1559" s="1113"/>
      <c r="N1559" s="1075"/>
      <c r="O1559" s="1129"/>
      <c r="P1559" s="1075"/>
      <c r="Q1559" s="1129"/>
      <c r="R1559" s="1113"/>
      <c r="S1559" s="1075"/>
      <c r="T1559" s="1129"/>
      <c r="U1559" s="1075"/>
    </row>
    <row r="1560" spans="1:21">
      <c r="A1560" s="1086"/>
      <c r="I1560" s="1075"/>
      <c r="J1560" s="1129"/>
      <c r="K1560" s="1075"/>
      <c r="L1560" s="1129"/>
      <c r="M1560" s="1113"/>
      <c r="N1560" s="1075"/>
      <c r="O1560" s="1129"/>
      <c r="P1560" s="1075"/>
      <c r="Q1560" s="1129"/>
      <c r="R1560" s="1113"/>
      <c r="S1560" s="1075"/>
      <c r="T1560" s="1129"/>
      <c r="U1560" s="1075"/>
    </row>
    <row r="1561" spans="1:21">
      <c r="A1561" s="1086"/>
      <c r="I1561" s="1075"/>
      <c r="J1561" s="1129"/>
      <c r="K1561" s="1075"/>
      <c r="L1561" s="1129"/>
      <c r="M1561" s="1113"/>
      <c r="N1561" s="1075"/>
      <c r="O1561" s="1129"/>
      <c r="P1561" s="1075"/>
      <c r="Q1561" s="1129"/>
      <c r="R1561" s="1113"/>
      <c r="S1561" s="1075"/>
      <c r="T1561" s="1129"/>
      <c r="U1561" s="1075"/>
    </row>
    <row r="1562" spans="1:21">
      <c r="A1562" s="1087"/>
      <c r="I1562" s="1077"/>
      <c r="J1562" s="1130"/>
      <c r="K1562" s="1077"/>
      <c r="L1562" s="1130"/>
      <c r="M1562" s="1114"/>
      <c r="N1562" s="1077"/>
      <c r="O1562" s="1130"/>
      <c r="P1562" s="1077"/>
      <c r="Q1562" s="1130"/>
      <c r="R1562" s="1114"/>
      <c r="S1562" s="1077"/>
      <c r="T1562" s="1130"/>
      <c r="U1562" s="1077"/>
    </row>
    <row r="1563" spans="1:21">
      <c r="A1563" s="1086"/>
      <c r="I1563" s="1075"/>
      <c r="J1563" s="1129"/>
      <c r="K1563" s="1075"/>
      <c r="L1563" s="1129"/>
      <c r="M1563" s="1113"/>
      <c r="N1563" s="1075"/>
      <c r="O1563" s="1129"/>
      <c r="P1563" s="1075"/>
      <c r="Q1563" s="1129"/>
      <c r="R1563" s="1113"/>
      <c r="S1563" s="1075"/>
      <c r="T1563" s="1129"/>
      <c r="U1563" s="1075"/>
    </row>
    <row r="1564" spans="1:21">
      <c r="A1564" s="1086"/>
      <c r="I1564" s="1075"/>
      <c r="J1564" s="1129"/>
      <c r="K1564" s="1075"/>
      <c r="L1564" s="1129"/>
      <c r="M1564" s="1113"/>
      <c r="N1564" s="1075"/>
      <c r="O1564" s="1129"/>
      <c r="P1564" s="1075"/>
      <c r="Q1564" s="1129"/>
      <c r="R1564" s="1113"/>
      <c r="S1564" s="1075"/>
      <c r="T1564" s="1129"/>
      <c r="U1564" s="1075"/>
    </row>
    <row r="1565" spans="1:21">
      <c r="A1565" s="1085"/>
      <c r="I1565" s="1077"/>
      <c r="J1565" s="1130"/>
      <c r="K1565" s="1077"/>
      <c r="L1565" s="1130"/>
      <c r="M1565" s="1114"/>
      <c r="N1565" s="1077"/>
      <c r="O1565" s="1130"/>
      <c r="P1565" s="1077"/>
      <c r="Q1565" s="1130"/>
      <c r="R1565" s="1114"/>
      <c r="S1565" s="1077"/>
      <c r="T1565" s="1130"/>
      <c r="U1565" s="1077"/>
    </row>
    <row r="1566" spans="1:21">
      <c r="A1566" s="1086"/>
      <c r="I1566" s="1075"/>
      <c r="J1566" s="1129"/>
      <c r="K1566" s="1075"/>
      <c r="L1566" s="1129"/>
      <c r="M1566" s="1113"/>
      <c r="N1566" s="1075"/>
      <c r="O1566" s="1129"/>
      <c r="P1566" s="1075"/>
      <c r="Q1566" s="1129"/>
      <c r="R1566" s="1113"/>
      <c r="S1566" s="1075"/>
      <c r="T1566" s="1129"/>
      <c r="U1566" s="1075"/>
    </row>
    <row r="1567" spans="1:21">
      <c r="A1567" s="1086"/>
      <c r="I1567" s="1075"/>
      <c r="J1567" s="1129"/>
      <c r="K1567" s="1075"/>
      <c r="L1567" s="1129"/>
      <c r="M1567" s="1113"/>
      <c r="N1567" s="1075"/>
      <c r="O1567" s="1129"/>
      <c r="P1567" s="1075"/>
      <c r="Q1567" s="1129"/>
      <c r="R1567" s="1113"/>
      <c r="S1567" s="1075"/>
      <c r="T1567" s="1129"/>
      <c r="U1567" s="1075"/>
    </row>
    <row r="1568" spans="1:21">
      <c r="A1568" s="1086"/>
      <c r="I1568" s="1075"/>
      <c r="J1568" s="1129"/>
      <c r="K1568" s="1075"/>
      <c r="L1568" s="1129"/>
      <c r="M1568" s="1113"/>
      <c r="N1568" s="1075"/>
      <c r="O1568" s="1129"/>
      <c r="P1568" s="1075"/>
      <c r="Q1568" s="1129"/>
      <c r="R1568" s="1113"/>
      <c r="S1568" s="1075"/>
      <c r="T1568" s="1129"/>
      <c r="U1568" s="1075"/>
    </row>
    <row r="1569" spans="1:21">
      <c r="A1569" s="1086"/>
      <c r="I1569" s="1075"/>
      <c r="J1569" s="1129"/>
      <c r="K1569" s="1075"/>
      <c r="L1569" s="1129"/>
      <c r="M1569" s="1113"/>
      <c r="N1569" s="1075"/>
      <c r="O1569" s="1129"/>
      <c r="P1569" s="1075"/>
      <c r="Q1569" s="1129"/>
      <c r="R1569" s="1113"/>
      <c r="S1569" s="1075"/>
      <c r="T1569" s="1129"/>
      <c r="U1569" s="1075"/>
    </row>
    <row r="1570" spans="1:21">
      <c r="A1570" s="1086"/>
      <c r="I1570" s="1075"/>
      <c r="J1570" s="1129"/>
      <c r="K1570" s="1075"/>
      <c r="L1570" s="1129"/>
      <c r="M1570" s="1113"/>
      <c r="N1570" s="1075"/>
      <c r="O1570" s="1129"/>
      <c r="P1570" s="1075"/>
      <c r="Q1570" s="1129"/>
      <c r="R1570" s="1113"/>
      <c r="S1570" s="1075"/>
      <c r="T1570" s="1129"/>
      <c r="U1570" s="1075"/>
    </row>
    <row r="1571" spans="1:21">
      <c r="A1571" s="1084"/>
      <c r="I1571" s="1075"/>
      <c r="J1571" s="1129"/>
      <c r="K1571" s="1075"/>
      <c r="L1571" s="1129"/>
      <c r="M1571" s="1113"/>
      <c r="N1571" s="1075"/>
      <c r="O1571" s="1129"/>
      <c r="P1571" s="1075"/>
      <c r="Q1571" s="1129"/>
      <c r="R1571" s="1113"/>
      <c r="S1571" s="1075"/>
      <c r="T1571" s="1129"/>
      <c r="U1571" s="1075"/>
    </row>
    <row r="1572" spans="1:21">
      <c r="A1572" s="1085"/>
      <c r="I1572" s="1077"/>
      <c r="J1572" s="1130"/>
      <c r="K1572" s="1077"/>
      <c r="L1572" s="1130"/>
      <c r="M1572" s="1114"/>
      <c r="N1572" s="1077"/>
      <c r="O1572" s="1130"/>
      <c r="P1572" s="1077"/>
      <c r="Q1572" s="1130"/>
      <c r="R1572" s="1114"/>
      <c r="S1572" s="1077"/>
      <c r="T1572" s="1130"/>
      <c r="U1572" s="1077"/>
    </row>
    <row r="1573" spans="1:21">
      <c r="A1573" s="1086"/>
      <c r="I1573" s="1075"/>
      <c r="J1573" s="1129"/>
      <c r="K1573" s="1075"/>
      <c r="L1573" s="1129"/>
      <c r="M1573" s="1113"/>
      <c r="N1573" s="1075"/>
      <c r="O1573" s="1129"/>
      <c r="P1573" s="1075"/>
      <c r="Q1573" s="1129"/>
      <c r="R1573" s="1113"/>
      <c r="S1573" s="1075"/>
      <c r="T1573" s="1129"/>
      <c r="U1573" s="1075"/>
    </row>
    <row r="1574" spans="1:21">
      <c r="A1574" s="1086"/>
      <c r="I1574" s="1075"/>
      <c r="J1574" s="1129"/>
      <c r="K1574" s="1075"/>
      <c r="L1574" s="1129"/>
      <c r="M1574" s="1113"/>
      <c r="N1574" s="1075"/>
      <c r="O1574" s="1129"/>
      <c r="P1574" s="1075"/>
      <c r="Q1574" s="1129"/>
      <c r="R1574" s="1113"/>
      <c r="S1574" s="1075"/>
      <c r="T1574" s="1129"/>
      <c r="U1574" s="1075"/>
    </row>
    <row r="1575" spans="1:21">
      <c r="A1575" s="1082"/>
      <c r="I1575" s="1075"/>
      <c r="J1575" s="1129"/>
      <c r="K1575" s="1075"/>
      <c r="L1575" s="1129"/>
      <c r="M1575" s="1113"/>
      <c r="N1575" s="1075"/>
      <c r="O1575" s="1129"/>
      <c r="P1575" s="1075"/>
      <c r="Q1575" s="1129"/>
      <c r="R1575" s="1113"/>
      <c r="S1575" s="1075"/>
      <c r="T1575" s="1129"/>
      <c r="U1575" s="1075"/>
    </row>
    <row r="1576" spans="1:21">
      <c r="A1576" s="1083"/>
      <c r="I1576" s="1077"/>
      <c r="J1576" s="1130"/>
      <c r="K1576" s="1077"/>
      <c r="L1576" s="1130"/>
      <c r="M1576" s="1114"/>
      <c r="N1576" s="1077"/>
      <c r="O1576" s="1130"/>
      <c r="P1576" s="1077"/>
      <c r="Q1576" s="1130"/>
      <c r="R1576" s="1114"/>
      <c r="S1576" s="1077"/>
      <c r="T1576" s="1130"/>
      <c r="U1576" s="1077"/>
    </row>
    <row r="1577" spans="1:21">
      <c r="A1577" s="1084"/>
      <c r="I1577" s="1075"/>
      <c r="J1577" s="1129"/>
      <c r="K1577" s="1075"/>
      <c r="L1577" s="1129"/>
      <c r="M1577" s="1113"/>
      <c r="N1577" s="1075"/>
      <c r="O1577" s="1129"/>
      <c r="P1577" s="1075"/>
      <c r="Q1577" s="1129"/>
      <c r="R1577" s="1113"/>
      <c r="S1577" s="1075"/>
      <c r="T1577" s="1129"/>
      <c r="U1577" s="1075"/>
    </row>
    <row r="1578" spans="1:21">
      <c r="A1578" s="1085"/>
      <c r="I1578" s="1077"/>
      <c r="J1578" s="1130"/>
      <c r="K1578" s="1077"/>
      <c r="L1578" s="1130"/>
      <c r="M1578" s="1114"/>
      <c r="N1578" s="1077"/>
      <c r="O1578" s="1130"/>
      <c r="P1578" s="1077"/>
      <c r="Q1578" s="1130"/>
      <c r="R1578" s="1114"/>
      <c r="S1578" s="1077"/>
      <c r="T1578" s="1130"/>
      <c r="U1578" s="1077"/>
    </row>
    <row r="1579" spans="1:21">
      <c r="A1579" s="1086"/>
      <c r="I1579" s="1075"/>
      <c r="J1579" s="1129"/>
      <c r="K1579" s="1075"/>
      <c r="L1579" s="1129"/>
      <c r="M1579" s="1113"/>
      <c r="N1579" s="1075"/>
      <c r="O1579" s="1129"/>
      <c r="P1579" s="1075"/>
      <c r="Q1579" s="1129"/>
      <c r="R1579" s="1113"/>
      <c r="S1579" s="1075"/>
      <c r="T1579" s="1129"/>
      <c r="U1579" s="1075"/>
    </row>
    <row r="1580" spans="1:21">
      <c r="A1580" s="1074"/>
      <c r="I1580" s="1075"/>
      <c r="J1580" s="1129"/>
      <c r="K1580" s="1075"/>
      <c r="L1580" s="1129"/>
      <c r="M1580" s="1113"/>
      <c r="N1580" s="1075"/>
      <c r="O1580" s="1129"/>
      <c r="P1580" s="1075"/>
      <c r="Q1580" s="1129"/>
      <c r="R1580" s="1113"/>
      <c r="S1580" s="1075"/>
      <c r="T1580" s="1129"/>
      <c r="U1580" s="1075"/>
    </row>
    <row r="1581" spans="1:21">
      <c r="A1581" s="1076"/>
      <c r="I1581" s="1077"/>
      <c r="J1581" s="1130"/>
      <c r="K1581" s="1077"/>
      <c r="L1581" s="1130"/>
      <c r="M1581" s="1114"/>
      <c r="N1581" s="1077"/>
      <c r="O1581" s="1130"/>
      <c r="P1581" s="1077"/>
      <c r="Q1581" s="1130"/>
      <c r="R1581" s="1114"/>
      <c r="S1581" s="1077"/>
      <c r="T1581" s="1130"/>
      <c r="U1581" s="1077"/>
    </row>
    <row r="1582" spans="1:21">
      <c r="A1582" s="1078"/>
      <c r="I1582" s="1075"/>
      <c r="J1582" s="1129"/>
      <c r="K1582" s="1075"/>
      <c r="L1582" s="1129"/>
      <c r="M1582" s="1113"/>
      <c r="N1582" s="1075"/>
      <c r="O1582" s="1129"/>
      <c r="P1582" s="1075"/>
      <c r="Q1582" s="1129"/>
      <c r="R1582" s="1113"/>
      <c r="S1582" s="1075"/>
      <c r="T1582" s="1129"/>
      <c r="U1582" s="1075"/>
    </row>
    <row r="1583" spans="1:21">
      <c r="A1583" s="1079"/>
      <c r="I1583" s="1077"/>
      <c r="J1583" s="1130"/>
      <c r="K1583" s="1077"/>
      <c r="L1583" s="1130"/>
      <c r="M1583" s="1114"/>
      <c r="N1583" s="1077"/>
      <c r="O1583" s="1130"/>
      <c r="P1583" s="1077"/>
      <c r="Q1583" s="1130"/>
      <c r="R1583" s="1114"/>
      <c r="S1583" s="1077"/>
      <c r="T1583" s="1130"/>
      <c r="U1583" s="1077"/>
    </row>
    <row r="1584" spans="1:21">
      <c r="A1584" s="1080"/>
      <c r="I1584" s="1075"/>
      <c r="J1584" s="1129"/>
      <c r="K1584" s="1075"/>
      <c r="L1584" s="1129"/>
      <c r="M1584" s="1113"/>
      <c r="N1584" s="1075"/>
      <c r="O1584" s="1129"/>
      <c r="P1584" s="1075"/>
      <c r="Q1584" s="1129"/>
      <c r="R1584" s="1113"/>
      <c r="S1584" s="1075"/>
      <c r="T1584" s="1129"/>
      <c r="U1584" s="1075"/>
    </row>
    <row r="1585" spans="1:21">
      <c r="A1585" s="1081"/>
      <c r="I1585" s="1077"/>
      <c r="J1585" s="1130"/>
      <c r="K1585" s="1077"/>
      <c r="L1585" s="1130"/>
      <c r="M1585" s="1114"/>
      <c r="N1585" s="1077"/>
      <c r="O1585" s="1130"/>
      <c r="P1585" s="1077"/>
      <c r="Q1585" s="1130"/>
      <c r="R1585" s="1114"/>
      <c r="S1585" s="1077"/>
      <c r="T1585" s="1130"/>
      <c r="U1585" s="1077"/>
    </row>
    <row r="1586" spans="1:21">
      <c r="A1586" s="1082"/>
      <c r="I1586" s="1075"/>
      <c r="J1586" s="1129"/>
      <c r="K1586" s="1075"/>
      <c r="L1586" s="1129"/>
      <c r="M1586" s="1113"/>
      <c r="N1586" s="1075"/>
      <c r="O1586" s="1129"/>
      <c r="P1586" s="1075"/>
      <c r="Q1586" s="1129"/>
      <c r="R1586" s="1113"/>
      <c r="S1586" s="1075"/>
      <c r="T1586" s="1129"/>
      <c r="U1586" s="1075"/>
    </row>
    <row r="1587" spans="1:21">
      <c r="A1587" s="1083"/>
      <c r="I1587" s="1077"/>
      <c r="J1587" s="1130"/>
      <c r="K1587" s="1077"/>
      <c r="L1587" s="1130"/>
      <c r="M1587" s="1114"/>
      <c r="N1587" s="1077"/>
      <c r="O1587" s="1130"/>
      <c r="P1587" s="1077"/>
      <c r="Q1587" s="1130"/>
      <c r="R1587" s="1114"/>
      <c r="S1587" s="1077"/>
      <c r="T1587" s="1130"/>
      <c r="U1587" s="1077"/>
    </row>
    <row r="1588" spans="1:21">
      <c r="A1588" s="1084"/>
      <c r="I1588" s="1075"/>
      <c r="J1588" s="1129"/>
      <c r="K1588" s="1075"/>
      <c r="L1588" s="1129"/>
      <c r="M1588" s="1113"/>
      <c r="N1588" s="1075"/>
      <c r="O1588" s="1129"/>
      <c r="P1588" s="1075"/>
      <c r="Q1588" s="1129"/>
      <c r="R1588" s="1113"/>
      <c r="S1588" s="1075"/>
      <c r="T1588" s="1129"/>
      <c r="U1588" s="1075"/>
    </row>
    <row r="1589" spans="1:21">
      <c r="A1589" s="1085"/>
      <c r="I1589" s="1077"/>
      <c r="J1589" s="1130"/>
      <c r="K1589" s="1077"/>
      <c r="L1589" s="1130"/>
      <c r="M1589" s="1114"/>
      <c r="N1589" s="1077"/>
      <c r="O1589" s="1130"/>
      <c r="P1589" s="1077"/>
      <c r="Q1589" s="1130"/>
      <c r="R1589" s="1114"/>
      <c r="S1589" s="1077"/>
      <c r="T1589" s="1130"/>
      <c r="U1589" s="1077"/>
    </row>
    <row r="1590" spans="1:21">
      <c r="A1590" s="1086"/>
      <c r="I1590" s="1075"/>
      <c r="J1590" s="1129"/>
      <c r="K1590" s="1075"/>
      <c r="L1590" s="1129"/>
      <c r="M1590" s="1113"/>
      <c r="N1590" s="1075"/>
      <c r="O1590" s="1129"/>
      <c r="P1590" s="1075"/>
      <c r="Q1590" s="1129"/>
      <c r="R1590" s="1113"/>
      <c r="S1590" s="1075"/>
      <c r="T1590" s="1129"/>
      <c r="U1590" s="1075"/>
    </row>
    <row r="1591" spans="1:21">
      <c r="A1591" s="1072"/>
      <c r="I1591" s="1073"/>
      <c r="J1591" s="1131"/>
      <c r="K1591" s="1073"/>
      <c r="L1591" s="1131"/>
      <c r="M1591" s="1113"/>
      <c r="N1591" s="1073"/>
      <c r="O1591" s="1131"/>
      <c r="P1591" s="1073"/>
      <c r="Q1591" s="1131"/>
      <c r="R1591" s="1113"/>
      <c r="S1591" s="1073"/>
      <c r="T1591" s="1131"/>
      <c r="U1591" s="1073"/>
    </row>
    <row r="1592" spans="1:21">
      <c r="A1592" s="1074"/>
      <c r="I1592" s="1075"/>
      <c r="J1592" s="1129"/>
      <c r="K1592" s="1075"/>
      <c r="L1592" s="1129"/>
      <c r="M1592" s="1113"/>
      <c r="N1592" s="1075"/>
      <c r="O1592" s="1129"/>
      <c r="P1592" s="1075"/>
      <c r="Q1592" s="1129"/>
      <c r="R1592" s="1113"/>
      <c r="S1592" s="1075"/>
      <c r="T1592" s="1129"/>
      <c r="U1592" s="1075"/>
    </row>
    <row r="1593" spans="1:21">
      <c r="A1593" s="1076"/>
      <c r="I1593" s="1077"/>
      <c r="J1593" s="1130"/>
      <c r="K1593" s="1077"/>
      <c r="L1593" s="1130"/>
      <c r="M1593" s="1114"/>
      <c r="N1593" s="1077"/>
      <c r="O1593" s="1130"/>
      <c r="P1593" s="1077"/>
      <c r="Q1593" s="1130"/>
      <c r="R1593" s="1114"/>
      <c r="S1593" s="1077"/>
      <c r="T1593" s="1130"/>
      <c r="U1593" s="1077"/>
    </row>
    <row r="1594" spans="1:21">
      <c r="A1594" s="1078"/>
      <c r="I1594" s="1075"/>
      <c r="J1594" s="1129"/>
      <c r="K1594" s="1075"/>
      <c r="L1594" s="1129"/>
      <c r="M1594" s="1113"/>
      <c r="N1594" s="1075"/>
      <c r="O1594" s="1129"/>
      <c r="P1594" s="1075"/>
      <c r="Q1594" s="1129"/>
      <c r="R1594" s="1113"/>
      <c r="S1594" s="1075"/>
      <c r="T1594" s="1129"/>
      <c r="U1594" s="1075"/>
    </row>
    <row r="1595" spans="1:21">
      <c r="A1595" s="1079"/>
      <c r="I1595" s="1077"/>
      <c r="J1595" s="1130"/>
      <c r="K1595" s="1077"/>
      <c r="L1595" s="1130"/>
      <c r="M1595" s="1114"/>
      <c r="N1595" s="1077"/>
      <c r="O1595" s="1130"/>
      <c r="P1595" s="1077"/>
      <c r="Q1595" s="1130"/>
      <c r="R1595" s="1114"/>
      <c r="S1595" s="1077"/>
      <c r="T1595" s="1130"/>
      <c r="U1595" s="1077"/>
    </row>
    <row r="1596" spans="1:21">
      <c r="A1596" s="1080"/>
      <c r="I1596" s="1075"/>
      <c r="J1596" s="1129"/>
      <c r="K1596" s="1075"/>
      <c r="L1596" s="1129"/>
      <c r="M1596" s="1113"/>
      <c r="N1596" s="1075"/>
      <c r="O1596" s="1129"/>
      <c r="P1596" s="1075"/>
      <c r="Q1596" s="1129"/>
      <c r="R1596" s="1113"/>
      <c r="S1596" s="1075"/>
      <c r="T1596" s="1129"/>
      <c r="U1596" s="1075"/>
    </row>
    <row r="1597" spans="1:21">
      <c r="A1597" s="1081"/>
      <c r="I1597" s="1077"/>
      <c r="J1597" s="1130"/>
      <c r="K1597" s="1077"/>
      <c r="L1597" s="1130"/>
      <c r="M1597" s="1114"/>
      <c r="N1597" s="1077"/>
      <c r="O1597" s="1130"/>
      <c r="P1597" s="1077"/>
      <c r="Q1597" s="1130"/>
      <c r="R1597" s="1114"/>
      <c r="S1597" s="1077"/>
      <c r="T1597" s="1130"/>
      <c r="U1597" s="1077"/>
    </row>
    <row r="1598" spans="1:21">
      <c r="A1598" s="1082"/>
      <c r="I1598" s="1075"/>
      <c r="J1598" s="1129"/>
      <c r="K1598" s="1075"/>
      <c r="L1598" s="1129"/>
      <c r="M1598" s="1113"/>
      <c r="N1598" s="1075"/>
      <c r="O1598" s="1129"/>
      <c r="P1598" s="1075"/>
      <c r="Q1598" s="1129"/>
      <c r="R1598" s="1113"/>
      <c r="S1598" s="1075"/>
      <c r="T1598" s="1129"/>
      <c r="U1598" s="1075"/>
    </row>
    <row r="1599" spans="1:21">
      <c r="A1599" s="1083"/>
      <c r="I1599" s="1077"/>
      <c r="J1599" s="1130"/>
      <c r="K1599" s="1077"/>
      <c r="L1599" s="1130"/>
      <c r="M1599" s="1114"/>
      <c r="N1599" s="1077"/>
      <c r="O1599" s="1130"/>
      <c r="P1599" s="1077"/>
      <c r="Q1599" s="1130"/>
      <c r="R1599" s="1114"/>
      <c r="S1599" s="1077"/>
      <c r="T1599" s="1130"/>
      <c r="U1599" s="1077"/>
    </row>
    <row r="1600" spans="1:21">
      <c r="A1600" s="1084"/>
      <c r="I1600" s="1075"/>
      <c r="J1600" s="1129"/>
      <c r="K1600" s="1075"/>
      <c r="L1600" s="1129"/>
      <c r="M1600" s="1113"/>
      <c r="N1600" s="1075"/>
      <c r="O1600" s="1129"/>
      <c r="P1600" s="1075"/>
      <c r="Q1600" s="1129"/>
      <c r="R1600" s="1113"/>
      <c r="S1600" s="1075"/>
      <c r="T1600" s="1129"/>
      <c r="U1600" s="1075"/>
    </row>
    <row r="1601" spans="1:21">
      <c r="A1601" s="1085"/>
      <c r="I1601" s="1077"/>
      <c r="J1601" s="1130"/>
      <c r="K1601" s="1077"/>
      <c r="L1601" s="1130"/>
      <c r="M1601" s="1114"/>
      <c r="N1601" s="1077"/>
      <c r="O1601" s="1130"/>
      <c r="P1601" s="1077"/>
      <c r="Q1601" s="1130"/>
      <c r="R1601" s="1114"/>
      <c r="S1601" s="1077"/>
      <c r="T1601" s="1130"/>
      <c r="U1601" s="1077"/>
    </row>
    <row r="1602" spans="1:21">
      <c r="A1602" s="1086"/>
      <c r="I1602" s="1075"/>
      <c r="J1602" s="1129"/>
      <c r="K1602" s="1075"/>
      <c r="L1602" s="1129"/>
      <c r="M1602" s="1113"/>
      <c r="N1602" s="1075"/>
      <c r="O1602" s="1129"/>
      <c r="P1602" s="1075"/>
      <c r="Q1602" s="1129"/>
      <c r="R1602" s="1113"/>
      <c r="S1602" s="1075"/>
      <c r="T1602" s="1129"/>
      <c r="U1602" s="1075"/>
    </row>
    <row r="1603" spans="1:21">
      <c r="A1603" s="1087"/>
      <c r="I1603" s="1077"/>
      <c r="J1603" s="1130"/>
      <c r="K1603" s="1077"/>
      <c r="L1603" s="1130"/>
      <c r="M1603" s="1114"/>
      <c r="N1603" s="1077"/>
      <c r="O1603" s="1130"/>
      <c r="P1603" s="1077"/>
      <c r="Q1603" s="1130"/>
      <c r="R1603" s="1114"/>
      <c r="S1603" s="1077"/>
      <c r="T1603" s="1130"/>
      <c r="U1603" s="1077"/>
    </row>
    <row r="1604" spans="1:21">
      <c r="A1604" s="1086"/>
      <c r="I1604" s="1075"/>
      <c r="J1604" s="1129"/>
      <c r="K1604" s="1075"/>
      <c r="L1604" s="1129"/>
      <c r="M1604" s="1113"/>
      <c r="N1604" s="1075"/>
      <c r="O1604" s="1129"/>
      <c r="P1604" s="1075"/>
      <c r="Q1604" s="1129"/>
      <c r="R1604" s="1113"/>
      <c r="S1604" s="1075"/>
      <c r="T1604" s="1129"/>
      <c r="U1604" s="1075"/>
    </row>
    <row r="1605" spans="1:21">
      <c r="A1605" s="1087"/>
      <c r="I1605" s="1077"/>
      <c r="J1605" s="1130"/>
      <c r="K1605" s="1077"/>
      <c r="L1605" s="1130"/>
      <c r="M1605" s="1114"/>
      <c r="N1605" s="1077"/>
      <c r="O1605" s="1130"/>
      <c r="P1605" s="1077"/>
      <c r="Q1605" s="1130"/>
      <c r="R1605" s="1114"/>
      <c r="S1605" s="1077"/>
      <c r="T1605" s="1130"/>
      <c r="U1605" s="1077"/>
    </row>
    <row r="1606" spans="1:21">
      <c r="A1606" s="1076"/>
      <c r="I1606" s="1077"/>
      <c r="J1606" s="1130"/>
      <c r="K1606" s="1077"/>
      <c r="L1606" s="1130"/>
      <c r="M1606" s="1114"/>
      <c r="N1606" s="1077"/>
      <c r="O1606" s="1130"/>
      <c r="P1606" s="1077"/>
      <c r="Q1606" s="1130"/>
      <c r="R1606" s="1114"/>
      <c r="S1606" s="1077"/>
      <c r="T1606" s="1130"/>
      <c r="U1606" s="1077"/>
    </row>
    <row r="1607" spans="1:21">
      <c r="A1607" s="1078"/>
      <c r="I1607" s="1075"/>
      <c r="J1607" s="1129"/>
      <c r="K1607" s="1075"/>
      <c r="L1607" s="1129"/>
      <c r="M1607" s="1113"/>
      <c r="N1607" s="1075"/>
      <c r="O1607" s="1129"/>
      <c r="P1607" s="1075"/>
      <c r="Q1607" s="1129"/>
      <c r="R1607" s="1113"/>
      <c r="S1607" s="1075"/>
      <c r="T1607" s="1129"/>
      <c r="U1607" s="1075"/>
    </row>
    <row r="1608" spans="1:21">
      <c r="A1608" s="1079"/>
      <c r="I1608" s="1077"/>
      <c r="J1608" s="1130"/>
      <c r="K1608" s="1077"/>
      <c r="L1608" s="1130"/>
      <c r="M1608" s="1114"/>
      <c r="N1608" s="1077"/>
      <c r="O1608" s="1130"/>
      <c r="P1608" s="1077"/>
      <c r="Q1608" s="1130"/>
      <c r="R1608" s="1114"/>
      <c r="S1608" s="1077"/>
      <c r="T1608" s="1130"/>
      <c r="U1608" s="1077"/>
    </row>
    <row r="1609" spans="1:21">
      <c r="A1609" s="1080"/>
      <c r="I1609" s="1075"/>
      <c r="J1609" s="1129"/>
      <c r="K1609" s="1075"/>
      <c r="L1609" s="1129"/>
      <c r="M1609" s="1113"/>
      <c r="N1609" s="1075"/>
      <c r="O1609" s="1129"/>
      <c r="P1609" s="1075"/>
      <c r="Q1609" s="1129"/>
      <c r="R1609" s="1113"/>
      <c r="S1609" s="1075"/>
      <c r="T1609" s="1129"/>
      <c r="U1609" s="1075"/>
    </row>
    <row r="1610" spans="1:21">
      <c r="A1610" s="1081"/>
      <c r="I1610" s="1077"/>
      <c r="J1610" s="1130"/>
      <c r="K1610" s="1077"/>
      <c r="L1610" s="1130"/>
      <c r="M1610" s="1114"/>
      <c r="N1610" s="1077"/>
      <c r="O1610" s="1130"/>
      <c r="P1610" s="1077"/>
      <c r="Q1610" s="1130"/>
      <c r="R1610" s="1114"/>
      <c r="S1610" s="1077"/>
      <c r="T1610" s="1130"/>
      <c r="U1610" s="1077"/>
    </row>
    <row r="1611" spans="1:21">
      <c r="A1611" s="1082"/>
      <c r="I1611" s="1075"/>
      <c r="J1611" s="1129"/>
      <c r="K1611" s="1075"/>
      <c r="L1611" s="1129"/>
      <c r="M1611" s="1113"/>
      <c r="N1611" s="1075"/>
      <c r="O1611" s="1129"/>
      <c r="P1611" s="1075"/>
      <c r="Q1611" s="1129"/>
      <c r="R1611" s="1113"/>
      <c r="S1611" s="1075"/>
      <c r="T1611" s="1129"/>
      <c r="U1611" s="1075"/>
    </row>
    <row r="1612" spans="1:21">
      <c r="A1612" s="1083"/>
      <c r="I1612" s="1077"/>
      <c r="J1612" s="1130"/>
      <c r="K1612" s="1077"/>
      <c r="L1612" s="1130"/>
      <c r="M1612" s="1114"/>
      <c r="N1612" s="1077"/>
      <c r="O1612" s="1130"/>
      <c r="P1612" s="1077"/>
      <c r="Q1612" s="1130"/>
      <c r="R1612" s="1114"/>
      <c r="S1612" s="1077"/>
      <c r="T1612" s="1130"/>
      <c r="U1612" s="1077"/>
    </row>
    <row r="1613" spans="1:21">
      <c r="A1613" s="1084"/>
      <c r="I1613" s="1075"/>
      <c r="J1613" s="1129"/>
      <c r="K1613" s="1075"/>
      <c r="L1613" s="1129"/>
      <c r="M1613" s="1113"/>
      <c r="N1613" s="1075"/>
      <c r="O1613" s="1129"/>
      <c r="P1613" s="1075"/>
      <c r="Q1613" s="1129"/>
      <c r="R1613" s="1113"/>
      <c r="S1613" s="1075"/>
      <c r="T1613" s="1129"/>
      <c r="U1613" s="1075"/>
    </row>
    <row r="1614" spans="1:21">
      <c r="A1614" s="1085"/>
      <c r="I1614" s="1077"/>
      <c r="J1614" s="1130"/>
      <c r="K1614" s="1077"/>
      <c r="L1614" s="1130"/>
      <c r="M1614" s="1114"/>
      <c r="N1614" s="1077"/>
      <c r="O1614" s="1130"/>
      <c r="P1614" s="1077"/>
      <c r="Q1614" s="1130"/>
      <c r="R1614" s="1114"/>
      <c r="S1614" s="1077"/>
      <c r="T1614" s="1130"/>
      <c r="U1614" s="1077"/>
    </row>
    <row r="1615" spans="1:21">
      <c r="A1615" s="1086"/>
      <c r="I1615" s="1075"/>
      <c r="J1615" s="1129"/>
      <c r="K1615" s="1075"/>
      <c r="L1615" s="1129"/>
      <c r="M1615" s="1113"/>
      <c r="N1615" s="1075"/>
      <c r="O1615" s="1129"/>
      <c r="P1615" s="1075"/>
      <c r="Q1615" s="1129"/>
      <c r="R1615" s="1113"/>
      <c r="S1615" s="1075"/>
      <c r="T1615" s="1129"/>
      <c r="U1615" s="1075"/>
    </row>
    <row r="1616" spans="1:21">
      <c r="A1616" s="1087"/>
      <c r="I1616" s="1077"/>
      <c r="J1616" s="1130"/>
      <c r="K1616" s="1077"/>
      <c r="L1616" s="1130"/>
      <c r="M1616" s="1114"/>
      <c r="N1616" s="1077"/>
      <c r="O1616" s="1130"/>
      <c r="P1616" s="1077"/>
      <c r="Q1616" s="1130"/>
      <c r="R1616" s="1114"/>
      <c r="S1616" s="1077"/>
      <c r="T1616" s="1130"/>
      <c r="U1616" s="1077"/>
    </row>
    <row r="1617" spans="1:21">
      <c r="A1617" s="1086"/>
      <c r="I1617" s="1075"/>
      <c r="J1617" s="1129"/>
      <c r="K1617" s="1075"/>
      <c r="L1617" s="1129"/>
      <c r="M1617" s="1113"/>
      <c r="N1617" s="1075"/>
      <c r="O1617" s="1129"/>
      <c r="P1617" s="1075"/>
      <c r="Q1617" s="1129"/>
      <c r="R1617" s="1113"/>
      <c r="S1617" s="1075"/>
      <c r="T1617" s="1129"/>
      <c r="U1617" s="1075"/>
    </row>
    <row r="1618" spans="1:21">
      <c r="A1618" s="1087"/>
      <c r="I1618" s="1077"/>
      <c r="J1618" s="1130"/>
      <c r="K1618" s="1077"/>
      <c r="L1618" s="1130"/>
      <c r="M1618" s="1114"/>
      <c r="N1618" s="1077"/>
      <c r="O1618" s="1130"/>
      <c r="P1618" s="1077"/>
      <c r="Q1618" s="1130"/>
      <c r="R1618" s="1114"/>
      <c r="S1618" s="1077"/>
      <c r="T1618" s="1130"/>
      <c r="U1618" s="1077"/>
    </row>
    <row r="1619" spans="1:21">
      <c r="A1619" s="1074"/>
      <c r="I1619" s="1075"/>
      <c r="J1619" s="1129"/>
      <c r="K1619" s="1075"/>
      <c r="L1619" s="1129"/>
      <c r="M1619" s="1113"/>
      <c r="N1619" s="1075"/>
      <c r="O1619" s="1129"/>
      <c r="P1619" s="1075"/>
      <c r="Q1619" s="1129"/>
      <c r="R1619" s="1113"/>
      <c r="S1619" s="1075"/>
      <c r="T1619" s="1129"/>
      <c r="U1619" s="1075"/>
    </row>
    <row r="1620" spans="1:21">
      <c r="A1620" s="1076"/>
      <c r="I1620" s="1077"/>
      <c r="J1620" s="1130"/>
      <c r="K1620" s="1077"/>
      <c r="L1620" s="1130"/>
      <c r="M1620" s="1114"/>
      <c r="N1620" s="1077"/>
      <c r="O1620" s="1130"/>
      <c r="P1620" s="1077"/>
      <c r="Q1620" s="1130"/>
      <c r="R1620" s="1114"/>
      <c r="S1620" s="1077"/>
      <c r="T1620" s="1130"/>
      <c r="U1620" s="1077"/>
    </row>
    <row r="1621" spans="1:21">
      <c r="A1621" s="1078"/>
      <c r="I1621" s="1075"/>
      <c r="J1621" s="1129"/>
      <c r="K1621" s="1075"/>
      <c r="L1621" s="1129"/>
      <c r="M1621" s="1113"/>
      <c r="N1621" s="1075"/>
      <c r="O1621" s="1129"/>
      <c r="P1621" s="1075"/>
      <c r="Q1621" s="1129"/>
      <c r="R1621" s="1113"/>
      <c r="S1621" s="1075"/>
      <c r="T1621" s="1129"/>
      <c r="U1621" s="1075"/>
    </row>
    <row r="1622" spans="1:21">
      <c r="A1622" s="1079"/>
      <c r="I1622" s="1077"/>
      <c r="J1622" s="1130"/>
      <c r="K1622" s="1077"/>
      <c r="L1622" s="1130"/>
      <c r="M1622" s="1114"/>
      <c r="N1622" s="1077"/>
      <c r="O1622" s="1130"/>
      <c r="P1622" s="1077"/>
      <c r="Q1622" s="1130"/>
      <c r="R1622" s="1114"/>
      <c r="S1622" s="1077"/>
      <c r="T1622" s="1130"/>
      <c r="U1622" s="1077"/>
    </row>
    <row r="1623" spans="1:21">
      <c r="A1623" s="1080"/>
      <c r="I1623" s="1075"/>
      <c r="J1623" s="1129"/>
      <c r="K1623" s="1075"/>
      <c r="L1623" s="1129"/>
      <c r="M1623" s="1113"/>
      <c r="N1623" s="1075"/>
      <c r="O1623" s="1129"/>
      <c r="P1623" s="1075"/>
      <c r="Q1623" s="1129"/>
      <c r="R1623" s="1113"/>
      <c r="S1623" s="1075"/>
      <c r="T1623" s="1129"/>
      <c r="U1623" s="1075"/>
    </row>
    <row r="1624" spans="1:21">
      <c r="A1624" s="1081"/>
      <c r="I1624" s="1077"/>
      <c r="J1624" s="1130"/>
      <c r="K1624" s="1077"/>
      <c r="L1624" s="1130"/>
      <c r="M1624" s="1114"/>
      <c r="N1624" s="1077"/>
      <c r="O1624" s="1130"/>
      <c r="P1624" s="1077"/>
      <c r="Q1624" s="1130"/>
      <c r="R1624" s="1114"/>
      <c r="S1624" s="1077"/>
      <c r="T1624" s="1130"/>
      <c r="U1624" s="1077"/>
    </row>
    <row r="1625" spans="1:21">
      <c r="A1625" s="1082"/>
      <c r="I1625" s="1075"/>
      <c r="J1625" s="1129"/>
      <c r="K1625" s="1075"/>
      <c r="L1625" s="1129"/>
      <c r="M1625" s="1113"/>
      <c r="N1625" s="1075"/>
      <c r="O1625" s="1129"/>
      <c r="P1625" s="1075"/>
      <c r="Q1625" s="1129"/>
      <c r="R1625" s="1113"/>
      <c r="S1625" s="1075"/>
      <c r="T1625" s="1129"/>
      <c r="U1625" s="1075"/>
    </row>
    <row r="1626" spans="1:21">
      <c r="A1626" s="1083"/>
      <c r="I1626" s="1077"/>
      <c r="J1626" s="1130"/>
      <c r="K1626" s="1077"/>
      <c r="L1626" s="1130"/>
      <c r="M1626" s="1114"/>
      <c r="N1626" s="1077"/>
      <c r="O1626" s="1130"/>
      <c r="P1626" s="1077"/>
      <c r="Q1626" s="1130"/>
      <c r="R1626" s="1114"/>
      <c r="S1626" s="1077"/>
      <c r="T1626" s="1130"/>
      <c r="U1626" s="1077"/>
    </row>
    <row r="1627" spans="1:21">
      <c r="A1627" s="1084"/>
      <c r="I1627" s="1075"/>
      <c r="J1627" s="1129"/>
      <c r="K1627" s="1075"/>
      <c r="L1627" s="1129"/>
      <c r="M1627" s="1113"/>
      <c r="N1627" s="1075"/>
      <c r="O1627" s="1129"/>
      <c r="P1627" s="1075"/>
      <c r="Q1627" s="1129"/>
      <c r="R1627" s="1113"/>
      <c r="S1627" s="1075"/>
      <c r="T1627" s="1129"/>
      <c r="U1627" s="1075"/>
    </row>
    <row r="1628" spans="1:21">
      <c r="A1628" s="1085"/>
      <c r="I1628" s="1077"/>
      <c r="J1628" s="1130"/>
      <c r="K1628" s="1077"/>
      <c r="L1628" s="1130"/>
      <c r="M1628" s="1114"/>
      <c r="N1628" s="1077"/>
      <c r="O1628" s="1130"/>
      <c r="P1628" s="1077"/>
      <c r="Q1628" s="1130"/>
      <c r="R1628" s="1114"/>
      <c r="S1628" s="1077"/>
      <c r="T1628" s="1130"/>
      <c r="U1628" s="1077"/>
    </row>
    <row r="1629" spans="1:21">
      <c r="A1629" s="1086"/>
      <c r="I1629" s="1075"/>
      <c r="J1629" s="1129"/>
      <c r="K1629" s="1075"/>
      <c r="L1629" s="1129"/>
      <c r="M1629" s="1113"/>
      <c r="N1629" s="1075"/>
      <c r="O1629" s="1129"/>
      <c r="P1629" s="1075"/>
      <c r="Q1629" s="1129"/>
      <c r="R1629" s="1113"/>
      <c r="S1629" s="1075"/>
      <c r="T1629" s="1129"/>
      <c r="U1629" s="1075"/>
    </row>
    <row r="1630" spans="1:21">
      <c r="A1630" s="1086"/>
      <c r="I1630" s="1075"/>
      <c r="J1630" s="1129"/>
      <c r="K1630" s="1075"/>
      <c r="L1630" s="1129"/>
      <c r="M1630" s="1113"/>
      <c r="N1630" s="1075"/>
      <c r="O1630" s="1129"/>
      <c r="P1630" s="1075"/>
      <c r="Q1630" s="1129"/>
      <c r="R1630" s="1113"/>
      <c r="S1630" s="1075"/>
      <c r="T1630" s="1129"/>
      <c r="U1630" s="1075"/>
    </row>
    <row r="1631" spans="1:21">
      <c r="A1631" s="1086"/>
      <c r="I1631" s="1075"/>
      <c r="J1631" s="1129"/>
      <c r="K1631" s="1075"/>
      <c r="L1631" s="1129"/>
      <c r="M1631" s="1113"/>
      <c r="N1631" s="1075"/>
      <c r="O1631" s="1129"/>
      <c r="P1631" s="1075"/>
      <c r="Q1631" s="1129"/>
      <c r="R1631" s="1113"/>
      <c r="S1631" s="1075"/>
      <c r="T1631" s="1129"/>
      <c r="U1631" s="1075"/>
    </row>
    <row r="1632" spans="1:21">
      <c r="A1632" s="1086"/>
      <c r="I1632" s="1075"/>
      <c r="J1632" s="1129"/>
      <c r="K1632" s="1075"/>
      <c r="L1632" s="1129"/>
      <c r="M1632" s="1113"/>
      <c r="N1632" s="1075"/>
      <c r="O1632" s="1129"/>
      <c r="P1632" s="1075"/>
      <c r="Q1632" s="1129"/>
      <c r="R1632" s="1113"/>
      <c r="S1632" s="1075"/>
      <c r="T1632" s="1129"/>
      <c r="U1632" s="1075"/>
    </row>
    <row r="1633" spans="1:21">
      <c r="A1633" s="1086"/>
      <c r="I1633" s="1075"/>
      <c r="J1633" s="1129"/>
      <c r="K1633" s="1075"/>
      <c r="L1633" s="1129"/>
      <c r="M1633" s="1113"/>
      <c r="N1633" s="1075"/>
      <c r="O1633" s="1129"/>
      <c r="P1633" s="1075"/>
      <c r="Q1633" s="1129"/>
      <c r="R1633" s="1113"/>
      <c r="S1633" s="1075"/>
      <c r="T1633" s="1129"/>
      <c r="U1633" s="1075"/>
    </row>
    <row r="1634" spans="1:21">
      <c r="A1634" s="1085"/>
      <c r="I1634" s="1077"/>
      <c r="J1634" s="1130"/>
      <c r="K1634" s="1077"/>
      <c r="L1634" s="1130"/>
      <c r="M1634" s="1114"/>
      <c r="N1634" s="1077"/>
      <c r="O1634" s="1130"/>
      <c r="P1634" s="1077"/>
      <c r="Q1634" s="1130"/>
      <c r="R1634" s="1114"/>
      <c r="S1634" s="1077"/>
      <c r="T1634" s="1130"/>
      <c r="U1634" s="1077"/>
    </row>
    <row r="1635" spans="1:21">
      <c r="A1635" s="1086"/>
      <c r="I1635" s="1075"/>
      <c r="J1635" s="1129"/>
      <c r="K1635" s="1075"/>
      <c r="L1635" s="1129"/>
      <c r="M1635" s="1113"/>
      <c r="N1635" s="1075"/>
      <c r="O1635" s="1129"/>
      <c r="P1635" s="1075"/>
      <c r="Q1635" s="1129"/>
      <c r="R1635" s="1113"/>
      <c r="S1635" s="1075"/>
      <c r="T1635" s="1129"/>
      <c r="U1635" s="1075"/>
    </row>
    <row r="1636" spans="1:21">
      <c r="A1636" s="1086"/>
      <c r="I1636" s="1075"/>
      <c r="J1636" s="1129"/>
      <c r="K1636" s="1075"/>
      <c r="L1636" s="1129"/>
      <c r="M1636" s="1113"/>
      <c r="N1636" s="1075"/>
      <c r="O1636" s="1129"/>
      <c r="P1636" s="1075"/>
      <c r="Q1636" s="1129"/>
      <c r="R1636" s="1113"/>
      <c r="S1636" s="1075"/>
      <c r="T1636" s="1129"/>
      <c r="U1636" s="1075"/>
    </row>
    <row r="1637" spans="1:21">
      <c r="A1637" s="1084"/>
      <c r="I1637" s="1075"/>
      <c r="J1637" s="1129"/>
      <c r="K1637" s="1075"/>
      <c r="L1637" s="1129"/>
      <c r="M1637" s="1113"/>
      <c r="N1637" s="1075"/>
      <c r="O1637" s="1129"/>
      <c r="P1637" s="1075"/>
      <c r="Q1637" s="1129"/>
      <c r="R1637" s="1113"/>
      <c r="S1637" s="1075"/>
      <c r="T1637" s="1129"/>
      <c r="U1637" s="1075"/>
    </row>
    <row r="1638" spans="1:21">
      <c r="A1638" s="1085"/>
      <c r="I1638" s="1077"/>
      <c r="J1638" s="1130"/>
      <c r="K1638" s="1077"/>
      <c r="L1638" s="1130"/>
      <c r="M1638" s="1114"/>
      <c r="N1638" s="1077"/>
      <c r="O1638" s="1130"/>
      <c r="P1638" s="1077"/>
      <c r="Q1638" s="1130"/>
      <c r="R1638" s="1114"/>
      <c r="S1638" s="1077"/>
      <c r="T1638" s="1130"/>
      <c r="U1638" s="1077"/>
    </row>
    <row r="1639" spans="1:21">
      <c r="A1639" s="1086"/>
      <c r="I1639" s="1075"/>
      <c r="J1639" s="1129"/>
      <c r="K1639" s="1075"/>
      <c r="L1639" s="1129"/>
      <c r="M1639" s="1113"/>
      <c r="N1639" s="1075"/>
      <c r="O1639" s="1129"/>
      <c r="P1639" s="1075"/>
      <c r="Q1639" s="1129"/>
      <c r="R1639" s="1113"/>
      <c r="S1639" s="1075"/>
      <c r="T1639" s="1129"/>
      <c r="U1639" s="1075"/>
    </row>
    <row r="1640" spans="1:21">
      <c r="A1640" s="1082"/>
      <c r="I1640" s="1075"/>
      <c r="J1640" s="1129"/>
      <c r="K1640" s="1075"/>
      <c r="L1640" s="1129"/>
      <c r="M1640" s="1113"/>
      <c r="N1640" s="1075"/>
      <c r="O1640" s="1129"/>
      <c r="P1640" s="1075"/>
      <c r="Q1640" s="1129"/>
      <c r="R1640" s="1113"/>
      <c r="S1640" s="1075"/>
      <c r="T1640" s="1129"/>
      <c r="U1640" s="1075"/>
    </row>
    <row r="1641" spans="1:21">
      <c r="A1641" s="1083"/>
      <c r="I1641" s="1077"/>
      <c r="J1641" s="1130"/>
      <c r="K1641" s="1077"/>
      <c r="L1641" s="1130"/>
      <c r="M1641" s="1114"/>
      <c r="N1641" s="1077"/>
      <c r="O1641" s="1130"/>
      <c r="P1641" s="1077"/>
      <c r="Q1641" s="1130"/>
      <c r="R1641" s="1114"/>
      <c r="S1641" s="1077"/>
      <c r="T1641" s="1130"/>
      <c r="U1641" s="1077"/>
    </row>
    <row r="1642" spans="1:21">
      <c r="A1642" s="1084"/>
      <c r="I1642" s="1075"/>
      <c r="J1642" s="1129"/>
      <c r="K1642" s="1075"/>
      <c r="L1642" s="1129"/>
      <c r="M1642" s="1113"/>
      <c r="N1642" s="1075"/>
      <c r="O1642" s="1129"/>
      <c r="P1642" s="1075"/>
      <c r="Q1642" s="1129"/>
      <c r="R1642" s="1113"/>
      <c r="S1642" s="1075"/>
      <c r="T1642" s="1129"/>
      <c r="U1642" s="1075"/>
    </row>
    <row r="1643" spans="1:21">
      <c r="A1643" s="1085"/>
      <c r="I1643" s="1077"/>
      <c r="J1643" s="1130"/>
      <c r="K1643" s="1077"/>
      <c r="L1643" s="1130"/>
      <c r="M1643" s="1114"/>
      <c r="N1643" s="1077"/>
      <c r="O1643" s="1130"/>
      <c r="P1643" s="1077"/>
      <c r="Q1643" s="1130"/>
      <c r="R1643" s="1114"/>
      <c r="S1643" s="1077"/>
      <c r="T1643" s="1130"/>
      <c r="U1643" s="1077"/>
    </row>
    <row r="1644" spans="1:21">
      <c r="A1644" s="1086"/>
      <c r="I1644" s="1075"/>
      <c r="J1644" s="1129"/>
      <c r="K1644" s="1075"/>
      <c r="L1644" s="1129"/>
      <c r="M1644" s="1113"/>
      <c r="N1644" s="1075"/>
      <c r="O1644" s="1129"/>
      <c r="P1644" s="1075"/>
      <c r="Q1644" s="1129"/>
      <c r="R1644" s="1113"/>
      <c r="S1644" s="1075"/>
      <c r="T1644" s="1129"/>
      <c r="U1644" s="1075"/>
    </row>
    <row r="1645" spans="1:21">
      <c r="A1645" s="1076"/>
      <c r="I1645" s="1077"/>
      <c r="J1645" s="1130"/>
      <c r="K1645" s="1077"/>
      <c r="L1645" s="1130"/>
      <c r="M1645" s="1114"/>
      <c r="N1645" s="1077"/>
      <c r="O1645" s="1130"/>
      <c r="P1645" s="1077"/>
      <c r="Q1645" s="1130"/>
      <c r="R1645" s="1114"/>
      <c r="S1645" s="1077"/>
      <c r="T1645" s="1130"/>
      <c r="U1645" s="1077"/>
    </row>
    <row r="1646" spans="1:21">
      <c r="A1646" s="1078"/>
      <c r="I1646" s="1075"/>
      <c r="J1646" s="1129"/>
      <c r="K1646" s="1075"/>
      <c r="L1646" s="1129"/>
      <c r="M1646" s="1113"/>
      <c r="N1646" s="1075"/>
      <c r="O1646" s="1129"/>
      <c r="P1646" s="1075"/>
      <c r="Q1646" s="1129"/>
      <c r="R1646" s="1113"/>
      <c r="S1646" s="1075"/>
      <c r="T1646" s="1129"/>
      <c r="U1646" s="1075"/>
    </row>
    <row r="1647" spans="1:21">
      <c r="A1647" s="1079"/>
      <c r="I1647" s="1077"/>
      <c r="J1647" s="1130"/>
      <c r="K1647" s="1077"/>
      <c r="L1647" s="1130"/>
      <c r="M1647" s="1114"/>
      <c r="N1647" s="1077"/>
      <c r="O1647" s="1130"/>
      <c r="P1647" s="1077"/>
      <c r="Q1647" s="1130"/>
      <c r="R1647" s="1114"/>
      <c r="S1647" s="1077"/>
      <c r="T1647" s="1130"/>
      <c r="U1647" s="1077"/>
    </row>
    <row r="1648" spans="1:21">
      <c r="A1648" s="1080"/>
      <c r="I1648" s="1075"/>
      <c r="J1648" s="1129"/>
      <c r="K1648" s="1075"/>
      <c r="L1648" s="1129"/>
      <c r="M1648" s="1113"/>
      <c r="N1648" s="1075"/>
      <c r="O1648" s="1129"/>
      <c r="P1648" s="1075"/>
      <c r="Q1648" s="1129"/>
      <c r="R1648" s="1113"/>
      <c r="S1648" s="1075"/>
      <c r="T1648" s="1129"/>
      <c r="U1648" s="1075"/>
    </row>
    <row r="1649" spans="1:21">
      <c r="A1649" s="1081"/>
      <c r="I1649" s="1077"/>
      <c r="J1649" s="1130"/>
      <c r="K1649" s="1077"/>
      <c r="L1649" s="1130"/>
      <c r="M1649" s="1114"/>
      <c r="N1649" s="1077"/>
      <c r="O1649" s="1130"/>
      <c r="P1649" s="1077"/>
      <c r="Q1649" s="1130"/>
      <c r="R1649" s="1114"/>
      <c r="S1649" s="1077"/>
      <c r="T1649" s="1130"/>
      <c r="U1649" s="1077"/>
    </row>
    <row r="1650" spans="1:21">
      <c r="A1650" s="1082"/>
      <c r="I1650" s="1075"/>
      <c r="J1650" s="1129"/>
      <c r="K1650" s="1075"/>
      <c r="L1650" s="1129"/>
      <c r="M1650" s="1113"/>
      <c r="N1650" s="1075"/>
      <c r="O1650" s="1129"/>
      <c r="P1650" s="1075"/>
      <c r="Q1650" s="1129"/>
      <c r="R1650" s="1113"/>
      <c r="S1650" s="1075"/>
      <c r="T1650" s="1129"/>
      <c r="U1650" s="1075"/>
    </row>
    <row r="1651" spans="1:21">
      <c r="A1651" s="1083"/>
      <c r="I1651" s="1077"/>
      <c r="J1651" s="1130"/>
      <c r="K1651" s="1077"/>
      <c r="L1651" s="1130"/>
      <c r="M1651" s="1114"/>
      <c r="N1651" s="1077"/>
      <c r="O1651" s="1130"/>
      <c r="P1651" s="1077"/>
      <c r="Q1651" s="1130"/>
      <c r="R1651" s="1114"/>
      <c r="S1651" s="1077"/>
      <c r="T1651" s="1130"/>
      <c r="U1651" s="1077"/>
    </row>
    <row r="1652" spans="1:21">
      <c r="A1652" s="1084"/>
      <c r="I1652" s="1075"/>
      <c r="J1652" s="1129"/>
      <c r="K1652" s="1075"/>
      <c r="L1652" s="1129"/>
      <c r="M1652" s="1113"/>
      <c r="N1652" s="1075"/>
      <c r="O1652" s="1129"/>
      <c r="P1652" s="1075"/>
      <c r="Q1652" s="1129"/>
      <c r="R1652" s="1113"/>
      <c r="S1652" s="1075"/>
      <c r="T1652" s="1129"/>
      <c r="U1652" s="1075"/>
    </row>
    <row r="1653" spans="1:21">
      <c r="A1653" s="1085"/>
      <c r="I1653" s="1077"/>
      <c r="J1653" s="1130"/>
      <c r="K1653" s="1077"/>
      <c r="L1653" s="1130"/>
      <c r="M1653" s="1114"/>
      <c r="N1653" s="1077"/>
      <c r="O1653" s="1130"/>
      <c r="P1653" s="1077"/>
      <c r="Q1653" s="1130"/>
      <c r="R1653" s="1114"/>
      <c r="S1653" s="1077"/>
      <c r="T1653" s="1130"/>
      <c r="U1653" s="1077"/>
    </row>
    <row r="1654" spans="1:21">
      <c r="A1654" s="1086"/>
      <c r="I1654" s="1075"/>
      <c r="J1654" s="1129"/>
      <c r="K1654" s="1075"/>
      <c r="L1654" s="1129"/>
      <c r="M1654" s="1113"/>
      <c r="N1654" s="1075"/>
      <c r="O1654" s="1129"/>
      <c r="P1654" s="1075"/>
      <c r="Q1654" s="1129"/>
      <c r="R1654" s="1113"/>
      <c r="S1654" s="1075"/>
      <c r="T1654" s="1129"/>
      <c r="U1654" s="1075"/>
    </row>
    <row r="1655" spans="1:21">
      <c r="A1655" s="1086"/>
      <c r="I1655" s="1075"/>
      <c r="J1655" s="1129"/>
      <c r="K1655" s="1075"/>
      <c r="L1655" s="1129"/>
      <c r="M1655" s="1113"/>
      <c r="N1655" s="1075"/>
      <c r="O1655" s="1129"/>
      <c r="P1655" s="1075"/>
      <c r="Q1655" s="1129"/>
      <c r="R1655" s="1113"/>
      <c r="S1655" s="1075"/>
      <c r="T1655" s="1129"/>
      <c r="U1655" s="1075"/>
    </row>
    <row r="1656" spans="1:21">
      <c r="A1656" s="1086"/>
      <c r="I1656" s="1075"/>
      <c r="J1656" s="1129"/>
      <c r="K1656" s="1075"/>
      <c r="L1656" s="1129"/>
      <c r="M1656" s="1113"/>
      <c r="N1656" s="1075"/>
      <c r="O1656" s="1129"/>
      <c r="P1656" s="1075"/>
      <c r="Q1656" s="1129"/>
      <c r="R1656" s="1113"/>
      <c r="S1656" s="1075"/>
      <c r="T1656" s="1129"/>
      <c r="U1656" s="1075"/>
    </row>
    <row r="1657" spans="1:21">
      <c r="A1657" s="1086"/>
      <c r="I1657" s="1075"/>
      <c r="J1657" s="1129"/>
      <c r="K1657" s="1075"/>
      <c r="L1657" s="1129"/>
      <c r="M1657" s="1113"/>
      <c r="N1657" s="1075"/>
      <c r="O1657" s="1129"/>
      <c r="P1657" s="1075"/>
      <c r="Q1657" s="1129"/>
      <c r="R1657" s="1113"/>
      <c r="S1657" s="1075"/>
      <c r="T1657" s="1129"/>
      <c r="U1657" s="1075"/>
    </row>
    <row r="1658" spans="1:21">
      <c r="A1658" s="1085"/>
      <c r="I1658" s="1077"/>
      <c r="J1658" s="1130"/>
      <c r="K1658" s="1077"/>
      <c r="L1658" s="1130"/>
      <c r="M1658" s="1114"/>
      <c r="N1658" s="1077"/>
      <c r="O1658" s="1130"/>
      <c r="P1658" s="1077"/>
      <c r="Q1658" s="1130"/>
      <c r="R1658" s="1114"/>
      <c r="S1658" s="1077"/>
      <c r="T1658" s="1130"/>
      <c r="U1658" s="1077"/>
    </row>
    <row r="1659" spans="1:21">
      <c r="A1659" s="1086"/>
      <c r="I1659" s="1075"/>
      <c r="J1659" s="1129"/>
      <c r="K1659" s="1075"/>
      <c r="L1659" s="1129"/>
      <c r="M1659" s="1113"/>
      <c r="N1659" s="1075"/>
      <c r="O1659" s="1129"/>
      <c r="P1659" s="1075"/>
      <c r="Q1659" s="1129"/>
      <c r="R1659" s="1113"/>
      <c r="S1659" s="1075"/>
      <c r="T1659" s="1129"/>
      <c r="U1659" s="1075"/>
    </row>
    <row r="1660" spans="1:21">
      <c r="A1660" s="1086"/>
      <c r="I1660" s="1075"/>
      <c r="J1660" s="1129"/>
      <c r="K1660" s="1075"/>
      <c r="L1660" s="1129"/>
      <c r="M1660" s="1113"/>
      <c r="N1660" s="1075"/>
      <c r="O1660" s="1129"/>
      <c r="P1660" s="1075"/>
      <c r="Q1660" s="1129"/>
      <c r="R1660" s="1113"/>
      <c r="S1660" s="1075"/>
      <c r="T1660" s="1129"/>
      <c r="U1660" s="1075"/>
    </row>
    <row r="1661" spans="1:21">
      <c r="A1661" s="1084"/>
      <c r="I1661" s="1075"/>
      <c r="J1661" s="1129"/>
      <c r="K1661" s="1075"/>
      <c r="L1661" s="1129"/>
      <c r="M1661" s="1113"/>
      <c r="N1661" s="1075"/>
      <c r="O1661" s="1129"/>
      <c r="P1661" s="1075"/>
      <c r="Q1661" s="1129"/>
      <c r="R1661" s="1113"/>
      <c r="S1661" s="1075"/>
      <c r="T1661" s="1129"/>
      <c r="U1661" s="1075"/>
    </row>
    <row r="1662" spans="1:21">
      <c r="A1662" s="1085"/>
      <c r="I1662" s="1077"/>
      <c r="J1662" s="1130"/>
      <c r="K1662" s="1077"/>
      <c r="L1662" s="1130"/>
      <c r="M1662" s="1114"/>
      <c r="N1662" s="1077"/>
      <c r="O1662" s="1130"/>
      <c r="P1662" s="1077"/>
      <c r="Q1662" s="1130"/>
      <c r="R1662" s="1114"/>
      <c r="S1662" s="1077"/>
      <c r="T1662" s="1130"/>
      <c r="U1662" s="1077"/>
    </row>
    <row r="1663" spans="1:21">
      <c r="A1663" s="1086"/>
      <c r="I1663" s="1075"/>
      <c r="J1663" s="1129"/>
      <c r="K1663" s="1075"/>
      <c r="L1663" s="1129"/>
      <c r="M1663" s="1113"/>
      <c r="N1663" s="1075"/>
      <c r="O1663" s="1129"/>
      <c r="P1663" s="1075"/>
      <c r="Q1663" s="1129"/>
      <c r="R1663" s="1113"/>
      <c r="S1663" s="1075"/>
      <c r="T1663" s="1129"/>
      <c r="U1663" s="1075"/>
    </row>
    <row r="1664" spans="1:21">
      <c r="A1664" s="1082"/>
      <c r="I1664" s="1075"/>
      <c r="J1664" s="1129"/>
      <c r="K1664" s="1075"/>
      <c r="L1664" s="1129"/>
      <c r="M1664" s="1113"/>
      <c r="N1664" s="1075"/>
      <c r="O1664" s="1129"/>
      <c r="P1664" s="1075"/>
      <c r="Q1664" s="1129"/>
      <c r="R1664" s="1113"/>
      <c r="S1664" s="1075"/>
      <c r="T1664" s="1129"/>
      <c r="U1664" s="1075"/>
    </row>
    <row r="1665" spans="1:21">
      <c r="A1665" s="1083"/>
      <c r="I1665" s="1077"/>
      <c r="J1665" s="1130"/>
      <c r="K1665" s="1077"/>
      <c r="L1665" s="1130"/>
      <c r="M1665" s="1114"/>
      <c r="N1665" s="1077"/>
      <c r="O1665" s="1130"/>
      <c r="P1665" s="1077"/>
      <c r="Q1665" s="1130"/>
      <c r="R1665" s="1114"/>
      <c r="S1665" s="1077"/>
      <c r="T1665" s="1130"/>
      <c r="U1665" s="1077"/>
    </row>
    <row r="1666" spans="1:21">
      <c r="A1666" s="1084"/>
      <c r="I1666" s="1075"/>
      <c r="J1666" s="1129"/>
      <c r="K1666" s="1075"/>
      <c r="L1666" s="1129"/>
      <c r="M1666" s="1113"/>
      <c r="N1666" s="1075"/>
      <c r="O1666" s="1129"/>
      <c r="P1666" s="1075"/>
      <c r="Q1666" s="1129"/>
      <c r="R1666" s="1113"/>
      <c r="S1666" s="1075"/>
      <c r="T1666" s="1129"/>
      <c r="U1666" s="1075"/>
    </row>
    <row r="1667" spans="1:21">
      <c r="A1667" s="1085"/>
      <c r="I1667" s="1077"/>
      <c r="J1667" s="1130"/>
      <c r="K1667" s="1077"/>
      <c r="L1667" s="1130"/>
      <c r="M1667" s="1114"/>
      <c r="N1667" s="1077"/>
      <c r="O1667" s="1130"/>
      <c r="P1667" s="1077"/>
      <c r="Q1667" s="1130"/>
      <c r="R1667" s="1114"/>
      <c r="S1667" s="1077"/>
      <c r="T1667" s="1130"/>
      <c r="U1667" s="1077"/>
    </row>
    <row r="1668" spans="1:21">
      <c r="A1668" s="1086"/>
      <c r="I1668" s="1075"/>
      <c r="J1668" s="1129"/>
      <c r="K1668" s="1075"/>
      <c r="L1668" s="1129"/>
      <c r="M1668" s="1113"/>
      <c r="N1668" s="1075"/>
      <c r="O1668" s="1129"/>
      <c r="P1668" s="1075"/>
      <c r="Q1668" s="1129"/>
      <c r="R1668" s="1113"/>
      <c r="S1668" s="1075"/>
      <c r="T1668" s="1129"/>
      <c r="U1668" s="1075"/>
    </row>
    <row r="1669" spans="1:21">
      <c r="A1669" s="1072"/>
      <c r="I1669" s="1073"/>
      <c r="J1669" s="1131"/>
      <c r="K1669" s="1073"/>
      <c r="L1669" s="1131"/>
      <c r="M1669" s="1113"/>
      <c r="N1669" s="1073"/>
      <c r="O1669" s="1131"/>
      <c r="P1669" s="1073"/>
      <c r="Q1669" s="1131"/>
      <c r="R1669" s="1113"/>
      <c r="S1669" s="1073"/>
      <c r="T1669" s="1131"/>
      <c r="U1669" s="1073"/>
    </row>
    <row r="1670" spans="1:21">
      <c r="A1670" s="1074"/>
      <c r="I1670" s="1075"/>
      <c r="J1670" s="1129"/>
      <c r="K1670" s="1075"/>
      <c r="L1670" s="1129"/>
      <c r="M1670" s="1113"/>
      <c r="N1670" s="1075"/>
      <c r="O1670" s="1129"/>
      <c r="P1670" s="1075"/>
      <c r="Q1670" s="1129"/>
      <c r="R1670" s="1113"/>
      <c r="S1670" s="1075"/>
      <c r="T1670" s="1129"/>
      <c r="U1670" s="1075"/>
    </row>
    <row r="1671" spans="1:21">
      <c r="A1671" s="1076"/>
      <c r="I1671" s="1077"/>
      <c r="J1671" s="1130"/>
      <c r="K1671" s="1077"/>
      <c r="L1671" s="1130"/>
      <c r="M1671" s="1114"/>
      <c r="N1671" s="1077"/>
      <c r="O1671" s="1130"/>
      <c r="P1671" s="1077"/>
      <c r="Q1671" s="1130"/>
      <c r="R1671" s="1114"/>
      <c r="S1671" s="1077"/>
      <c r="T1671" s="1130"/>
      <c r="U1671" s="1077"/>
    </row>
    <row r="1672" spans="1:21">
      <c r="A1672" s="1078"/>
      <c r="I1672" s="1075"/>
      <c r="J1672" s="1129"/>
      <c r="K1672" s="1075"/>
      <c r="L1672" s="1129"/>
      <c r="M1672" s="1113"/>
      <c r="N1672" s="1075"/>
      <c r="O1672" s="1129"/>
      <c r="P1672" s="1075"/>
      <c r="Q1672" s="1129"/>
      <c r="R1672" s="1113"/>
      <c r="S1672" s="1075"/>
      <c r="T1672" s="1129"/>
      <c r="U1672" s="1075"/>
    </row>
    <row r="1673" spans="1:21">
      <c r="A1673" s="1079"/>
      <c r="I1673" s="1077"/>
      <c r="J1673" s="1130"/>
      <c r="K1673" s="1077"/>
      <c r="L1673" s="1130"/>
      <c r="M1673" s="1114"/>
      <c r="N1673" s="1077"/>
      <c r="O1673" s="1130"/>
      <c r="P1673" s="1077"/>
      <c r="Q1673" s="1130"/>
      <c r="R1673" s="1114"/>
      <c r="S1673" s="1077"/>
      <c r="T1673" s="1130"/>
      <c r="U1673" s="1077"/>
    </row>
    <row r="1674" spans="1:21">
      <c r="A1674" s="1080"/>
      <c r="I1674" s="1075"/>
      <c r="J1674" s="1129"/>
      <c r="K1674" s="1075"/>
      <c r="L1674" s="1129"/>
      <c r="M1674" s="1113"/>
      <c r="N1674" s="1075"/>
      <c r="O1674" s="1129"/>
      <c r="P1674" s="1075"/>
      <c r="Q1674" s="1129"/>
      <c r="R1674" s="1113"/>
      <c r="S1674" s="1075"/>
      <c r="T1674" s="1129"/>
      <c r="U1674" s="1075"/>
    </row>
    <row r="1675" spans="1:21">
      <c r="A1675" s="1081"/>
      <c r="I1675" s="1077"/>
      <c r="J1675" s="1130"/>
      <c r="K1675" s="1077"/>
      <c r="L1675" s="1130"/>
      <c r="M1675" s="1114"/>
      <c r="N1675" s="1077"/>
      <c r="O1675" s="1130"/>
      <c r="P1675" s="1077"/>
      <c r="Q1675" s="1130"/>
      <c r="R1675" s="1114"/>
      <c r="S1675" s="1077"/>
      <c r="T1675" s="1130"/>
      <c r="U1675" s="1077"/>
    </row>
    <row r="1676" spans="1:21">
      <c r="A1676" s="1082"/>
      <c r="I1676" s="1075"/>
      <c r="J1676" s="1129"/>
      <c r="K1676" s="1075"/>
      <c r="L1676" s="1129"/>
      <c r="M1676" s="1113"/>
      <c r="N1676" s="1075"/>
      <c r="O1676" s="1129"/>
      <c r="P1676" s="1075"/>
      <c r="Q1676" s="1129"/>
      <c r="R1676" s="1113"/>
      <c r="S1676" s="1075"/>
      <c r="T1676" s="1129"/>
      <c r="U1676" s="1075"/>
    </row>
    <row r="1677" spans="1:21">
      <c r="A1677" s="1083"/>
      <c r="I1677" s="1077"/>
      <c r="J1677" s="1130"/>
      <c r="K1677" s="1077"/>
      <c r="L1677" s="1130"/>
      <c r="M1677" s="1114"/>
      <c r="N1677" s="1077"/>
      <c r="O1677" s="1130"/>
      <c r="P1677" s="1077"/>
      <c r="Q1677" s="1130"/>
      <c r="R1677" s="1114"/>
      <c r="S1677" s="1077"/>
      <c r="T1677" s="1130"/>
      <c r="U1677" s="1077"/>
    </row>
    <row r="1678" spans="1:21">
      <c r="A1678" s="1084"/>
      <c r="I1678" s="1075"/>
      <c r="J1678" s="1129"/>
      <c r="K1678" s="1075"/>
      <c r="L1678" s="1129"/>
      <c r="M1678" s="1113"/>
      <c r="N1678" s="1075"/>
      <c r="O1678" s="1129"/>
      <c r="P1678" s="1075"/>
      <c r="Q1678" s="1129"/>
      <c r="R1678" s="1113"/>
      <c r="S1678" s="1075"/>
      <c r="T1678" s="1129"/>
      <c r="U1678" s="1075"/>
    </row>
    <row r="1679" spans="1:21">
      <c r="A1679" s="1085"/>
      <c r="I1679" s="1077"/>
      <c r="J1679" s="1130"/>
      <c r="K1679" s="1077"/>
      <c r="L1679" s="1130"/>
      <c r="M1679" s="1114"/>
      <c r="N1679" s="1077"/>
      <c r="O1679" s="1130"/>
      <c r="P1679" s="1077"/>
      <c r="Q1679" s="1130"/>
      <c r="R1679" s="1114"/>
      <c r="S1679" s="1077"/>
      <c r="T1679" s="1130"/>
      <c r="U1679" s="1077"/>
    </row>
    <row r="1680" spans="1:21">
      <c r="A1680" s="1086"/>
      <c r="I1680" s="1075"/>
      <c r="J1680" s="1129"/>
      <c r="K1680" s="1075"/>
      <c r="L1680" s="1129"/>
      <c r="M1680" s="1113"/>
      <c r="N1680" s="1075"/>
      <c r="O1680" s="1129"/>
      <c r="P1680" s="1075"/>
      <c r="Q1680" s="1129"/>
      <c r="R1680" s="1113"/>
      <c r="S1680" s="1075"/>
      <c r="T1680" s="1129"/>
      <c r="U1680" s="1075"/>
    </row>
    <row r="1681" spans="1:21">
      <c r="A1681" s="1085"/>
      <c r="I1681" s="1077"/>
      <c r="J1681" s="1130"/>
      <c r="K1681" s="1077"/>
      <c r="L1681" s="1130"/>
      <c r="M1681" s="1114"/>
      <c r="N1681" s="1077"/>
      <c r="O1681" s="1130"/>
      <c r="P1681" s="1077"/>
      <c r="Q1681" s="1130"/>
      <c r="R1681" s="1114"/>
      <c r="S1681" s="1077"/>
      <c r="T1681" s="1130"/>
      <c r="U1681" s="1077"/>
    </row>
    <row r="1682" spans="1:21">
      <c r="A1682" s="1086"/>
      <c r="I1682" s="1075"/>
      <c r="J1682" s="1129"/>
      <c r="K1682" s="1075"/>
      <c r="L1682" s="1129"/>
      <c r="M1682" s="1113"/>
      <c r="N1682" s="1075"/>
      <c r="O1682" s="1129"/>
      <c r="P1682" s="1075"/>
      <c r="Q1682" s="1129"/>
      <c r="R1682" s="1113"/>
      <c r="S1682" s="1075"/>
      <c r="T1682" s="1129"/>
      <c r="U1682" s="1075"/>
    </row>
    <row r="1683" spans="1:21">
      <c r="A1683" s="1087"/>
      <c r="I1683" s="1077"/>
      <c r="J1683" s="1130"/>
      <c r="K1683" s="1077"/>
      <c r="L1683" s="1130"/>
      <c r="M1683" s="1114"/>
      <c r="N1683" s="1077"/>
      <c r="O1683" s="1130"/>
      <c r="P1683" s="1077"/>
      <c r="Q1683" s="1130"/>
      <c r="R1683" s="1114"/>
      <c r="S1683" s="1077"/>
      <c r="T1683" s="1130"/>
      <c r="U1683" s="1077"/>
    </row>
    <row r="1684" spans="1:21">
      <c r="A1684" s="1086"/>
      <c r="I1684" s="1075"/>
      <c r="J1684" s="1129"/>
      <c r="K1684" s="1075"/>
      <c r="L1684" s="1129"/>
      <c r="M1684" s="1113"/>
      <c r="N1684" s="1075"/>
      <c r="O1684" s="1129"/>
      <c r="P1684" s="1075"/>
      <c r="Q1684" s="1129"/>
      <c r="R1684" s="1113"/>
      <c r="S1684" s="1075"/>
      <c r="T1684" s="1129"/>
      <c r="U1684" s="1075"/>
    </row>
    <row r="1685" spans="1:21">
      <c r="A1685" s="1087"/>
      <c r="I1685" s="1077"/>
      <c r="J1685" s="1130"/>
      <c r="K1685" s="1077"/>
      <c r="L1685" s="1130"/>
      <c r="M1685" s="1114"/>
      <c r="N1685" s="1077"/>
      <c r="O1685" s="1130"/>
      <c r="P1685" s="1077"/>
      <c r="Q1685" s="1130"/>
      <c r="R1685" s="1114"/>
      <c r="S1685" s="1077"/>
      <c r="T1685" s="1130"/>
      <c r="U1685" s="1077"/>
    </row>
    <row r="1686" spans="1:21">
      <c r="A1686" s="1083"/>
      <c r="I1686" s="1077"/>
      <c r="J1686" s="1130"/>
      <c r="K1686" s="1077"/>
      <c r="L1686" s="1130"/>
      <c r="M1686" s="1114"/>
      <c r="N1686" s="1077"/>
      <c r="O1686" s="1130"/>
      <c r="P1686" s="1077"/>
      <c r="Q1686" s="1130"/>
      <c r="R1686" s="1114"/>
      <c r="S1686" s="1077"/>
      <c r="T1686" s="1130"/>
      <c r="U1686" s="1077"/>
    </row>
    <row r="1687" spans="1:21">
      <c r="A1687" s="1084"/>
      <c r="I1687" s="1075"/>
      <c r="J1687" s="1129"/>
      <c r="K1687" s="1075"/>
      <c r="L1687" s="1129"/>
      <c r="M1687" s="1113"/>
      <c r="N1687" s="1075"/>
      <c r="O1687" s="1129"/>
      <c r="P1687" s="1075"/>
      <c r="Q1687" s="1129"/>
      <c r="R1687" s="1113"/>
      <c r="S1687" s="1075"/>
      <c r="T1687" s="1129"/>
      <c r="U1687" s="1075"/>
    </row>
    <row r="1688" spans="1:21">
      <c r="A1688" s="1085"/>
      <c r="I1688" s="1077"/>
      <c r="J1688" s="1130"/>
      <c r="K1688" s="1077"/>
      <c r="L1688" s="1130"/>
      <c r="M1688" s="1114"/>
      <c r="N1688" s="1077"/>
      <c r="O1688" s="1130"/>
      <c r="P1688" s="1077"/>
      <c r="Q1688" s="1130"/>
      <c r="R1688" s="1114"/>
      <c r="S1688" s="1077"/>
      <c r="T1688" s="1130"/>
      <c r="U1688" s="1077"/>
    </row>
    <row r="1689" spans="1:21">
      <c r="A1689" s="1086"/>
      <c r="I1689" s="1075"/>
      <c r="J1689" s="1129"/>
      <c r="K1689" s="1075"/>
      <c r="L1689" s="1129"/>
      <c r="M1689" s="1113"/>
      <c r="N1689" s="1075"/>
      <c r="O1689" s="1129"/>
      <c r="P1689" s="1075"/>
      <c r="Q1689" s="1129"/>
      <c r="R1689" s="1113"/>
      <c r="S1689" s="1075"/>
      <c r="T1689" s="1129"/>
      <c r="U1689" s="1075"/>
    </row>
    <row r="1690" spans="1:21">
      <c r="A1690" s="1085"/>
      <c r="I1690" s="1077"/>
      <c r="J1690" s="1130"/>
      <c r="K1690" s="1077"/>
      <c r="L1690" s="1130"/>
      <c r="M1690" s="1114"/>
      <c r="N1690" s="1077"/>
      <c r="O1690" s="1130"/>
      <c r="P1690" s="1077"/>
      <c r="Q1690" s="1130"/>
      <c r="R1690" s="1114"/>
      <c r="S1690" s="1077"/>
      <c r="T1690" s="1130"/>
      <c r="U1690" s="1077"/>
    </row>
    <row r="1691" spans="1:21">
      <c r="A1691" s="1086"/>
      <c r="I1691" s="1075"/>
      <c r="J1691" s="1129"/>
      <c r="K1691" s="1075"/>
      <c r="L1691" s="1129"/>
      <c r="M1691" s="1113"/>
      <c r="N1691" s="1075"/>
      <c r="O1691" s="1129"/>
      <c r="P1691" s="1075"/>
      <c r="Q1691" s="1129"/>
      <c r="R1691" s="1113"/>
      <c r="S1691" s="1075"/>
      <c r="T1691" s="1129"/>
      <c r="U1691" s="1075"/>
    </row>
    <row r="1692" spans="1:21">
      <c r="A1692" s="1087"/>
      <c r="I1692" s="1077"/>
      <c r="J1692" s="1130"/>
      <c r="K1692" s="1077"/>
      <c r="L1692" s="1130"/>
      <c r="M1692" s="1114"/>
      <c r="N1692" s="1077"/>
      <c r="O1692" s="1130"/>
      <c r="P1692" s="1077"/>
      <c r="Q1692" s="1130"/>
      <c r="R1692" s="1114"/>
      <c r="S1692" s="1077"/>
      <c r="T1692" s="1130"/>
      <c r="U1692" s="1077"/>
    </row>
    <row r="1693" spans="1:21">
      <c r="A1693" s="1086"/>
      <c r="I1693" s="1075"/>
      <c r="J1693" s="1129"/>
      <c r="K1693" s="1075"/>
      <c r="L1693" s="1129"/>
      <c r="M1693" s="1113"/>
      <c r="N1693" s="1075"/>
      <c r="O1693" s="1129"/>
      <c r="P1693" s="1075"/>
      <c r="Q1693" s="1129"/>
      <c r="R1693" s="1113"/>
      <c r="S1693" s="1075"/>
      <c r="T1693" s="1129"/>
      <c r="U1693" s="1075"/>
    </row>
    <row r="1694" spans="1:21">
      <c r="A1694" s="1087"/>
      <c r="I1694" s="1077"/>
      <c r="J1694" s="1130"/>
      <c r="K1694" s="1077"/>
      <c r="L1694" s="1130"/>
      <c r="M1694" s="1114"/>
      <c r="N1694" s="1077"/>
      <c r="O1694" s="1130"/>
      <c r="P1694" s="1077"/>
      <c r="Q1694" s="1130"/>
      <c r="R1694" s="1114"/>
      <c r="S1694" s="1077"/>
      <c r="T1694" s="1130"/>
      <c r="U1694" s="1077"/>
    </row>
    <row r="1695" spans="1:21">
      <c r="A1695" s="1086"/>
      <c r="I1695" s="1075"/>
      <c r="J1695" s="1129"/>
      <c r="K1695" s="1075"/>
      <c r="L1695" s="1129"/>
      <c r="M1695" s="1113"/>
      <c r="N1695" s="1075"/>
      <c r="O1695" s="1129"/>
      <c r="P1695" s="1075"/>
      <c r="Q1695" s="1129"/>
      <c r="R1695" s="1113"/>
      <c r="S1695" s="1075"/>
      <c r="T1695" s="1129"/>
      <c r="U1695" s="1075"/>
    </row>
    <row r="1696" spans="1:21">
      <c r="A1696" s="1087"/>
      <c r="I1696" s="1077"/>
      <c r="J1696" s="1130"/>
      <c r="K1696" s="1077"/>
      <c r="L1696" s="1130"/>
      <c r="M1696" s="1114"/>
      <c r="N1696" s="1077"/>
      <c r="O1696" s="1130"/>
      <c r="P1696" s="1077"/>
      <c r="Q1696" s="1130"/>
      <c r="R1696" s="1114"/>
      <c r="S1696" s="1077"/>
      <c r="T1696" s="1130"/>
      <c r="U1696" s="1077"/>
    </row>
    <row r="1697" spans="1:21">
      <c r="A1697" s="1086"/>
      <c r="I1697" s="1075"/>
      <c r="J1697" s="1129"/>
      <c r="K1697" s="1075"/>
      <c r="L1697" s="1129"/>
      <c r="M1697" s="1113"/>
      <c r="N1697" s="1075"/>
      <c r="O1697" s="1129"/>
      <c r="P1697" s="1075"/>
      <c r="Q1697" s="1129"/>
      <c r="R1697" s="1113"/>
      <c r="S1697" s="1075"/>
      <c r="T1697" s="1129"/>
      <c r="U1697" s="1075"/>
    </row>
    <row r="1698" spans="1:21">
      <c r="A1698" s="1087"/>
      <c r="I1698" s="1077"/>
      <c r="J1698" s="1130"/>
      <c r="K1698" s="1077"/>
      <c r="L1698" s="1130"/>
      <c r="M1698" s="1114"/>
      <c r="N1698" s="1077"/>
      <c r="O1698" s="1130"/>
      <c r="P1698" s="1077"/>
      <c r="Q1698" s="1130"/>
      <c r="R1698" s="1114"/>
      <c r="S1698" s="1077"/>
      <c r="T1698" s="1130"/>
      <c r="U1698" s="1077"/>
    </row>
    <row r="1699" spans="1:21">
      <c r="A1699" s="1086"/>
      <c r="I1699" s="1075"/>
      <c r="J1699" s="1129"/>
      <c r="K1699" s="1075"/>
      <c r="L1699" s="1129"/>
      <c r="M1699" s="1113"/>
      <c r="N1699" s="1075"/>
      <c r="O1699" s="1129"/>
      <c r="P1699" s="1075"/>
      <c r="Q1699" s="1129"/>
      <c r="R1699" s="1113"/>
      <c r="S1699" s="1075"/>
      <c r="T1699" s="1129"/>
      <c r="U1699" s="1075"/>
    </row>
    <row r="1700" spans="1:21">
      <c r="A1700" s="1087"/>
      <c r="I1700" s="1077"/>
      <c r="J1700" s="1130"/>
      <c r="K1700" s="1077"/>
      <c r="L1700" s="1130"/>
      <c r="M1700" s="1114"/>
      <c r="N1700" s="1077"/>
      <c r="O1700" s="1130"/>
      <c r="P1700" s="1077"/>
      <c r="Q1700" s="1130"/>
      <c r="R1700" s="1114"/>
      <c r="S1700" s="1077"/>
      <c r="T1700" s="1130"/>
      <c r="U1700" s="1077"/>
    </row>
    <row r="1701" spans="1:21">
      <c r="A1701" s="1086"/>
      <c r="I1701" s="1075"/>
      <c r="J1701" s="1129"/>
      <c r="K1701" s="1075"/>
      <c r="L1701" s="1129"/>
      <c r="M1701" s="1113"/>
      <c r="N1701" s="1075"/>
      <c r="O1701" s="1129"/>
      <c r="P1701" s="1075"/>
      <c r="Q1701" s="1129"/>
      <c r="R1701" s="1113"/>
      <c r="S1701" s="1075"/>
      <c r="T1701" s="1129"/>
      <c r="U1701" s="1075"/>
    </row>
    <row r="1702" spans="1:21">
      <c r="A1702" s="1087"/>
      <c r="I1702" s="1077"/>
      <c r="J1702" s="1130"/>
      <c r="K1702" s="1077"/>
      <c r="L1702" s="1130"/>
      <c r="M1702" s="1114"/>
      <c r="N1702" s="1077"/>
      <c r="O1702" s="1130"/>
      <c r="P1702" s="1077"/>
      <c r="Q1702" s="1130"/>
      <c r="R1702" s="1114"/>
      <c r="S1702" s="1077"/>
      <c r="T1702" s="1130"/>
      <c r="U1702" s="1077"/>
    </row>
    <row r="1703" spans="1:21">
      <c r="A1703" s="1086"/>
      <c r="I1703" s="1075"/>
      <c r="J1703" s="1129"/>
      <c r="K1703" s="1075"/>
      <c r="L1703" s="1129"/>
      <c r="M1703" s="1113"/>
      <c r="N1703" s="1075"/>
      <c r="O1703" s="1129"/>
      <c r="P1703" s="1075"/>
      <c r="Q1703" s="1129"/>
      <c r="R1703" s="1113"/>
      <c r="S1703" s="1075"/>
      <c r="T1703" s="1129"/>
      <c r="U1703" s="1075"/>
    </row>
    <row r="1704" spans="1:21">
      <c r="A1704" s="1087"/>
      <c r="I1704" s="1077"/>
      <c r="J1704" s="1130"/>
      <c r="K1704" s="1077"/>
      <c r="L1704" s="1130"/>
      <c r="M1704" s="1114"/>
      <c r="N1704" s="1077"/>
      <c r="O1704" s="1130"/>
      <c r="P1704" s="1077"/>
      <c r="Q1704" s="1130"/>
      <c r="R1704" s="1114"/>
      <c r="S1704" s="1077"/>
      <c r="T1704" s="1130"/>
      <c r="U1704" s="1077"/>
    </row>
    <row r="1705" spans="1:21">
      <c r="A1705" s="1074"/>
      <c r="I1705" s="1075"/>
      <c r="J1705" s="1129"/>
      <c r="K1705" s="1075"/>
      <c r="L1705" s="1129"/>
      <c r="M1705" s="1113"/>
      <c r="N1705" s="1075"/>
      <c r="O1705" s="1129"/>
      <c r="P1705" s="1075"/>
      <c r="Q1705" s="1129"/>
      <c r="R1705" s="1113"/>
      <c r="S1705" s="1075"/>
      <c r="T1705" s="1129"/>
      <c r="U1705" s="1075"/>
    </row>
    <row r="1706" spans="1:21">
      <c r="A1706" s="1076"/>
      <c r="I1706" s="1077"/>
      <c r="J1706" s="1130"/>
      <c r="K1706" s="1077"/>
      <c r="L1706" s="1130"/>
      <c r="M1706" s="1114"/>
      <c r="N1706" s="1077"/>
      <c r="O1706" s="1130"/>
      <c r="P1706" s="1077"/>
      <c r="Q1706" s="1130"/>
      <c r="R1706" s="1114"/>
      <c r="S1706" s="1077"/>
      <c r="T1706" s="1130"/>
      <c r="U1706" s="1077"/>
    </row>
    <row r="1707" spans="1:21">
      <c r="A1707" s="1078"/>
      <c r="I1707" s="1075"/>
      <c r="J1707" s="1129"/>
      <c r="K1707" s="1075"/>
      <c r="L1707" s="1129"/>
      <c r="M1707" s="1113"/>
      <c r="N1707" s="1075"/>
      <c r="O1707" s="1129"/>
      <c r="P1707" s="1075"/>
      <c r="Q1707" s="1129"/>
      <c r="R1707" s="1113"/>
      <c r="S1707" s="1075"/>
      <c r="T1707" s="1129"/>
      <c r="U1707" s="1075"/>
    </row>
    <row r="1708" spans="1:21">
      <c r="A1708" s="1079"/>
      <c r="I1708" s="1077"/>
      <c r="J1708" s="1130"/>
      <c r="K1708" s="1077"/>
      <c r="L1708" s="1130"/>
      <c r="M1708" s="1114"/>
      <c r="N1708" s="1077"/>
      <c r="O1708" s="1130"/>
      <c r="P1708" s="1077"/>
      <c r="Q1708" s="1130"/>
      <c r="R1708" s="1114"/>
      <c r="S1708" s="1077"/>
      <c r="T1708" s="1130"/>
      <c r="U1708" s="1077"/>
    </row>
    <row r="1709" spans="1:21">
      <c r="A1709" s="1080"/>
      <c r="I1709" s="1075"/>
      <c r="J1709" s="1129"/>
      <c r="K1709" s="1075"/>
      <c r="L1709" s="1129"/>
      <c r="M1709" s="1113"/>
      <c r="N1709" s="1075"/>
      <c r="O1709" s="1129"/>
      <c r="P1709" s="1075"/>
      <c r="Q1709" s="1129"/>
      <c r="R1709" s="1113"/>
      <c r="S1709" s="1075"/>
      <c r="T1709" s="1129"/>
      <c r="U1709" s="1075"/>
    </row>
    <row r="1710" spans="1:21">
      <c r="A1710" s="1081"/>
      <c r="I1710" s="1077"/>
      <c r="J1710" s="1130"/>
      <c r="K1710" s="1077"/>
      <c r="L1710" s="1130"/>
      <c r="M1710" s="1114"/>
      <c r="N1710" s="1077"/>
      <c r="O1710" s="1130"/>
      <c r="P1710" s="1077"/>
      <c r="Q1710" s="1130"/>
      <c r="R1710" s="1114"/>
      <c r="S1710" s="1077"/>
      <c r="T1710" s="1130"/>
      <c r="U1710" s="1077"/>
    </row>
    <row r="1711" spans="1:21">
      <c r="A1711" s="1082"/>
      <c r="I1711" s="1075"/>
      <c r="J1711" s="1129"/>
      <c r="K1711" s="1075"/>
      <c r="L1711" s="1129"/>
      <c r="M1711" s="1113"/>
      <c r="N1711" s="1075"/>
      <c r="O1711" s="1129"/>
      <c r="P1711" s="1075"/>
      <c r="Q1711" s="1129"/>
      <c r="R1711" s="1113"/>
      <c r="S1711" s="1075"/>
      <c r="T1711" s="1129"/>
      <c r="U1711" s="1075"/>
    </row>
    <row r="1712" spans="1:21">
      <c r="A1712" s="1083"/>
      <c r="I1712" s="1077"/>
      <c r="J1712" s="1130"/>
      <c r="K1712" s="1077"/>
      <c r="L1712" s="1130"/>
      <c r="M1712" s="1114"/>
      <c r="N1712" s="1077"/>
      <c r="O1712" s="1130"/>
      <c r="P1712" s="1077"/>
      <c r="Q1712" s="1130"/>
      <c r="R1712" s="1114"/>
      <c r="S1712" s="1077"/>
      <c r="T1712" s="1130"/>
      <c r="U1712" s="1077"/>
    </row>
    <row r="1713" spans="1:21">
      <c r="A1713" s="1084"/>
      <c r="I1713" s="1075"/>
      <c r="J1713" s="1129"/>
      <c r="K1713" s="1075"/>
      <c r="L1713" s="1129"/>
      <c r="M1713" s="1113"/>
      <c r="N1713" s="1075"/>
      <c r="O1713" s="1129"/>
      <c r="P1713" s="1075"/>
      <c r="Q1713" s="1129"/>
      <c r="R1713" s="1113"/>
      <c r="S1713" s="1075"/>
      <c r="T1713" s="1129"/>
      <c r="U1713" s="1075"/>
    </row>
    <row r="1714" spans="1:21">
      <c r="A1714" s="1085"/>
      <c r="I1714" s="1077"/>
      <c r="J1714" s="1130"/>
      <c r="K1714" s="1077"/>
      <c r="L1714" s="1130"/>
      <c r="M1714" s="1114"/>
      <c r="N1714" s="1077"/>
      <c r="O1714" s="1130"/>
      <c r="P1714" s="1077"/>
      <c r="Q1714" s="1130"/>
      <c r="R1714" s="1114"/>
      <c r="S1714" s="1077"/>
      <c r="T1714" s="1130"/>
      <c r="U1714" s="1077"/>
    </row>
    <row r="1715" spans="1:21">
      <c r="A1715" s="1086"/>
      <c r="I1715" s="1075"/>
      <c r="J1715" s="1129"/>
      <c r="K1715" s="1075"/>
      <c r="L1715" s="1129"/>
      <c r="M1715" s="1113"/>
      <c r="N1715" s="1075"/>
      <c r="O1715" s="1129"/>
      <c r="P1715" s="1075"/>
      <c r="Q1715" s="1129"/>
      <c r="R1715" s="1113"/>
      <c r="S1715" s="1075"/>
      <c r="T1715" s="1129"/>
      <c r="U1715" s="1075"/>
    </row>
    <row r="1716" spans="1:21">
      <c r="A1716" s="1086"/>
      <c r="I1716" s="1075"/>
      <c r="J1716" s="1129"/>
      <c r="K1716" s="1075"/>
      <c r="L1716" s="1129"/>
      <c r="M1716" s="1113"/>
      <c r="N1716" s="1075"/>
      <c r="O1716" s="1129"/>
      <c r="P1716" s="1075"/>
      <c r="Q1716" s="1129"/>
      <c r="R1716" s="1113"/>
      <c r="S1716" s="1075"/>
      <c r="T1716" s="1129"/>
      <c r="U1716" s="1075"/>
    </row>
    <row r="1717" spans="1:21">
      <c r="A1717" s="1086"/>
      <c r="I1717" s="1075"/>
      <c r="J1717" s="1129"/>
      <c r="K1717" s="1075"/>
      <c r="L1717" s="1129"/>
      <c r="M1717" s="1113"/>
      <c r="N1717" s="1075"/>
      <c r="O1717" s="1129"/>
      <c r="P1717" s="1075"/>
      <c r="Q1717" s="1129"/>
      <c r="R1717" s="1113"/>
      <c r="S1717" s="1075"/>
      <c r="T1717" s="1129"/>
      <c r="U1717" s="1075"/>
    </row>
    <row r="1718" spans="1:21">
      <c r="A1718" s="1086"/>
      <c r="I1718" s="1075"/>
      <c r="J1718" s="1129"/>
      <c r="K1718" s="1075"/>
      <c r="L1718" s="1129"/>
      <c r="M1718" s="1113"/>
      <c r="N1718" s="1075"/>
      <c r="O1718" s="1129"/>
      <c r="P1718" s="1075"/>
      <c r="Q1718" s="1129"/>
      <c r="R1718" s="1113"/>
      <c r="S1718" s="1075"/>
      <c r="T1718" s="1129"/>
      <c r="U1718" s="1075"/>
    </row>
    <row r="1719" spans="1:21">
      <c r="A1719" s="1086"/>
      <c r="I1719" s="1075"/>
      <c r="J1719" s="1129"/>
      <c r="K1719" s="1075"/>
      <c r="L1719" s="1129"/>
      <c r="M1719" s="1113"/>
      <c r="N1719" s="1075"/>
      <c r="O1719" s="1129"/>
      <c r="P1719" s="1075"/>
      <c r="Q1719" s="1129"/>
      <c r="R1719" s="1113"/>
      <c r="S1719" s="1075"/>
      <c r="T1719" s="1129"/>
      <c r="U1719" s="1075"/>
    </row>
    <row r="1720" spans="1:21">
      <c r="A1720" s="1086"/>
      <c r="I1720" s="1075"/>
      <c r="J1720" s="1129"/>
      <c r="K1720" s="1075"/>
      <c r="L1720" s="1129"/>
      <c r="M1720" s="1113"/>
      <c r="N1720" s="1075"/>
      <c r="O1720" s="1129"/>
      <c r="P1720" s="1075"/>
      <c r="Q1720" s="1129"/>
      <c r="R1720" s="1113"/>
      <c r="S1720" s="1075"/>
      <c r="T1720" s="1129"/>
      <c r="U1720" s="1075"/>
    </row>
    <row r="1721" spans="1:21">
      <c r="A1721" s="1086"/>
      <c r="I1721" s="1075"/>
      <c r="J1721" s="1129"/>
      <c r="K1721" s="1075"/>
      <c r="L1721" s="1129"/>
      <c r="M1721" s="1113"/>
      <c r="N1721" s="1075"/>
      <c r="O1721" s="1129"/>
      <c r="P1721" s="1075"/>
      <c r="Q1721" s="1129"/>
      <c r="R1721" s="1113"/>
      <c r="S1721" s="1075"/>
      <c r="T1721" s="1129"/>
      <c r="U1721" s="1075"/>
    </row>
    <row r="1722" spans="1:21">
      <c r="A1722" s="1086"/>
      <c r="I1722" s="1075"/>
      <c r="J1722" s="1129"/>
      <c r="K1722" s="1075"/>
      <c r="L1722" s="1129"/>
      <c r="M1722" s="1113"/>
      <c r="N1722" s="1075"/>
      <c r="O1722" s="1129"/>
      <c r="P1722" s="1075"/>
      <c r="Q1722" s="1129"/>
      <c r="R1722" s="1113"/>
      <c r="S1722" s="1075"/>
      <c r="T1722" s="1129"/>
      <c r="U1722" s="1075"/>
    </row>
    <row r="1723" spans="1:21">
      <c r="A1723" s="1086"/>
      <c r="I1723" s="1075"/>
      <c r="J1723" s="1129"/>
      <c r="K1723" s="1075"/>
      <c r="L1723" s="1129"/>
      <c r="M1723" s="1113"/>
      <c r="N1723" s="1075"/>
      <c r="O1723" s="1129"/>
      <c r="P1723" s="1075"/>
      <c r="Q1723" s="1129"/>
      <c r="R1723" s="1113"/>
      <c r="S1723" s="1075"/>
      <c r="T1723" s="1129"/>
      <c r="U1723" s="1075"/>
    </row>
    <row r="1724" spans="1:21">
      <c r="A1724" s="1085"/>
      <c r="I1724" s="1077"/>
      <c r="J1724" s="1130"/>
      <c r="K1724" s="1077"/>
      <c r="L1724" s="1130"/>
      <c r="M1724" s="1114"/>
      <c r="N1724" s="1077"/>
      <c r="O1724" s="1130"/>
      <c r="P1724" s="1077"/>
      <c r="Q1724" s="1130"/>
      <c r="R1724" s="1114"/>
      <c r="S1724" s="1077"/>
      <c r="T1724" s="1130"/>
      <c r="U1724" s="1077"/>
    </row>
    <row r="1725" spans="1:21">
      <c r="A1725" s="1086"/>
      <c r="I1725" s="1075"/>
      <c r="J1725" s="1129"/>
      <c r="K1725" s="1075"/>
      <c r="L1725" s="1129"/>
      <c r="M1725" s="1113"/>
      <c r="N1725" s="1075"/>
      <c r="O1725" s="1129"/>
      <c r="P1725" s="1075"/>
      <c r="Q1725" s="1129"/>
      <c r="R1725" s="1113"/>
      <c r="S1725" s="1075"/>
      <c r="T1725" s="1129"/>
      <c r="U1725" s="1075"/>
    </row>
    <row r="1726" spans="1:21">
      <c r="A1726" s="1086"/>
      <c r="I1726" s="1075"/>
      <c r="J1726" s="1129"/>
      <c r="K1726" s="1075"/>
      <c r="L1726" s="1129"/>
      <c r="M1726" s="1113"/>
      <c r="N1726" s="1075"/>
      <c r="O1726" s="1129"/>
      <c r="P1726" s="1075"/>
      <c r="Q1726" s="1129"/>
      <c r="R1726" s="1113"/>
      <c r="S1726" s="1075"/>
      <c r="T1726" s="1129"/>
      <c r="U1726" s="1075"/>
    </row>
    <row r="1727" spans="1:21">
      <c r="A1727" s="1085"/>
      <c r="I1727" s="1077"/>
      <c r="J1727" s="1130"/>
      <c r="K1727" s="1077"/>
      <c r="L1727" s="1130"/>
      <c r="M1727" s="1114"/>
      <c r="N1727" s="1077"/>
      <c r="O1727" s="1130"/>
      <c r="P1727" s="1077"/>
      <c r="Q1727" s="1130"/>
      <c r="R1727" s="1114"/>
      <c r="S1727" s="1077"/>
      <c r="T1727" s="1130"/>
      <c r="U1727" s="1077"/>
    </row>
    <row r="1728" spans="1:21">
      <c r="A1728" s="1086"/>
      <c r="I1728" s="1075"/>
      <c r="J1728" s="1129"/>
      <c r="K1728" s="1075"/>
      <c r="L1728" s="1129"/>
      <c r="M1728" s="1113"/>
      <c r="N1728" s="1075"/>
      <c r="O1728" s="1129"/>
      <c r="P1728" s="1075"/>
      <c r="Q1728" s="1129"/>
      <c r="R1728" s="1113"/>
      <c r="S1728" s="1075"/>
      <c r="T1728" s="1129"/>
      <c r="U1728" s="1075"/>
    </row>
    <row r="1729" spans="1:21">
      <c r="A1729" s="1086"/>
      <c r="I1729" s="1075"/>
      <c r="J1729" s="1129"/>
      <c r="K1729" s="1075"/>
      <c r="L1729" s="1129"/>
      <c r="M1729" s="1113"/>
      <c r="N1729" s="1075"/>
      <c r="O1729" s="1129"/>
      <c r="P1729" s="1075"/>
      <c r="Q1729" s="1129"/>
      <c r="R1729" s="1113"/>
      <c r="S1729" s="1075"/>
      <c r="T1729" s="1129"/>
      <c r="U1729" s="1075"/>
    </row>
    <row r="1730" spans="1:21">
      <c r="A1730" s="1086"/>
      <c r="I1730" s="1075"/>
      <c r="J1730" s="1129"/>
      <c r="K1730" s="1075"/>
      <c r="L1730" s="1129"/>
      <c r="M1730" s="1113"/>
      <c r="N1730" s="1075"/>
      <c r="O1730" s="1129"/>
      <c r="P1730" s="1075"/>
      <c r="Q1730" s="1129"/>
      <c r="R1730" s="1113"/>
      <c r="S1730" s="1075"/>
      <c r="T1730" s="1129"/>
      <c r="U1730" s="1075"/>
    </row>
    <row r="1731" spans="1:21">
      <c r="A1731" s="1086"/>
      <c r="I1731" s="1075"/>
      <c r="J1731" s="1129"/>
      <c r="K1731" s="1075"/>
      <c r="L1731" s="1129"/>
      <c r="M1731" s="1113"/>
      <c r="N1731" s="1075"/>
      <c r="O1731" s="1129"/>
      <c r="P1731" s="1075"/>
      <c r="Q1731" s="1129"/>
      <c r="R1731" s="1113"/>
      <c r="S1731" s="1075"/>
      <c r="T1731" s="1129"/>
      <c r="U1731" s="1075"/>
    </row>
    <row r="1732" spans="1:21">
      <c r="A1732" s="1086"/>
      <c r="I1732" s="1075"/>
      <c r="J1732" s="1129"/>
      <c r="K1732" s="1075"/>
      <c r="L1732" s="1129"/>
      <c r="M1732" s="1113"/>
      <c r="N1732" s="1075"/>
      <c r="O1732" s="1129"/>
      <c r="P1732" s="1075"/>
      <c r="Q1732" s="1129"/>
      <c r="R1732" s="1113"/>
      <c r="S1732" s="1075"/>
      <c r="T1732" s="1129"/>
      <c r="U1732" s="1075"/>
    </row>
    <row r="1733" spans="1:21">
      <c r="A1733" s="1086"/>
      <c r="I1733" s="1075"/>
      <c r="J1733" s="1129"/>
      <c r="K1733" s="1075"/>
      <c r="L1733" s="1129"/>
      <c r="M1733" s="1113"/>
      <c r="N1733" s="1075"/>
      <c r="O1733" s="1129"/>
      <c r="P1733" s="1075"/>
      <c r="Q1733" s="1129"/>
      <c r="R1733" s="1113"/>
      <c r="S1733" s="1075"/>
      <c r="T1733" s="1129"/>
      <c r="U1733" s="1075"/>
    </row>
    <row r="1734" spans="1:21">
      <c r="A1734" s="1086"/>
      <c r="I1734" s="1075"/>
      <c r="J1734" s="1129"/>
      <c r="K1734" s="1075"/>
      <c r="L1734" s="1129"/>
      <c r="M1734" s="1113"/>
      <c r="N1734" s="1075"/>
      <c r="O1734" s="1129"/>
      <c r="P1734" s="1075"/>
      <c r="Q1734" s="1129"/>
      <c r="R1734" s="1113"/>
      <c r="S1734" s="1075"/>
      <c r="T1734" s="1129"/>
      <c r="U1734" s="1075"/>
    </row>
    <row r="1735" spans="1:21">
      <c r="A1735" s="1086"/>
      <c r="I1735" s="1075"/>
      <c r="J1735" s="1129"/>
      <c r="K1735" s="1075"/>
      <c r="L1735" s="1129"/>
      <c r="M1735" s="1113"/>
      <c r="N1735" s="1075"/>
      <c r="O1735" s="1129"/>
      <c r="P1735" s="1075"/>
      <c r="Q1735" s="1129"/>
      <c r="R1735" s="1113"/>
      <c r="S1735" s="1075"/>
      <c r="T1735" s="1129"/>
      <c r="U1735" s="1075"/>
    </row>
    <row r="1736" spans="1:21">
      <c r="A1736" s="1086"/>
      <c r="I1736" s="1075"/>
      <c r="J1736" s="1129"/>
      <c r="K1736" s="1075"/>
      <c r="L1736" s="1129"/>
      <c r="M1736" s="1113"/>
      <c r="N1736" s="1075"/>
      <c r="O1736" s="1129"/>
      <c r="P1736" s="1075"/>
      <c r="Q1736" s="1129"/>
      <c r="R1736" s="1113"/>
      <c r="S1736" s="1075"/>
      <c r="T1736" s="1129"/>
      <c r="U1736" s="1075"/>
    </row>
    <row r="1737" spans="1:21">
      <c r="A1737" s="1086"/>
      <c r="I1737" s="1075"/>
      <c r="J1737" s="1129"/>
      <c r="K1737" s="1075"/>
      <c r="L1737" s="1129"/>
      <c r="M1737" s="1113"/>
      <c r="N1737" s="1075"/>
      <c r="O1737" s="1129"/>
      <c r="P1737" s="1075"/>
      <c r="Q1737" s="1129"/>
      <c r="R1737" s="1113"/>
      <c r="S1737" s="1075"/>
      <c r="T1737" s="1129"/>
      <c r="U1737" s="1075"/>
    </row>
    <row r="1738" spans="1:21">
      <c r="A1738" s="1084"/>
      <c r="I1738" s="1075"/>
      <c r="J1738" s="1129"/>
      <c r="K1738" s="1075"/>
      <c r="L1738" s="1129"/>
      <c r="M1738" s="1113"/>
      <c r="N1738" s="1075"/>
      <c r="O1738" s="1129"/>
      <c r="P1738" s="1075"/>
      <c r="Q1738" s="1129"/>
      <c r="R1738" s="1113"/>
      <c r="S1738" s="1075"/>
      <c r="T1738" s="1129"/>
      <c r="U1738" s="1075"/>
    </row>
    <row r="1739" spans="1:21">
      <c r="A1739" s="1085"/>
      <c r="I1739" s="1077"/>
      <c r="J1739" s="1130"/>
      <c r="K1739" s="1077"/>
      <c r="L1739" s="1130"/>
      <c r="M1739" s="1114"/>
      <c r="N1739" s="1077"/>
      <c r="O1739" s="1130"/>
      <c r="P1739" s="1077"/>
      <c r="Q1739" s="1130"/>
      <c r="R1739" s="1114"/>
      <c r="S1739" s="1077"/>
      <c r="T1739" s="1130"/>
      <c r="U1739" s="1077"/>
    </row>
    <row r="1740" spans="1:21">
      <c r="A1740" s="1086"/>
      <c r="I1740" s="1075"/>
      <c r="J1740" s="1129"/>
      <c r="K1740" s="1075"/>
      <c r="L1740" s="1129"/>
      <c r="M1740" s="1113"/>
      <c r="N1740" s="1075"/>
      <c r="O1740" s="1129"/>
      <c r="P1740" s="1075"/>
      <c r="Q1740" s="1129"/>
      <c r="R1740" s="1113"/>
      <c r="S1740" s="1075"/>
      <c r="T1740" s="1129"/>
      <c r="U1740" s="1075"/>
    </row>
    <row r="1741" spans="1:21">
      <c r="A1741" s="1082"/>
      <c r="I1741" s="1075"/>
      <c r="J1741" s="1129"/>
      <c r="K1741" s="1075"/>
      <c r="L1741" s="1129"/>
      <c r="M1741" s="1113"/>
      <c r="N1741" s="1075"/>
      <c r="O1741" s="1129"/>
      <c r="P1741" s="1075"/>
      <c r="Q1741" s="1129"/>
      <c r="R1741" s="1113"/>
      <c r="S1741" s="1075"/>
      <c r="T1741" s="1129"/>
      <c r="U1741" s="1075"/>
    </row>
    <row r="1742" spans="1:21">
      <c r="A1742" s="1083"/>
      <c r="I1742" s="1077"/>
      <c r="J1742" s="1130"/>
      <c r="K1742" s="1077"/>
      <c r="L1742" s="1130"/>
      <c r="M1742" s="1114"/>
      <c r="N1742" s="1077"/>
      <c r="O1742" s="1130"/>
      <c r="P1742" s="1077"/>
      <c r="Q1742" s="1130"/>
      <c r="R1742" s="1114"/>
      <c r="S1742" s="1077"/>
      <c r="T1742" s="1130"/>
      <c r="U1742" s="1077"/>
    </row>
    <row r="1743" spans="1:21">
      <c r="A1743" s="1084"/>
      <c r="I1743" s="1075"/>
      <c r="J1743" s="1129"/>
      <c r="K1743" s="1075"/>
      <c r="L1743" s="1129"/>
      <c r="M1743" s="1113"/>
      <c r="N1743" s="1075"/>
      <c r="O1743" s="1129"/>
      <c r="P1743" s="1075"/>
      <c r="Q1743" s="1129"/>
      <c r="R1743" s="1113"/>
      <c r="S1743" s="1075"/>
      <c r="T1743" s="1129"/>
      <c r="U1743" s="1075"/>
    </row>
    <row r="1744" spans="1:21">
      <c r="A1744" s="1085"/>
      <c r="I1744" s="1077"/>
      <c r="J1744" s="1130"/>
      <c r="K1744" s="1077"/>
      <c r="L1744" s="1130"/>
      <c r="M1744" s="1114"/>
      <c r="N1744" s="1077"/>
      <c r="O1744" s="1130"/>
      <c r="P1744" s="1077"/>
      <c r="Q1744" s="1130"/>
      <c r="R1744" s="1114"/>
      <c r="S1744" s="1077"/>
      <c r="T1744" s="1130"/>
      <c r="U1744" s="1077"/>
    </row>
    <row r="1745" spans="1:21">
      <c r="A1745" s="1086"/>
      <c r="I1745" s="1075"/>
      <c r="J1745" s="1129"/>
      <c r="K1745" s="1075"/>
      <c r="L1745" s="1129"/>
      <c r="M1745" s="1113"/>
      <c r="N1745" s="1075"/>
      <c r="O1745" s="1129"/>
      <c r="P1745" s="1075"/>
      <c r="Q1745" s="1129"/>
      <c r="R1745" s="1113"/>
      <c r="S1745" s="1075"/>
      <c r="T1745" s="1129"/>
      <c r="U1745" s="1075"/>
    </row>
    <row r="1746" spans="1:21">
      <c r="A1746" s="1086"/>
      <c r="I1746" s="1075"/>
      <c r="J1746" s="1129"/>
      <c r="K1746" s="1075"/>
      <c r="L1746" s="1129"/>
      <c r="M1746" s="1113"/>
      <c r="N1746" s="1075"/>
      <c r="O1746" s="1129"/>
      <c r="P1746" s="1075"/>
      <c r="Q1746" s="1129"/>
      <c r="R1746" s="1113"/>
      <c r="S1746" s="1075"/>
      <c r="T1746" s="1129"/>
      <c r="U1746" s="1075"/>
    </row>
    <row r="1747" spans="1:21">
      <c r="A1747" s="1087"/>
      <c r="I1747" s="1077"/>
      <c r="J1747" s="1130"/>
      <c r="K1747" s="1077"/>
      <c r="L1747" s="1130"/>
      <c r="M1747" s="1114"/>
      <c r="N1747" s="1077"/>
      <c r="O1747" s="1130"/>
      <c r="P1747" s="1077"/>
      <c r="Q1747" s="1130"/>
      <c r="R1747" s="1114"/>
      <c r="S1747" s="1077"/>
      <c r="T1747" s="1130"/>
      <c r="U1747" s="1077"/>
    </row>
    <row r="1748" spans="1:21">
      <c r="A1748" s="1082"/>
      <c r="I1748" s="1075"/>
      <c r="J1748" s="1129"/>
      <c r="K1748" s="1075"/>
      <c r="L1748" s="1129"/>
      <c r="M1748" s="1113"/>
      <c r="N1748" s="1075"/>
      <c r="O1748" s="1129"/>
      <c r="P1748" s="1075"/>
      <c r="Q1748" s="1129"/>
      <c r="R1748" s="1113"/>
      <c r="S1748" s="1075"/>
      <c r="T1748" s="1129"/>
      <c r="U1748" s="1075"/>
    </row>
    <row r="1749" spans="1:21">
      <c r="A1749" s="1083"/>
      <c r="I1749" s="1077"/>
      <c r="J1749" s="1130"/>
      <c r="K1749" s="1077"/>
      <c r="L1749" s="1130"/>
      <c r="M1749" s="1114"/>
      <c r="N1749" s="1077"/>
      <c r="O1749" s="1130"/>
      <c r="P1749" s="1077"/>
      <c r="Q1749" s="1130"/>
      <c r="R1749" s="1114"/>
      <c r="S1749" s="1077"/>
      <c r="T1749" s="1130"/>
      <c r="U1749" s="1077"/>
    </row>
    <row r="1750" spans="1:21">
      <c r="A1750" s="1084"/>
      <c r="I1750" s="1075"/>
      <c r="J1750" s="1129"/>
      <c r="K1750" s="1075"/>
      <c r="L1750" s="1129"/>
      <c r="M1750" s="1113"/>
      <c r="N1750" s="1075"/>
      <c r="O1750" s="1129"/>
      <c r="P1750" s="1075"/>
      <c r="Q1750" s="1129"/>
      <c r="R1750" s="1113"/>
      <c r="S1750" s="1075"/>
      <c r="T1750" s="1129"/>
      <c r="U1750" s="1075"/>
    </row>
    <row r="1751" spans="1:21">
      <c r="A1751" s="1085"/>
      <c r="I1751" s="1077"/>
      <c r="J1751" s="1130"/>
      <c r="K1751" s="1077"/>
      <c r="L1751" s="1130"/>
      <c r="M1751" s="1114"/>
      <c r="N1751" s="1077"/>
      <c r="O1751" s="1130"/>
      <c r="P1751" s="1077"/>
      <c r="Q1751" s="1130"/>
      <c r="R1751" s="1114"/>
      <c r="S1751" s="1077"/>
      <c r="T1751" s="1130"/>
      <c r="U1751" s="1077"/>
    </row>
    <row r="1752" spans="1:21">
      <c r="A1752" s="1086"/>
      <c r="I1752" s="1075"/>
      <c r="J1752" s="1129"/>
      <c r="K1752" s="1075"/>
      <c r="L1752" s="1129"/>
      <c r="M1752" s="1113"/>
      <c r="N1752" s="1075"/>
      <c r="O1752" s="1129"/>
      <c r="P1752" s="1075"/>
      <c r="Q1752" s="1129"/>
      <c r="R1752" s="1113"/>
      <c r="S1752" s="1075"/>
      <c r="T1752" s="1129"/>
      <c r="U1752" s="1075"/>
    </row>
    <row r="1753" spans="1:21">
      <c r="A1753" s="1072"/>
      <c r="I1753" s="1073"/>
      <c r="J1753" s="1131"/>
      <c r="K1753" s="1073"/>
      <c r="L1753" s="1131"/>
      <c r="M1753" s="1113"/>
      <c r="N1753" s="1073"/>
      <c r="O1753" s="1131"/>
      <c r="P1753" s="1073"/>
      <c r="Q1753" s="1131"/>
      <c r="R1753" s="1113"/>
      <c r="S1753" s="1073"/>
      <c r="T1753" s="1131"/>
      <c r="U1753" s="1073"/>
    </row>
    <row r="1754" spans="1:21">
      <c r="A1754" s="1074"/>
      <c r="I1754" s="1075"/>
      <c r="J1754" s="1129"/>
      <c r="K1754" s="1075"/>
      <c r="L1754" s="1129"/>
      <c r="M1754" s="1113"/>
      <c r="N1754" s="1075"/>
      <c r="O1754" s="1129"/>
      <c r="P1754" s="1075"/>
      <c r="Q1754" s="1129"/>
      <c r="R1754" s="1113"/>
      <c r="S1754" s="1075"/>
      <c r="T1754" s="1129"/>
      <c r="U1754" s="1075"/>
    </row>
    <row r="1755" spans="1:21">
      <c r="A1755" s="1076"/>
      <c r="I1755" s="1077"/>
      <c r="J1755" s="1130"/>
      <c r="K1755" s="1077"/>
      <c r="L1755" s="1130"/>
      <c r="M1755" s="1114"/>
      <c r="N1755" s="1077"/>
      <c r="O1755" s="1130"/>
      <c r="P1755" s="1077"/>
      <c r="Q1755" s="1130"/>
      <c r="R1755" s="1114"/>
      <c r="S1755" s="1077"/>
      <c r="T1755" s="1130"/>
      <c r="U1755" s="1077"/>
    </row>
    <row r="1756" spans="1:21">
      <c r="A1756" s="1078"/>
      <c r="I1756" s="1075"/>
      <c r="J1756" s="1129"/>
      <c r="K1756" s="1075"/>
      <c r="L1756" s="1129"/>
      <c r="M1756" s="1113"/>
      <c r="N1756" s="1075"/>
      <c r="O1756" s="1129"/>
      <c r="P1756" s="1075"/>
      <c r="Q1756" s="1129"/>
      <c r="R1756" s="1113"/>
      <c r="S1756" s="1075"/>
      <c r="T1756" s="1129"/>
      <c r="U1756" s="1075"/>
    </row>
    <row r="1757" spans="1:21">
      <c r="A1757" s="1079"/>
      <c r="I1757" s="1077"/>
      <c r="J1757" s="1130"/>
      <c r="K1757" s="1077"/>
      <c r="L1757" s="1130"/>
      <c r="M1757" s="1114"/>
      <c r="N1757" s="1077"/>
      <c r="O1757" s="1130"/>
      <c r="P1757" s="1077"/>
      <c r="Q1757" s="1130"/>
      <c r="R1757" s="1114"/>
      <c r="S1757" s="1077"/>
      <c r="T1757" s="1130"/>
      <c r="U1757" s="1077"/>
    </row>
    <row r="1758" spans="1:21">
      <c r="A1758" s="1080"/>
      <c r="I1758" s="1075"/>
      <c r="J1758" s="1129"/>
      <c r="K1758" s="1075"/>
      <c r="L1758" s="1129"/>
      <c r="M1758" s="1113"/>
      <c r="N1758" s="1075"/>
      <c r="O1758" s="1129"/>
      <c r="P1758" s="1075"/>
      <c r="Q1758" s="1129"/>
      <c r="R1758" s="1113"/>
      <c r="S1758" s="1075"/>
      <c r="T1758" s="1129"/>
      <c r="U1758" s="1075"/>
    </row>
    <row r="1759" spans="1:21">
      <c r="A1759" s="1081"/>
      <c r="I1759" s="1077"/>
      <c r="J1759" s="1130"/>
      <c r="K1759" s="1077"/>
      <c r="L1759" s="1130"/>
      <c r="M1759" s="1114"/>
      <c r="N1759" s="1077"/>
      <c r="O1759" s="1130"/>
      <c r="P1759" s="1077"/>
      <c r="Q1759" s="1130"/>
      <c r="R1759" s="1114"/>
      <c r="S1759" s="1077"/>
      <c r="T1759" s="1130"/>
      <c r="U1759" s="1077"/>
    </row>
    <row r="1760" spans="1:21">
      <c r="A1760" s="1082"/>
      <c r="I1760" s="1075"/>
      <c r="J1760" s="1129"/>
      <c r="K1760" s="1075"/>
      <c r="L1760" s="1129"/>
      <c r="M1760" s="1113"/>
      <c r="N1760" s="1075"/>
      <c r="O1760" s="1129"/>
      <c r="P1760" s="1075"/>
      <c r="Q1760" s="1129"/>
      <c r="R1760" s="1113"/>
      <c r="S1760" s="1075"/>
      <c r="T1760" s="1129"/>
      <c r="U1760" s="1075"/>
    </row>
    <row r="1761" spans="1:21">
      <c r="A1761" s="1083"/>
      <c r="I1761" s="1077"/>
      <c r="J1761" s="1130"/>
      <c r="K1761" s="1077"/>
      <c r="L1761" s="1130"/>
      <c r="M1761" s="1114"/>
      <c r="N1761" s="1077"/>
      <c r="O1761" s="1130"/>
      <c r="P1761" s="1077"/>
      <c r="Q1761" s="1130"/>
      <c r="R1761" s="1114"/>
      <c r="S1761" s="1077"/>
      <c r="T1761" s="1130"/>
      <c r="U1761" s="1077"/>
    </row>
    <row r="1762" spans="1:21">
      <c r="A1762" s="1084"/>
      <c r="I1762" s="1075"/>
      <c r="J1762" s="1129"/>
      <c r="K1762" s="1075"/>
      <c r="L1762" s="1129"/>
      <c r="M1762" s="1113"/>
      <c r="N1762" s="1075"/>
      <c r="O1762" s="1129"/>
      <c r="P1762" s="1075"/>
      <c r="Q1762" s="1129"/>
      <c r="R1762" s="1113"/>
      <c r="S1762" s="1075"/>
      <c r="T1762" s="1129"/>
      <c r="U1762" s="1075"/>
    </row>
    <row r="1763" spans="1:21">
      <c r="A1763" s="1085"/>
      <c r="I1763" s="1077"/>
      <c r="J1763" s="1130"/>
      <c r="K1763" s="1077"/>
      <c r="L1763" s="1130"/>
      <c r="M1763" s="1114"/>
      <c r="N1763" s="1077"/>
      <c r="O1763" s="1130"/>
      <c r="P1763" s="1077"/>
      <c r="Q1763" s="1130"/>
      <c r="R1763" s="1114"/>
      <c r="S1763" s="1077"/>
      <c r="T1763" s="1130"/>
      <c r="U1763" s="1077"/>
    </row>
    <row r="1764" spans="1:21">
      <c r="A1764" s="1086"/>
      <c r="I1764" s="1075"/>
      <c r="J1764" s="1129"/>
      <c r="K1764" s="1075"/>
      <c r="L1764" s="1129"/>
      <c r="M1764" s="1113"/>
      <c r="N1764" s="1075"/>
      <c r="O1764" s="1129"/>
      <c r="P1764" s="1075"/>
      <c r="Q1764" s="1129"/>
      <c r="R1764" s="1113"/>
      <c r="S1764" s="1075"/>
      <c r="T1764" s="1129"/>
      <c r="U1764" s="1075"/>
    </row>
    <row r="1765" spans="1:21">
      <c r="A1765" s="1085"/>
      <c r="I1765" s="1077"/>
      <c r="J1765" s="1130"/>
      <c r="K1765" s="1077"/>
      <c r="L1765" s="1130"/>
      <c r="M1765" s="1114"/>
      <c r="N1765" s="1077"/>
      <c r="O1765" s="1130"/>
      <c r="P1765" s="1077"/>
      <c r="Q1765" s="1130"/>
      <c r="R1765" s="1114"/>
      <c r="S1765" s="1077"/>
      <c r="T1765" s="1130"/>
      <c r="U1765" s="1077"/>
    </row>
    <row r="1766" spans="1:21">
      <c r="A1766" s="1086"/>
      <c r="I1766" s="1075"/>
      <c r="J1766" s="1129"/>
      <c r="K1766" s="1075"/>
      <c r="L1766" s="1129"/>
      <c r="M1766" s="1113"/>
      <c r="N1766" s="1075"/>
      <c r="O1766" s="1129"/>
      <c r="P1766" s="1075"/>
      <c r="Q1766" s="1129"/>
      <c r="R1766" s="1113"/>
      <c r="S1766" s="1075"/>
      <c r="T1766" s="1129"/>
      <c r="U1766" s="1075"/>
    </row>
    <row r="1767" spans="1:21">
      <c r="A1767" s="1083"/>
      <c r="I1767" s="1077"/>
      <c r="J1767" s="1130"/>
      <c r="K1767" s="1077"/>
      <c r="L1767" s="1130"/>
      <c r="M1767" s="1114"/>
      <c r="N1767" s="1077"/>
      <c r="O1767" s="1130"/>
      <c r="P1767" s="1077"/>
      <c r="Q1767" s="1130"/>
      <c r="R1767" s="1114"/>
      <c r="S1767" s="1077"/>
      <c r="T1767" s="1130"/>
      <c r="U1767" s="1077"/>
    </row>
    <row r="1768" spans="1:21">
      <c r="A1768" s="1084"/>
      <c r="I1768" s="1075"/>
      <c r="J1768" s="1129"/>
      <c r="K1768" s="1075"/>
      <c r="L1768" s="1129"/>
      <c r="M1768" s="1113"/>
      <c r="N1768" s="1075"/>
      <c r="O1768" s="1129"/>
      <c r="P1768" s="1075"/>
      <c r="Q1768" s="1129"/>
      <c r="R1768" s="1113"/>
      <c r="S1768" s="1075"/>
      <c r="T1768" s="1129"/>
      <c r="U1768" s="1075"/>
    </row>
    <row r="1769" spans="1:21">
      <c r="A1769" s="1085"/>
      <c r="I1769" s="1077"/>
      <c r="J1769" s="1130"/>
      <c r="K1769" s="1077"/>
      <c r="L1769" s="1130"/>
      <c r="M1769" s="1114"/>
      <c r="N1769" s="1077"/>
      <c r="O1769" s="1130"/>
      <c r="P1769" s="1077"/>
      <c r="Q1769" s="1130"/>
      <c r="R1769" s="1114"/>
      <c r="S1769" s="1077"/>
      <c r="T1769" s="1130"/>
      <c r="U1769" s="1077"/>
    </row>
    <row r="1770" spans="1:21">
      <c r="A1770" s="1086"/>
      <c r="I1770" s="1075"/>
      <c r="J1770" s="1129"/>
      <c r="K1770" s="1075"/>
      <c r="L1770" s="1129"/>
      <c r="M1770" s="1113"/>
      <c r="N1770" s="1075"/>
      <c r="O1770" s="1129"/>
      <c r="P1770" s="1075"/>
      <c r="Q1770" s="1129"/>
      <c r="R1770" s="1113"/>
      <c r="S1770" s="1075"/>
      <c r="T1770" s="1129"/>
      <c r="U1770" s="1075"/>
    </row>
    <row r="1771" spans="1:21">
      <c r="A1771" s="1087"/>
      <c r="I1771" s="1077"/>
      <c r="J1771" s="1130"/>
      <c r="K1771" s="1077"/>
      <c r="L1771" s="1130"/>
      <c r="M1771" s="1114"/>
      <c r="N1771" s="1077"/>
      <c r="O1771" s="1130"/>
      <c r="P1771" s="1077"/>
      <c r="Q1771" s="1130"/>
      <c r="R1771" s="1114"/>
      <c r="S1771" s="1077"/>
      <c r="T1771" s="1130"/>
      <c r="U1771" s="1077"/>
    </row>
    <row r="1772" spans="1:21">
      <c r="A1772" s="1087"/>
      <c r="I1772" s="1077"/>
      <c r="J1772" s="1130"/>
      <c r="K1772" s="1077"/>
      <c r="L1772" s="1130"/>
      <c r="M1772" s="1114"/>
      <c r="N1772" s="1077"/>
      <c r="O1772" s="1130"/>
      <c r="P1772" s="1077"/>
      <c r="Q1772" s="1130"/>
      <c r="R1772" s="1114"/>
      <c r="S1772" s="1077"/>
      <c r="T1772" s="1130"/>
      <c r="U1772" s="1077"/>
    </row>
    <row r="1773" spans="1:21">
      <c r="A1773" s="1074"/>
      <c r="I1773" s="1075"/>
      <c r="J1773" s="1129"/>
      <c r="K1773" s="1075"/>
      <c r="L1773" s="1129"/>
      <c r="M1773" s="1113"/>
      <c r="N1773" s="1075"/>
      <c r="O1773" s="1129"/>
      <c r="P1773" s="1075"/>
      <c r="Q1773" s="1129"/>
      <c r="R1773" s="1113"/>
      <c r="S1773" s="1075"/>
      <c r="T1773" s="1129"/>
      <c r="U1773" s="1075"/>
    </row>
    <row r="1774" spans="1:21">
      <c r="A1774" s="1076"/>
      <c r="I1774" s="1077"/>
      <c r="J1774" s="1130"/>
      <c r="K1774" s="1077"/>
      <c r="L1774" s="1130"/>
      <c r="M1774" s="1114"/>
      <c r="N1774" s="1077"/>
      <c r="O1774" s="1130"/>
      <c r="P1774" s="1077"/>
      <c r="Q1774" s="1130"/>
      <c r="R1774" s="1114"/>
      <c r="S1774" s="1077"/>
      <c r="T1774" s="1130"/>
      <c r="U1774" s="1077"/>
    </row>
    <row r="1775" spans="1:21">
      <c r="A1775" s="1078"/>
      <c r="I1775" s="1075"/>
      <c r="J1775" s="1129"/>
      <c r="K1775" s="1075"/>
      <c r="L1775" s="1129"/>
      <c r="M1775" s="1113"/>
      <c r="N1775" s="1075"/>
      <c r="O1775" s="1129"/>
      <c r="P1775" s="1075"/>
      <c r="Q1775" s="1129"/>
      <c r="R1775" s="1113"/>
      <c r="S1775" s="1075"/>
      <c r="T1775" s="1129"/>
      <c r="U1775" s="1075"/>
    </row>
    <row r="1776" spans="1:21">
      <c r="A1776" s="1079"/>
      <c r="I1776" s="1077"/>
      <c r="J1776" s="1130"/>
      <c r="K1776" s="1077"/>
      <c r="L1776" s="1130"/>
      <c r="M1776" s="1114"/>
      <c r="N1776" s="1077"/>
      <c r="O1776" s="1130"/>
      <c r="P1776" s="1077"/>
      <c r="Q1776" s="1130"/>
      <c r="R1776" s="1114"/>
      <c r="S1776" s="1077"/>
      <c r="T1776" s="1130"/>
      <c r="U1776" s="1077"/>
    </row>
    <row r="1777" spans="1:21">
      <c r="A1777" s="1080"/>
      <c r="I1777" s="1075"/>
      <c r="J1777" s="1129"/>
      <c r="K1777" s="1075"/>
      <c r="L1777" s="1129"/>
      <c r="M1777" s="1113"/>
      <c r="N1777" s="1075"/>
      <c r="O1777" s="1129"/>
      <c r="P1777" s="1075"/>
      <c r="Q1777" s="1129"/>
      <c r="R1777" s="1113"/>
      <c r="S1777" s="1075"/>
      <c r="T1777" s="1129"/>
      <c r="U1777" s="1075"/>
    </row>
    <row r="1778" spans="1:21">
      <c r="A1778" s="1081"/>
      <c r="I1778" s="1077"/>
      <c r="J1778" s="1130"/>
      <c r="K1778" s="1077"/>
      <c r="L1778" s="1130"/>
      <c r="M1778" s="1114"/>
      <c r="N1778" s="1077"/>
      <c r="O1778" s="1130"/>
      <c r="P1778" s="1077"/>
      <c r="Q1778" s="1130"/>
      <c r="R1778" s="1114"/>
      <c r="S1778" s="1077"/>
      <c r="T1778" s="1130"/>
      <c r="U1778" s="1077"/>
    </row>
    <row r="1779" spans="1:21">
      <c r="A1779" s="1082"/>
      <c r="I1779" s="1075"/>
      <c r="J1779" s="1129"/>
      <c r="K1779" s="1075"/>
      <c r="L1779" s="1129"/>
      <c r="M1779" s="1113"/>
      <c r="N1779" s="1075"/>
      <c r="O1779" s="1129"/>
      <c r="P1779" s="1075"/>
      <c r="Q1779" s="1129"/>
      <c r="R1779" s="1113"/>
      <c r="S1779" s="1075"/>
      <c r="T1779" s="1129"/>
      <c r="U1779" s="1075"/>
    </row>
    <row r="1780" spans="1:21">
      <c r="A1780" s="1083"/>
      <c r="I1780" s="1077"/>
      <c r="J1780" s="1130"/>
      <c r="K1780" s="1077"/>
      <c r="L1780" s="1130"/>
      <c r="M1780" s="1114"/>
      <c r="N1780" s="1077"/>
      <c r="O1780" s="1130"/>
      <c r="P1780" s="1077"/>
      <c r="Q1780" s="1130"/>
      <c r="R1780" s="1114"/>
      <c r="S1780" s="1077"/>
      <c r="T1780" s="1130"/>
      <c r="U1780" s="1077"/>
    </row>
    <row r="1781" spans="1:21">
      <c r="A1781" s="1084"/>
      <c r="I1781" s="1075"/>
      <c r="J1781" s="1129"/>
      <c r="K1781" s="1075"/>
      <c r="L1781" s="1129"/>
      <c r="M1781" s="1113"/>
      <c r="N1781" s="1075"/>
      <c r="O1781" s="1129"/>
      <c r="P1781" s="1075"/>
      <c r="Q1781" s="1129"/>
      <c r="R1781" s="1113"/>
      <c r="S1781" s="1075"/>
      <c r="T1781" s="1129"/>
      <c r="U1781" s="1075"/>
    </row>
    <row r="1782" spans="1:21">
      <c r="A1782" s="1085"/>
      <c r="I1782" s="1077"/>
      <c r="J1782" s="1130"/>
      <c r="K1782" s="1077"/>
      <c r="L1782" s="1130"/>
      <c r="M1782" s="1114"/>
      <c r="N1782" s="1077"/>
      <c r="O1782" s="1130"/>
      <c r="P1782" s="1077"/>
      <c r="Q1782" s="1130"/>
      <c r="R1782" s="1114"/>
      <c r="S1782" s="1077"/>
      <c r="T1782" s="1130"/>
      <c r="U1782" s="1077"/>
    </row>
    <row r="1783" spans="1:21">
      <c r="A1783" s="1086"/>
      <c r="I1783" s="1075"/>
      <c r="J1783" s="1129"/>
      <c r="K1783" s="1075"/>
      <c r="L1783" s="1129"/>
      <c r="M1783" s="1113"/>
      <c r="N1783" s="1075"/>
      <c r="O1783" s="1129"/>
      <c r="P1783" s="1075"/>
      <c r="Q1783" s="1129"/>
      <c r="R1783" s="1113"/>
      <c r="S1783" s="1075"/>
      <c r="T1783" s="1129"/>
      <c r="U1783" s="1075"/>
    </row>
    <row r="1784" spans="1:21">
      <c r="A1784" s="1086"/>
      <c r="I1784" s="1075"/>
      <c r="J1784" s="1129"/>
      <c r="K1784" s="1075"/>
      <c r="L1784" s="1129"/>
      <c r="M1784" s="1113"/>
      <c r="N1784" s="1075"/>
      <c r="O1784" s="1129"/>
      <c r="P1784" s="1075"/>
      <c r="Q1784" s="1129"/>
      <c r="R1784" s="1113"/>
      <c r="S1784" s="1075"/>
      <c r="T1784" s="1129"/>
      <c r="U1784" s="1075"/>
    </row>
    <row r="1785" spans="1:21">
      <c r="A1785" s="1083"/>
      <c r="I1785" s="1077"/>
      <c r="J1785" s="1130"/>
      <c r="K1785" s="1077"/>
      <c r="L1785" s="1130"/>
      <c r="M1785" s="1114"/>
      <c r="N1785" s="1077"/>
      <c r="O1785" s="1130"/>
      <c r="P1785" s="1077"/>
      <c r="Q1785" s="1130"/>
      <c r="R1785" s="1114"/>
      <c r="S1785" s="1077"/>
      <c r="T1785" s="1130"/>
      <c r="U1785" s="1077"/>
    </row>
    <row r="1786" spans="1:21">
      <c r="A1786" s="1084"/>
      <c r="I1786" s="1075"/>
      <c r="J1786" s="1129"/>
      <c r="K1786" s="1075"/>
      <c r="L1786" s="1129"/>
      <c r="M1786" s="1113"/>
      <c r="N1786" s="1075"/>
      <c r="O1786" s="1129"/>
      <c r="P1786" s="1075"/>
      <c r="Q1786" s="1129"/>
      <c r="R1786" s="1113"/>
      <c r="S1786" s="1075"/>
      <c r="T1786" s="1129"/>
      <c r="U1786" s="1075"/>
    </row>
    <row r="1787" spans="1:21">
      <c r="A1787" s="1085"/>
      <c r="I1787" s="1077"/>
      <c r="J1787" s="1130"/>
      <c r="K1787" s="1077"/>
      <c r="L1787" s="1130"/>
      <c r="M1787" s="1114"/>
      <c r="N1787" s="1077"/>
      <c r="O1787" s="1130"/>
      <c r="P1787" s="1077"/>
      <c r="Q1787" s="1130"/>
      <c r="R1787" s="1114"/>
      <c r="S1787" s="1077"/>
      <c r="T1787" s="1130"/>
      <c r="U1787" s="1077"/>
    </row>
    <row r="1788" spans="1:21">
      <c r="A1788" s="1086"/>
      <c r="I1788" s="1075"/>
      <c r="J1788" s="1129"/>
      <c r="K1788" s="1075"/>
      <c r="L1788" s="1129"/>
      <c r="M1788" s="1113"/>
      <c r="N1788" s="1075"/>
      <c r="O1788" s="1129"/>
      <c r="P1788" s="1075"/>
      <c r="Q1788" s="1129"/>
      <c r="R1788" s="1113"/>
      <c r="S1788" s="1075"/>
      <c r="T1788" s="1129"/>
      <c r="U1788" s="1075"/>
    </row>
    <row r="1789" spans="1:21">
      <c r="A1789" s="1086"/>
      <c r="I1789" s="1075"/>
      <c r="J1789" s="1129"/>
      <c r="K1789" s="1075"/>
      <c r="L1789" s="1129"/>
      <c r="M1789" s="1113"/>
      <c r="N1789" s="1075"/>
      <c r="O1789" s="1129"/>
      <c r="P1789" s="1075"/>
      <c r="Q1789" s="1129"/>
      <c r="R1789" s="1113"/>
      <c r="S1789" s="1075"/>
      <c r="T1789" s="1129"/>
      <c r="U1789" s="1075"/>
    </row>
    <row r="1790" spans="1:21">
      <c r="A1790" s="1086"/>
      <c r="I1790" s="1075"/>
      <c r="J1790" s="1129"/>
      <c r="K1790" s="1075"/>
      <c r="L1790" s="1129"/>
      <c r="M1790" s="1113"/>
      <c r="N1790" s="1075"/>
      <c r="O1790" s="1129"/>
      <c r="P1790" s="1075"/>
      <c r="Q1790" s="1129"/>
      <c r="R1790" s="1113"/>
      <c r="S1790" s="1075"/>
      <c r="T1790" s="1129"/>
      <c r="U1790" s="1075"/>
    </row>
    <row r="1791" spans="1:21">
      <c r="A1791" s="1086"/>
      <c r="I1791" s="1075"/>
      <c r="J1791" s="1129"/>
      <c r="K1791" s="1075"/>
      <c r="L1791" s="1129"/>
      <c r="M1791" s="1113"/>
      <c r="N1791" s="1075"/>
      <c r="O1791" s="1129"/>
      <c r="P1791" s="1075"/>
      <c r="Q1791" s="1129"/>
      <c r="R1791" s="1113"/>
      <c r="S1791" s="1075"/>
      <c r="T1791" s="1129"/>
      <c r="U1791" s="1075"/>
    </row>
    <row r="1792" spans="1:21">
      <c r="A1792" s="1086"/>
      <c r="I1792" s="1075"/>
      <c r="J1792" s="1129"/>
      <c r="K1792" s="1075"/>
      <c r="L1792" s="1129"/>
      <c r="M1792" s="1113"/>
      <c r="N1792" s="1075"/>
      <c r="O1792" s="1129"/>
      <c r="P1792" s="1075"/>
      <c r="Q1792" s="1129"/>
      <c r="R1792" s="1113"/>
      <c r="S1792" s="1075"/>
      <c r="T1792" s="1129"/>
      <c r="U1792" s="1075"/>
    </row>
    <row r="1793" spans="1:21">
      <c r="A1793" s="1086"/>
      <c r="I1793" s="1075"/>
      <c r="J1793" s="1129"/>
      <c r="K1793" s="1075"/>
      <c r="L1793" s="1129"/>
      <c r="M1793" s="1113"/>
      <c r="N1793" s="1075"/>
      <c r="O1793" s="1129"/>
      <c r="P1793" s="1075"/>
      <c r="Q1793" s="1129"/>
      <c r="R1793" s="1113"/>
      <c r="S1793" s="1075"/>
      <c r="T1793" s="1129"/>
      <c r="U1793" s="1075"/>
    </row>
    <row r="1794" spans="1:21">
      <c r="A1794" s="1085"/>
      <c r="I1794" s="1077"/>
      <c r="J1794" s="1130"/>
      <c r="K1794" s="1077"/>
      <c r="L1794" s="1130"/>
      <c r="M1794" s="1114"/>
      <c r="N1794" s="1077"/>
      <c r="O1794" s="1130"/>
      <c r="P1794" s="1077"/>
      <c r="Q1794" s="1130"/>
      <c r="R1794" s="1114"/>
      <c r="S1794" s="1077"/>
      <c r="T1794" s="1130"/>
      <c r="U1794" s="1077"/>
    </row>
    <row r="1795" spans="1:21">
      <c r="A1795" s="1086"/>
      <c r="I1795" s="1075"/>
      <c r="J1795" s="1129"/>
      <c r="K1795" s="1075"/>
      <c r="L1795" s="1129"/>
      <c r="M1795" s="1113"/>
      <c r="N1795" s="1075"/>
      <c r="O1795" s="1129"/>
      <c r="P1795" s="1075"/>
      <c r="Q1795" s="1129"/>
      <c r="R1795" s="1113"/>
      <c r="S1795" s="1075"/>
      <c r="T1795" s="1129"/>
      <c r="U1795" s="1075"/>
    </row>
    <row r="1796" spans="1:21">
      <c r="A1796" s="1086"/>
      <c r="I1796" s="1075"/>
      <c r="J1796" s="1129"/>
      <c r="K1796" s="1075"/>
      <c r="L1796" s="1129"/>
      <c r="M1796" s="1113"/>
      <c r="N1796" s="1075"/>
      <c r="O1796" s="1129"/>
      <c r="P1796" s="1075"/>
      <c r="Q1796" s="1129"/>
      <c r="R1796" s="1113"/>
      <c r="S1796" s="1075"/>
      <c r="T1796" s="1129"/>
      <c r="U1796" s="1075"/>
    </row>
    <row r="1797" spans="1:21">
      <c r="A1797" s="1086"/>
      <c r="I1797" s="1075"/>
      <c r="J1797" s="1129"/>
      <c r="K1797" s="1075"/>
      <c r="L1797" s="1129"/>
      <c r="M1797" s="1113"/>
      <c r="N1797" s="1075"/>
      <c r="O1797" s="1129"/>
      <c r="P1797" s="1075"/>
      <c r="Q1797" s="1129"/>
      <c r="R1797" s="1113"/>
      <c r="S1797" s="1075"/>
      <c r="T1797" s="1129"/>
      <c r="U1797" s="1075"/>
    </row>
    <row r="1798" spans="1:21">
      <c r="A1798" s="1085"/>
      <c r="I1798" s="1077"/>
      <c r="J1798" s="1130"/>
      <c r="K1798" s="1077"/>
      <c r="L1798" s="1130"/>
      <c r="M1798" s="1114"/>
      <c r="N1798" s="1077"/>
      <c r="O1798" s="1130"/>
      <c r="P1798" s="1077"/>
      <c r="Q1798" s="1130"/>
      <c r="R1798" s="1114"/>
      <c r="S1798" s="1077"/>
      <c r="T1798" s="1130"/>
      <c r="U1798" s="1077"/>
    </row>
    <row r="1799" spans="1:21">
      <c r="A1799" s="1086"/>
      <c r="I1799" s="1075"/>
      <c r="J1799" s="1129"/>
      <c r="K1799" s="1075"/>
      <c r="L1799" s="1129"/>
      <c r="M1799" s="1113"/>
      <c r="N1799" s="1075"/>
      <c r="O1799" s="1129"/>
      <c r="P1799" s="1075"/>
      <c r="Q1799" s="1129"/>
      <c r="R1799" s="1113"/>
      <c r="S1799" s="1075"/>
      <c r="T1799" s="1129"/>
      <c r="U1799" s="1075"/>
    </row>
    <row r="1800" spans="1:21">
      <c r="A1800" s="1086"/>
      <c r="I1800" s="1075"/>
      <c r="J1800" s="1129"/>
      <c r="K1800" s="1075"/>
      <c r="L1800" s="1129"/>
      <c r="M1800" s="1113"/>
      <c r="N1800" s="1075"/>
      <c r="O1800" s="1129"/>
      <c r="P1800" s="1075"/>
      <c r="Q1800" s="1129"/>
      <c r="R1800" s="1113"/>
      <c r="S1800" s="1075"/>
      <c r="T1800" s="1129"/>
      <c r="U1800" s="1075"/>
    </row>
    <row r="1801" spans="1:21">
      <c r="A1801" s="1086"/>
      <c r="I1801" s="1075"/>
      <c r="J1801" s="1129"/>
      <c r="K1801" s="1075"/>
      <c r="L1801" s="1129"/>
      <c r="M1801" s="1113"/>
      <c r="N1801" s="1075"/>
      <c r="O1801" s="1129"/>
      <c r="P1801" s="1075"/>
      <c r="Q1801" s="1129"/>
      <c r="R1801" s="1113"/>
      <c r="S1801" s="1075"/>
      <c r="T1801" s="1129"/>
      <c r="U1801" s="1075"/>
    </row>
    <row r="1802" spans="1:21">
      <c r="A1802" s="1086"/>
      <c r="I1802" s="1075"/>
      <c r="J1802" s="1129"/>
      <c r="K1802" s="1075"/>
      <c r="L1802" s="1129"/>
      <c r="M1802" s="1113"/>
      <c r="N1802" s="1075"/>
      <c r="O1802" s="1129"/>
      <c r="P1802" s="1075"/>
      <c r="Q1802" s="1129"/>
      <c r="R1802" s="1113"/>
      <c r="S1802" s="1075"/>
      <c r="T1802" s="1129"/>
      <c r="U1802" s="1075"/>
    </row>
    <row r="1803" spans="1:21">
      <c r="A1803" s="1086"/>
      <c r="I1803" s="1075"/>
      <c r="J1803" s="1129"/>
      <c r="K1803" s="1075"/>
      <c r="L1803" s="1129"/>
      <c r="M1803" s="1113"/>
      <c r="N1803" s="1075"/>
      <c r="O1803" s="1129"/>
      <c r="P1803" s="1075"/>
      <c r="Q1803" s="1129"/>
      <c r="R1803" s="1113"/>
      <c r="S1803" s="1075"/>
      <c r="T1803" s="1129"/>
      <c r="U1803" s="1075"/>
    </row>
    <row r="1804" spans="1:21">
      <c r="A1804" s="1086"/>
      <c r="I1804" s="1075"/>
      <c r="J1804" s="1129"/>
      <c r="K1804" s="1075"/>
      <c r="L1804" s="1129"/>
      <c r="M1804" s="1113"/>
      <c r="N1804" s="1075"/>
      <c r="O1804" s="1129"/>
      <c r="P1804" s="1075"/>
      <c r="Q1804" s="1129"/>
      <c r="R1804" s="1113"/>
      <c r="S1804" s="1075"/>
      <c r="T1804" s="1129"/>
      <c r="U1804" s="1075"/>
    </row>
    <row r="1805" spans="1:21">
      <c r="A1805" s="1084"/>
      <c r="I1805" s="1075"/>
      <c r="J1805" s="1129"/>
      <c r="K1805" s="1075"/>
      <c r="L1805" s="1129"/>
      <c r="M1805" s="1113"/>
      <c r="N1805" s="1075"/>
      <c r="O1805" s="1129"/>
      <c r="P1805" s="1075"/>
      <c r="Q1805" s="1129"/>
      <c r="R1805" s="1113"/>
      <c r="S1805" s="1075"/>
      <c r="T1805" s="1129"/>
      <c r="U1805" s="1075"/>
    </row>
    <row r="1806" spans="1:21">
      <c r="A1806" s="1085"/>
      <c r="I1806" s="1077"/>
      <c r="J1806" s="1130"/>
      <c r="K1806" s="1077"/>
      <c r="L1806" s="1130"/>
      <c r="M1806" s="1114"/>
      <c r="N1806" s="1077"/>
      <c r="O1806" s="1130"/>
      <c r="P1806" s="1077"/>
      <c r="Q1806" s="1130"/>
      <c r="R1806" s="1114"/>
      <c r="S1806" s="1077"/>
      <c r="T1806" s="1130"/>
      <c r="U1806" s="1077"/>
    </row>
    <row r="1807" spans="1:21">
      <c r="A1807" s="1086"/>
      <c r="I1807" s="1075"/>
      <c r="J1807" s="1129"/>
      <c r="K1807" s="1075"/>
      <c r="L1807" s="1129"/>
      <c r="M1807" s="1113"/>
      <c r="N1807" s="1075"/>
      <c r="O1807" s="1129"/>
      <c r="P1807" s="1075"/>
      <c r="Q1807" s="1129"/>
      <c r="R1807" s="1113"/>
      <c r="S1807" s="1075"/>
      <c r="T1807" s="1129"/>
      <c r="U1807" s="1075"/>
    </row>
    <row r="1808" spans="1:21">
      <c r="A1808" s="1086"/>
      <c r="I1808" s="1075"/>
      <c r="J1808" s="1129"/>
      <c r="K1808" s="1075"/>
      <c r="L1808" s="1129"/>
      <c r="M1808" s="1113"/>
      <c r="N1808" s="1075"/>
      <c r="O1808" s="1129"/>
      <c r="P1808" s="1075"/>
      <c r="Q1808" s="1129"/>
      <c r="R1808" s="1113"/>
      <c r="S1808" s="1075"/>
      <c r="T1808" s="1129"/>
      <c r="U1808" s="1075"/>
    </row>
    <row r="1809" spans="1:21">
      <c r="A1809" s="1082"/>
      <c r="I1809" s="1075"/>
      <c r="J1809" s="1129"/>
      <c r="K1809" s="1075"/>
      <c r="L1809" s="1129"/>
      <c r="M1809" s="1113"/>
      <c r="N1809" s="1075"/>
      <c r="O1809" s="1129"/>
      <c r="P1809" s="1075"/>
      <c r="Q1809" s="1129"/>
      <c r="R1809" s="1113"/>
      <c r="S1809" s="1075"/>
      <c r="T1809" s="1129"/>
      <c r="U1809" s="1075"/>
    </row>
    <row r="1810" spans="1:21">
      <c r="A1810" s="1083"/>
      <c r="I1810" s="1077"/>
      <c r="J1810" s="1130"/>
      <c r="K1810" s="1077"/>
      <c r="L1810" s="1130"/>
      <c r="M1810" s="1114"/>
      <c r="N1810" s="1077"/>
      <c r="O1810" s="1130"/>
      <c r="P1810" s="1077"/>
      <c r="Q1810" s="1130"/>
      <c r="R1810" s="1114"/>
      <c r="S1810" s="1077"/>
      <c r="T1810" s="1130"/>
      <c r="U1810" s="1077"/>
    </row>
    <row r="1811" spans="1:21">
      <c r="A1811" s="1084"/>
      <c r="I1811" s="1075"/>
      <c r="J1811" s="1129"/>
      <c r="K1811" s="1075"/>
      <c r="L1811" s="1129"/>
      <c r="M1811" s="1113"/>
      <c r="N1811" s="1075"/>
      <c r="O1811" s="1129"/>
      <c r="P1811" s="1075"/>
      <c r="Q1811" s="1129"/>
      <c r="R1811" s="1113"/>
      <c r="S1811" s="1075"/>
      <c r="T1811" s="1129"/>
      <c r="U1811" s="1075"/>
    </row>
    <row r="1812" spans="1:21">
      <c r="A1812" s="1085"/>
      <c r="I1812" s="1077"/>
      <c r="J1812" s="1130"/>
      <c r="K1812" s="1077"/>
      <c r="L1812" s="1130"/>
      <c r="M1812" s="1114"/>
      <c r="N1812" s="1077"/>
      <c r="O1812" s="1130"/>
      <c r="P1812" s="1077"/>
      <c r="Q1812" s="1130"/>
      <c r="R1812" s="1114"/>
      <c r="S1812" s="1077"/>
      <c r="T1812" s="1130"/>
      <c r="U1812" s="1077"/>
    </row>
    <row r="1813" spans="1:21">
      <c r="A1813" s="1086"/>
      <c r="I1813" s="1075"/>
      <c r="J1813" s="1129"/>
      <c r="K1813" s="1075"/>
      <c r="L1813" s="1129"/>
      <c r="M1813" s="1113"/>
      <c r="N1813" s="1075"/>
      <c r="O1813" s="1129"/>
      <c r="P1813" s="1075"/>
      <c r="Q1813" s="1129"/>
      <c r="R1813" s="1113"/>
      <c r="S1813" s="1075"/>
      <c r="T1813" s="1129"/>
      <c r="U1813" s="1075"/>
    </row>
    <row r="1814" spans="1:21">
      <c r="A1814" s="1086"/>
      <c r="I1814" s="1075"/>
      <c r="J1814" s="1129"/>
      <c r="K1814" s="1075"/>
      <c r="L1814" s="1129"/>
      <c r="M1814" s="1113"/>
      <c r="N1814" s="1075"/>
      <c r="O1814" s="1129"/>
      <c r="P1814" s="1075"/>
      <c r="Q1814" s="1129"/>
      <c r="R1814" s="1113"/>
      <c r="S1814" s="1075"/>
      <c r="T1814" s="1129"/>
      <c r="U1814" s="1075"/>
    </row>
    <row r="1815" spans="1:21">
      <c r="A1815" s="1082"/>
      <c r="I1815" s="1075"/>
      <c r="J1815" s="1129"/>
      <c r="K1815" s="1075"/>
      <c r="L1815" s="1129"/>
      <c r="M1815" s="1113"/>
      <c r="N1815" s="1075"/>
      <c r="O1815" s="1129"/>
      <c r="P1815" s="1075"/>
      <c r="Q1815" s="1129"/>
      <c r="R1815" s="1113"/>
      <c r="S1815" s="1075"/>
      <c r="T1815" s="1129"/>
      <c r="U1815" s="1075"/>
    </row>
    <row r="1816" spans="1:21">
      <c r="A1816" s="1083"/>
      <c r="I1816" s="1077"/>
      <c r="J1816" s="1130"/>
      <c r="K1816" s="1077"/>
      <c r="L1816" s="1130"/>
      <c r="M1816" s="1114"/>
      <c r="N1816" s="1077"/>
      <c r="O1816" s="1130"/>
      <c r="P1816" s="1077"/>
      <c r="Q1816" s="1130"/>
      <c r="R1816" s="1114"/>
      <c r="S1816" s="1077"/>
      <c r="T1816" s="1130"/>
      <c r="U1816" s="1077"/>
    </row>
    <row r="1817" spans="1:21">
      <c r="A1817" s="1084"/>
      <c r="I1817" s="1075"/>
      <c r="J1817" s="1129"/>
      <c r="K1817" s="1075"/>
      <c r="L1817" s="1129"/>
      <c r="M1817" s="1113"/>
      <c r="N1817" s="1075"/>
      <c r="O1817" s="1129"/>
      <c r="P1817" s="1075"/>
      <c r="Q1817" s="1129"/>
      <c r="R1817" s="1113"/>
      <c r="S1817" s="1075"/>
      <c r="T1817" s="1129"/>
      <c r="U1817" s="1075"/>
    </row>
    <row r="1818" spans="1:21">
      <c r="A1818" s="1085"/>
      <c r="I1818" s="1077"/>
      <c r="J1818" s="1130"/>
      <c r="K1818" s="1077"/>
      <c r="L1818" s="1130"/>
      <c r="M1818" s="1114"/>
      <c r="N1818" s="1077"/>
      <c r="O1818" s="1130"/>
      <c r="P1818" s="1077"/>
      <c r="Q1818" s="1130"/>
      <c r="R1818" s="1114"/>
      <c r="S1818" s="1077"/>
      <c r="T1818" s="1130"/>
      <c r="U1818" s="1077"/>
    </row>
    <row r="1819" spans="1:21">
      <c r="A1819" s="1086"/>
      <c r="I1819" s="1075"/>
      <c r="J1819" s="1129"/>
      <c r="K1819" s="1075"/>
      <c r="L1819" s="1129"/>
      <c r="M1819" s="1113"/>
      <c r="N1819" s="1075"/>
      <c r="O1819" s="1129"/>
      <c r="P1819" s="1075"/>
      <c r="Q1819" s="1129"/>
      <c r="R1819" s="1113"/>
      <c r="S1819" s="1075"/>
      <c r="T1819" s="1129"/>
      <c r="U1819" s="1075"/>
    </row>
    <row r="1820" spans="1:21">
      <c r="A1820" s="1086"/>
      <c r="I1820" s="1075"/>
      <c r="J1820" s="1129"/>
      <c r="K1820" s="1075"/>
      <c r="L1820" s="1129"/>
      <c r="M1820" s="1113"/>
      <c r="N1820" s="1075"/>
      <c r="O1820" s="1129"/>
      <c r="P1820" s="1075"/>
      <c r="Q1820" s="1129"/>
      <c r="R1820" s="1113"/>
      <c r="S1820" s="1075"/>
      <c r="T1820" s="1129"/>
      <c r="U1820" s="1075"/>
    </row>
    <row r="1821" spans="1:21">
      <c r="A1821" s="1074"/>
      <c r="I1821" s="1075"/>
      <c r="J1821" s="1129"/>
      <c r="K1821" s="1075"/>
      <c r="L1821" s="1129"/>
      <c r="M1821" s="1113"/>
      <c r="N1821" s="1075"/>
      <c r="O1821" s="1129"/>
      <c r="P1821" s="1075"/>
      <c r="Q1821" s="1129"/>
      <c r="R1821" s="1113"/>
      <c r="S1821" s="1075"/>
      <c r="T1821" s="1129"/>
      <c r="U1821" s="1075"/>
    </row>
    <row r="1822" spans="1:21">
      <c r="A1822" s="1076"/>
      <c r="I1822" s="1077"/>
      <c r="J1822" s="1130"/>
      <c r="K1822" s="1077"/>
      <c r="L1822" s="1130"/>
      <c r="M1822" s="1114"/>
      <c r="N1822" s="1077"/>
      <c r="O1822" s="1130"/>
      <c r="P1822" s="1077"/>
      <c r="Q1822" s="1130"/>
      <c r="R1822" s="1114"/>
      <c r="S1822" s="1077"/>
      <c r="T1822" s="1130"/>
      <c r="U1822" s="1077"/>
    </row>
    <row r="1823" spans="1:21">
      <c r="A1823" s="1078"/>
      <c r="I1823" s="1075"/>
      <c r="J1823" s="1129"/>
      <c r="K1823" s="1075"/>
      <c r="L1823" s="1129"/>
      <c r="M1823" s="1113"/>
      <c r="N1823" s="1075"/>
      <c r="O1823" s="1129"/>
      <c r="P1823" s="1075"/>
      <c r="Q1823" s="1129"/>
      <c r="R1823" s="1113"/>
      <c r="S1823" s="1075"/>
      <c r="T1823" s="1129"/>
      <c r="U1823" s="1075"/>
    </row>
    <row r="1824" spans="1:21">
      <c r="A1824" s="1079"/>
      <c r="I1824" s="1077"/>
      <c r="J1824" s="1130"/>
      <c r="K1824" s="1077"/>
      <c r="L1824" s="1130"/>
      <c r="M1824" s="1114"/>
      <c r="N1824" s="1077"/>
      <c r="O1824" s="1130"/>
      <c r="P1824" s="1077"/>
      <c r="Q1824" s="1130"/>
      <c r="R1824" s="1114"/>
      <c r="S1824" s="1077"/>
      <c r="T1824" s="1130"/>
      <c r="U1824" s="1077"/>
    </row>
    <row r="1825" spans="1:21">
      <c r="A1825" s="1080"/>
      <c r="I1825" s="1075"/>
      <c r="J1825" s="1129"/>
      <c r="K1825" s="1075"/>
      <c r="L1825" s="1129"/>
      <c r="M1825" s="1113"/>
      <c r="N1825" s="1075"/>
      <c r="O1825" s="1129"/>
      <c r="P1825" s="1075"/>
      <c r="Q1825" s="1129"/>
      <c r="R1825" s="1113"/>
      <c r="S1825" s="1075"/>
      <c r="T1825" s="1129"/>
      <c r="U1825" s="1075"/>
    </row>
    <row r="1826" spans="1:21">
      <c r="A1826" s="1081"/>
      <c r="I1826" s="1077"/>
      <c r="J1826" s="1130"/>
      <c r="K1826" s="1077"/>
      <c r="L1826" s="1130"/>
      <c r="M1826" s="1114"/>
      <c r="N1826" s="1077"/>
      <c r="O1826" s="1130"/>
      <c r="P1826" s="1077"/>
      <c r="Q1826" s="1130"/>
      <c r="R1826" s="1114"/>
      <c r="S1826" s="1077"/>
      <c r="T1826" s="1130"/>
      <c r="U1826" s="1077"/>
    </row>
    <row r="1827" spans="1:21">
      <c r="A1827" s="1082"/>
      <c r="I1827" s="1075"/>
      <c r="J1827" s="1129"/>
      <c r="K1827" s="1075"/>
      <c r="L1827" s="1129"/>
      <c r="M1827" s="1113"/>
      <c r="N1827" s="1075"/>
      <c r="O1827" s="1129"/>
      <c r="P1827" s="1075"/>
      <c r="Q1827" s="1129"/>
      <c r="R1827" s="1113"/>
      <c r="S1827" s="1075"/>
      <c r="T1827" s="1129"/>
      <c r="U1827" s="1075"/>
    </row>
    <row r="1828" spans="1:21">
      <c r="A1828" s="1083"/>
      <c r="I1828" s="1077"/>
      <c r="J1828" s="1130"/>
      <c r="K1828" s="1077"/>
      <c r="L1828" s="1130"/>
      <c r="M1828" s="1114"/>
      <c r="N1828" s="1077"/>
      <c r="O1828" s="1130"/>
      <c r="P1828" s="1077"/>
      <c r="Q1828" s="1130"/>
      <c r="R1828" s="1114"/>
      <c r="S1828" s="1077"/>
      <c r="T1828" s="1130"/>
      <c r="U1828" s="1077"/>
    </row>
    <row r="1829" spans="1:21">
      <c r="A1829" s="1084"/>
      <c r="I1829" s="1075"/>
      <c r="J1829" s="1129"/>
      <c r="K1829" s="1075"/>
      <c r="L1829" s="1129"/>
      <c r="M1829" s="1113"/>
      <c r="N1829" s="1075"/>
      <c r="O1829" s="1129"/>
      <c r="P1829" s="1075"/>
      <c r="Q1829" s="1129"/>
      <c r="R1829" s="1113"/>
      <c r="S1829" s="1075"/>
      <c r="T1829" s="1129"/>
      <c r="U1829" s="1075"/>
    </row>
    <row r="1830" spans="1:21">
      <c r="A1830" s="1085"/>
      <c r="I1830" s="1077"/>
      <c r="J1830" s="1130"/>
      <c r="K1830" s="1077"/>
      <c r="L1830" s="1130"/>
      <c r="M1830" s="1114"/>
      <c r="N1830" s="1077"/>
      <c r="O1830" s="1130"/>
      <c r="P1830" s="1077"/>
      <c r="Q1830" s="1130"/>
      <c r="R1830" s="1114"/>
      <c r="S1830" s="1077"/>
      <c r="T1830" s="1130"/>
      <c r="U1830" s="1077"/>
    </row>
    <row r="1831" spans="1:21">
      <c r="A1831" s="1086"/>
      <c r="I1831" s="1075"/>
      <c r="J1831" s="1129"/>
      <c r="K1831" s="1075"/>
      <c r="L1831" s="1129"/>
      <c r="M1831" s="1113"/>
      <c r="N1831" s="1075"/>
      <c r="O1831" s="1129"/>
      <c r="P1831" s="1075"/>
      <c r="Q1831" s="1129"/>
      <c r="R1831" s="1113"/>
      <c r="S1831" s="1075"/>
      <c r="T1831" s="1129"/>
      <c r="U1831" s="1075"/>
    </row>
    <row r="1832" spans="1:21">
      <c r="A1832" s="1086"/>
      <c r="I1832" s="1075"/>
      <c r="J1832" s="1129"/>
      <c r="K1832" s="1075"/>
      <c r="L1832" s="1129"/>
      <c r="M1832" s="1113"/>
      <c r="N1832" s="1075"/>
      <c r="O1832" s="1129"/>
      <c r="P1832" s="1075"/>
      <c r="Q1832" s="1129"/>
      <c r="R1832" s="1113"/>
      <c r="S1832" s="1075"/>
      <c r="T1832" s="1129"/>
      <c r="U1832" s="1075"/>
    </row>
    <row r="1833" spans="1:21">
      <c r="A1833" s="1072"/>
      <c r="I1833" s="1073"/>
      <c r="J1833" s="1131"/>
      <c r="K1833" s="1073"/>
      <c r="L1833" s="1131"/>
      <c r="M1833" s="1113"/>
      <c r="N1833" s="1073"/>
      <c r="O1833" s="1131"/>
      <c r="P1833" s="1073"/>
      <c r="Q1833" s="1131"/>
      <c r="R1833" s="1113"/>
      <c r="S1833" s="1073"/>
      <c r="T1833" s="1131"/>
      <c r="U1833" s="1073"/>
    </row>
    <row r="1834" spans="1:21">
      <c r="A1834" s="1074"/>
      <c r="I1834" s="1075"/>
      <c r="J1834" s="1129"/>
      <c r="K1834" s="1075"/>
      <c r="L1834" s="1129"/>
      <c r="M1834" s="1113"/>
      <c r="N1834" s="1075"/>
      <c r="O1834" s="1129"/>
      <c r="P1834" s="1075"/>
      <c r="Q1834" s="1129"/>
      <c r="R1834" s="1113"/>
      <c r="S1834" s="1075"/>
      <c r="T1834" s="1129"/>
      <c r="U1834" s="1075"/>
    </row>
    <row r="1835" spans="1:21">
      <c r="A1835" s="1076"/>
      <c r="I1835" s="1077"/>
      <c r="J1835" s="1130"/>
      <c r="K1835" s="1077"/>
      <c r="L1835" s="1130"/>
      <c r="M1835" s="1114"/>
      <c r="N1835" s="1077"/>
      <c r="O1835" s="1130"/>
      <c r="P1835" s="1077"/>
      <c r="Q1835" s="1130"/>
      <c r="R1835" s="1114"/>
      <c r="S1835" s="1077"/>
      <c r="T1835" s="1130"/>
      <c r="U1835" s="1077"/>
    </row>
    <row r="1836" spans="1:21">
      <c r="A1836" s="1078"/>
      <c r="I1836" s="1075"/>
      <c r="J1836" s="1129"/>
      <c r="K1836" s="1075"/>
      <c r="L1836" s="1129"/>
      <c r="M1836" s="1113"/>
      <c r="N1836" s="1075"/>
      <c r="O1836" s="1129"/>
      <c r="P1836" s="1075"/>
      <c r="Q1836" s="1129"/>
      <c r="R1836" s="1113"/>
      <c r="S1836" s="1075"/>
      <c r="T1836" s="1129"/>
      <c r="U1836" s="1075"/>
    </row>
    <row r="1837" spans="1:21">
      <c r="A1837" s="1079"/>
      <c r="I1837" s="1077"/>
      <c r="J1837" s="1130"/>
      <c r="K1837" s="1077"/>
      <c r="L1837" s="1130"/>
      <c r="M1837" s="1114"/>
      <c r="N1837" s="1077"/>
      <c r="O1837" s="1130"/>
      <c r="P1837" s="1077"/>
      <c r="Q1837" s="1130"/>
      <c r="R1837" s="1114"/>
      <c r="S1837" s="1077"/>
      <c r="T1837" s="1130"/>
      <c r="U1837" s="1077"/>
    </row>
    <row r="1838" spans="1:21">
      <c r="A1838" s="1080"/>
      <c r="I1838" s="1075"/>
      <c r="J1838" s="1129"/>
      <c r="K1838" s="1075"/>
      <c r="L1838" s="1129"/>
      <c r="M1838" s="1113"/>
      <c r="N1838" s="1075"/>
      <c r="O1838" s="1129"/>
      <c r="P1838" s="1075"/>
      <c r="Q1838" s="1129"/>
      <c r="R1838" s="1113"/>
      <c r="S1838" s="1075"/>
      <c r="T1838" s="1129"/>
      <c r="U1838" s="1075"/>
    </row>
    <row r="1839" spans="1:21">
      <c r="A1839" s="1081"/>
      <c r="I1839" s="1077"/>
      <c r="J1839" s="1130"/>
      <c r="K1839" s="1077"/>
      <c r="L1839" s="1130"/>
      <c r="M1839" s="1114"/>
      <c r="N1839" s="1077"/>
      <c r="O1839" s="1130"/>
      <c r="P1839" s="1077"/>
      <c r="Q1839" s="1130"/>
      <c r="R1839" s="1114"/>
      <c r="S1839" s="1077"/>
      <c r="T1839" s="1130"/>
      <c r="U1839" s="1077"/>
    </row>
    <row r="1840" spans="1:21">
      <c r="A1840" s="1082"/>
      <c r="I1840" s="1075"/>
      <c r="J1840" s="1129"/>
      <c r="K1840" s="1075"/>
      <c r="L1840" s="1129"/>
      <c r="M1840" s="1113"/>
      <c r="N1840" s="1075"/>
      <c r="O1840" s="1129"/>
      <c r="P1840" s="1075"/>
      <c r="Q1840" s="1129"/>
      <c r="R1840" s="1113"/>
      <c r="S1840" s="1075"/>
      <c r="T1840" s="1129"/>
      <c r="U1840" s="1075"/>
    </row>
    <row r="1841" spans="1:21">
      <c r="A1841" s="1083"/>
      <c r="I1841" s="1077"/>
      <c r="J1841" s="1130"/>
      <c r="K1841" s="1077"/>
      <c r="L1841" s="1130"/>
      <c r="M1841" s="1114"/>
      <c r="N1841" s="1077"/>
      <c r="O1841" s="1130"/>
      <c r="P1841" s="1077"/>
      <c r="Q1841" s="1130"/>
      <c r="R1841" s="1114"/>
      <c r="S1841" s="1077"/>
      <c r="T1841" s="1130"/>
      <c r="U1841" s="1077"/>
    </row>
    <row r="1842" spans="1:21">
      <c r="A1842" s="1084"/>
      <c r="I1842" s="1075"/>
      <c r="J1842" s="1129"/>
      <c r="K1842" s="1075"/>
      <c r="L1842" s="1129"/>
      <c r="M1842" s="1113"/>
      <c r="N1842" s="1075"/>
      <c r="O1842" s="1129"/>
      <c r="P1842" s="1075"/>
      <c r="Q1842" s="1129"/>
      <c r="R1842" s="1113"/>
      <c r="S1842" s="1075"/>
      <c r="T1842" s="1129"/>
      <c r="U1842" s="1075"/>
    </row>
    <row r="1843" spans="1:21">
      <c r="A1843" s="1085"/>
      <c r="I1843" s="1077"/>
      <c r="J1843" s="1130"/>
      <c r="K1843" s="1077"/>
      <c r="L1843" s="1130"/>
      <c r="M1843" s="1114"/>
      <c r="N1843" s="1077"/>
      <c r="O1843" s="1130"/>
      <c r="P1843" s="1077"/>
      <c r="Q1843" s="1130"/>
      <c r="R1843" s="1114"/>
      <c r="S1843" s="1077"/>
      <c r="T1843" s="1130"/>
      <c r="U1843" s="1077"/>
    </row>
    <row r="1844" spans="1:21">
      <c r="A1844" s="1086"/>
      <c r="I1844" s="1075"/>
      <c r="J1844" s="1129"/>
      <c r="K1844" s="1075"/>
      <c r="L1844" s="1129"/>
      <c r="M1844" s="1113"/>
      <c r="N1844" s="1075"/>
      <c r="O1844" s="1129"/>
      <c r="P1844" s="1075"/>
      <c r="Q1844" s="1129"/>
      <c r="R1844" s="1113"/>
      <c r="S1844" s="1075"/>
      <c r="T1844" s="1129"/>
      <c r="U1844" s="1075"/>
    </row>
    <row r="1845" spans="1:21">
      <c r="A1845" s="1087"/>
      <c r="I1845" s="1077"/>
      <c r="J1845" s="1130"/>
      <c r="K1845" s="1077"/>
      <c r="L1845" s="1130"/>
      <c r="M1845" s="1114"/>
      <c r="N1845" s="1077"/>
      <c r="O1845" s="1130"/>
      <c r="P1845" s="1077"/>
      <c r="Q1845" s="1130"/>
      <c r="R1845" s="1114"/>
      <c r="S1845" s="1077"/>
      <c r="T1845" s="1130"/>
      <c r="U1845" s="1077"/>
    </row>
    <row r="1846" spans="1:21">
      <c r="A1846" s="1086"/>
      <c r="I1846" s="1075"/>
      <c r="J1846" s="1129"/>
      <c r="K1846" s="1075"/>
      <c r="L1846" s="1129"/>
      <c r="M1846" s="1113"/>
      <c r="N1846" s="1075"/>
      <c r="O1846" s="1129"/>
      <c r="P1846" s="1075"/>
      <c r="Q1846" s="1129"/>
      <c r="R1846" s="1113"/>
      <c r="S1846" s="1075"/>
      <c r="T1846" s="1129"/>
      <c r="U1846" s="1075"/>
    </row>
    <row r="1847" spans="1:21">
      <c r="A1847" s="1087"/>
      <c r="I1847" s="1077"/>
      <c r="J1847" s="1130"/>
      <c r="K1847" s="1077"/>
      <c r="L1847" s="1130"/>
      <c r="M1847" s="1114"/>
      <c r="N1847" s="1077"/>
      <c r="O1847" s="1130"/>
      <c r="P1847" s="1077"/>
      <c r="Q1847" s="1130"/>
      <c r="R1847" s="1114"/>
      <c r="S1847" s="1077"/>
      <c r="T1847" s="1130"/>
      <c r="U1847" s="1077"/>
    </row>
    <row r="1848" spans="1:21">
      <c r="A1848" s="1076"/>
      <c r="I1848" s="1077"/>
      <c r="J1848" s="1130"/>
      <c r="K1848" s="1077"/>
      <c r="L1848" s="1130"/>
      <c r="M1848" s="1114"/>
      <c r="N1848" s="1077"/>
      <c r="O1848" s="1130"/>
      <c r="P1848" s="1077"/>
      <c r="Q1848" s="1130"/>
      <c r="R1848" s="1114"/>
      <c r="S1848" s="1077"/>
      <c r="T1848" s="1130"/>
      <c r="U1848" s="1077"/>
    </row>
    <row r="1849" spans="1:21">
      <c r="A1849" s="1078"/>
      <c r="I1849" s="1075"/>
      <c r="J1849" s="1129"/>
      <c r="K1849" s="1075"/>
      <c r="L1849" s="1129"/>
      <c r="M1849" s="1113"/>
      <c r="N1849" s="1075"/>
      <c r="O1849" s="1129"/>
      <c r="P1849" s="1075"/>
      <c r="Q1849" s="1129"/>
      <c r="R1849" s="1113"/>
      <c r="S1849" s="1075"/>
      <c r="T1849" s="1129"/>
      <c r="U1849" s="1075"/>
    </row>
    <row r="1850" spans="1:21">
      <c r="A1850" s="1079"/>
      <c r="I1850" s="1077"/>
      <c r="J1850" s="1130"/>
      <c r="K1850" s="1077"/>
      <c r="L1850" s="1130"/>
      <c r="M1850" s="1114"/>
      <c r="N1850" s="1077"/>
      <c r="O1850" s="1130"/>
      <c r="P1850" s="1077"/>
      <c r="Q1850" s="1130"/>
      <c r="R1850" s="1114"/>
      <c r="S1850" s="1077"/>
      <c r="T1850" s="1130"/>
      <c r="U1850" s="1077"/>
    </row>
    <row r="1851" spans="1:21">
      <c r="A1851" s="1080"/>
      <c r="I1851" s="1075"/>
      <c r="J1851" s="1129"/>
      <c r="K1851" s="1075"/>
      <c r="L1851" s="1129"/>
      <c r="M1851" s="1113"/>
      <c r="N1851" s="1075"/>
      <c r="O1851" s="1129"/>
      <c r="P1851" s="1075"/>
      <c r="Q1851" s="1129"/>
      <c r="R1851" s="1113"/>
      <c r="S1851" s="1075"/>
      <c r="T1851" s="1129"/>
      <c r="U1851" s="1075"/>
    </row>
    <row r="1852" spans="1:21">
      <c r="A1852" s="1081"/>
      <c r="I1852" s="1077"/>
      <c r="J1852" s="1130"/>
      <c r="K1852" s="1077"/>
      <c r="L1852" s="1130"/>
      <c r="M1852" s="1114"/>
      <c r="N1852" s="1077"/>
      <c r="O1852" s="1130"/>
      <c r="P1852" s="1077"/>
      <c r="Q1852" s="1130"/>
      <c r="R1852" s="1114"/>
      <c r="S1852" s="1077"/>
      <c r="T1852" s="1130"/>
      <c r="U1852" s="1077"/>
    </row>
    <row r="1853" spans="1:21">
      <c r="A1853" s="1082"/>
      <c r="I1853" s="1075"/>
      <c r="J1853" s="1129"/>
      <c r="K1853" s="1075"/>
      <c r="L1853" s="1129"/>
      <c r="M1853" s="1113"/>
      <c r="N1853" s="1075"/>
      <c r="O1853" s="1129"/>
      <c r="P1853" s="1075"/>
      <c r="Q1853" s="1129"/>
      <c r="R1853" s="1113"/>
      <c r="S1853" s="1075"/>
      <c r="T1853" s="1129"/>
      <c r="U1853" s="1075"/>
    </row>
    <row r="1854" spans="1:21">
      <c r="A1854" s="1083"/>
      <c r="I1854" s="1077"/>
      <c r="J1854" s="1130"/>
      <c r="K1854" s="1077"/>
      <c r="L1854" s="1130"/>
      <c r="M1854" s="1114"/>
      <c r="N1854" s="1077"/>
      <c r="O1854" s="1130"/>
      <c r="P1854" s="1077"/>
      <c r="Q1854" s="1130"/>
      <c r="R1854" s="1114"/>
      <c r="S1854" s="1077"/>
      <c r="T1854" s="1130"/>
      <c r="U1854" s="1077"/>
    </row>
    <row r="1855" spans="1:21">
      <c r="A1855" s="1084"/>
      <c r="I1855" s="1075"/>
      <c r="J1855" s="1129"/>
      <c r="K1855" s="1075"/>
      <c r="L1855" s="1129"/>
      <c r="M1855" s="1113"/>
      <c r="N1855" s="1075"/>
      <c r="O1855" s="1129"/>
      <c r="P1855" s="1075"/>
      <c r="Q1855" s="1129"/>
      <c r="R1855" s="1113"/>
      <c r="S1855" s="1075"/>
      <c r="T1855" s="1129"/>
      <c r="U1855" s="1075"/>
    </row>
    <row r="1856" spans="1:21">
      <c r="A1856" s="1085"/>
      <c r="I1856" s="1077"/>
      <c r="J1856" s="1130"/>
      <c r="K1856" s="1077"/>
      <c r="L1856" s="1130"/>
      <c r="M1856" s="1114"/>
      <c r="N1856" s="1077"/>
      <c r="O1856" s="1130"/>
      <c r="P1856" s="1077"/>
      <c r="Q1856" s="1130"/>
      <c r="R1856" s="1114"/>
      <c r="S1856" s="1077"/>
      <c r="T1856" s="1130"/>
      <c r="U1856" s="1077"/>
    </row>
    <row r="1857" spans="1:21">
      <c r="A1857" s="1086"/>
      <c r="I1857" s="1075"/>
      <c r="J1857" s="1129"/>
      <c r="K1857" s="1075"/>
      <c r="L1857" s="1129"/>
      <c r="M1857" s="1113"/>
      <c r="N1857" s="1075"/>
      <c r="O1857" s="1129"/>
      <c r="P1857" s="1075"/>
      <c r="Q1857" s="1129"/>
      <c r="R1857" s="1113"/>
      <c r="S1857" s="1075"/>
      <c r="T1857" s="1129"/>
      <c r="U1857" s="1075"/>
    </row>
    <row r="1858" spans="1:21">
      <c r="A1858" s="1087"/>
      <c r="I1858" s="1077"/>
      <c r="J1858" s="1130"/>
      <c r="K1858" s="1077"/>
      <c r="L1858" s="1130"/>
      <c r="M1858" s="1114"/>
      <c r="N1858" s="1077"/>
      <c r="O1858" s="1130"/>
      <c r="P1858" s="1077"/>
      <c r="Q1858" s="1130"/>
      <c r="R1858" s="1114"/>
      <c r="S1858" s="1077"/>
      <c r="T1858" s="1130"/>
      <c r="U1858" s="1077"/>
    </row>
    <row r="1859" spans="1:21">
      <c r="A1859" s="1086"/>
      <c r="I1859" s="1075"/>
      <c r="J1859" s="1129"/>
      <c r="K1859" s="1075"/>
      <c r="L1859" s="1129"/>
      <c r="M1859" s="1113"/>
      <c r="N1859" s="1075"/>
      <c r="O1859" s="1129"/>
      <c r="P1859" s="1075"/>
      <c r="Q1859" s="1129"/>
      <c r="R1859" s="1113"/>
      <c r="S1859" s="1075"/>
      <c r="T1859" s="1129"/>
      <c r="U1859" s="1075"/>
    </row>
    <row r="1860" spans="1:21">
      <c r="A1860" s="1087"/>
      <c r="I1860" s="1077"/>
      <c r="J1860" s="1130"/>
      <c r="K1860" s="1077"/>
      <c r="L1860" s="1130"/>
      <c r="M1860" s="1114"/>
      <c r="N1860" s="1077"/>
      <c r="O1860" s="1130"/>
      <c r="P1860" s="1077"/>
      <c r="Q1860" s="1130"/>
      <c r="R1860" s="1114"/>
      <c r="S1860" s="1077"/>
      <c r="T1860" s="1130"/>
      <c r="U1860" s="1077"/>
    </row>
    <row r="1861" spans="1:21">
      <c r="A1861" s="1074"/>
      <c r="I1861" s="1075"/>
      <c r="J1861" s="1129"/>
      <c r="K1861" s="1075"/>
      <c r="L1861" s="1129"/>
      <c r="M1861" s="1113"/>
      <c r="N1861" s="1075"/>
      <c r="O1861" s="1129"/>
      <c r="P1861" s="1075"/>
      <c r="Q1861" s="1129"/>
      <c r="R1861" s="1113"/>
      <c r="S1861" s="1075"/>
      <c r="T1861" s="1129"/>
      <c r="U1861" s="1075"/>
    </row>
    <row r="1862" spans="1:21">
      <c r="A1862" s="1076"/>
      <c r="I1862" s="1077"/>
      <c r="J1862" s="1130"/>
      <c r="K1862" s="1077"/>
      <c r="L1862" s="1130"/>
      <c r="M1862" s="1114"/>
      <c r="N1862" s="1077"/>
      <c r="O1862" s="1130"/>
      <c r="P1862" s="1077"/>
      <c r="Q1862" s="1130"/>
      <c r="R1862" s="1114"/>
      <c r="S1862" s="1077"/>
      <c r="T1862" s="1130"/>
      <c r="U1862" s="1077"/>
    </row>
    <row r="1863" spans="1:21">
      <c r="A1863" s="1078"/>
      <c r="I1863" s="1075"/>
      <c r="J1863" s="1129"/>
      <c r="K1863" s="1075"/>
      <c r="L1863" s="1129"/>
      <c r="M1863" s="1113"/>
      <c r="N1863" s="1075"/>
      <c r="O1863" s="1129"/>
      <c r="P1863" s="1075"/>
      <c r="Q1863" s="1129"/>
      <c r="R1863" s="1113"/>
      <c r="S1863" s="1075"/>
      <c r="T1863" s="1129"/>
      <c r="U1863" s="1075"/>
    </row>
    <row r="1864" spans="1:21">
      <c r="A1864" s="1079"/>
      <c r="I1864" s="1077"/>
      <c r="J1864" s="1130"/>
      <c r="K1864" s="1077"/>
      <c r="L1864" s="1130"/>
      <c r="M1864" s="1114"/>
      <c r="N1864" s="1077"/>
      <c r="O1864" s="1130"/>
      <c r="P1864" s="1077"/>
      <c r="Q1864" s="1130"/>
      <c r="R1864" s="1114"/>
      <c r="S1864" s="1077"/>
      <c r="T1864" s="1130"/>
      <c r="U1864" s="1077"/>
    </row>
    <row r="1865" spans="1:21">
      <c r="A1865" s="1080"/>
      <c r="I1865" s="1075"/>
      <c r="J1865" s="1129"/>
      <c r="K1865" s="1075"/>
      <c r="L1865" s="1129"/>
      <c r="M1865" s="1113"/>
      <c r="N1865" s="1075"/>
      <c r="O1865" s="1129"/>
      <c r="P1865" s="1075"/>
      <c r="Q1865" s="1129"/>
      <c r="R1865" s="1113"/>
      <c r="S1865" s="1075"/>
      <c r="T1865" s="1129"/>
      <c r="U1865" s="1075"/>
    </row>
    <row r="1866" spans="1:21">
      <c r="A1866" s="1081"/>
      <c r="I1866" s="1077"/>
      <c r="J1866" s="1130"/>
      <c r="K1866" s="1077"/>
      <c r="L1866" s="1130"/>
      <c r="M1866" s="1114"/>
      <c r="N1866" s="1077"/>
      <c r="O1866" s="1130"/>
      <c r="P1866" s="1077"/>
      <c r="Q1866" s="1130"/>
      <c r="R1866" s="1114"/>
      <c r="S1866" s="1077"/>
      <c r="T1866" s="1130"/>
      <c r="U1866" s="1077"/>
    </row>
    <row r="1867" spans="1:21">
      <c r="A1867" s="1082"/>
      <c r="I1867" s="1075"/>
      <c r="J1867" s="1129"/>
      <c r="K1867" s="1075"/>
      <c r="L1867" s="1129"/>
      <c r="M1867" s="1113"/>
      <c r="N1867" s="1075"/>
      <c r="O1867" s="1129"/>
      <c r="P1867" s="1075"/>
      <c r="Q1867" s="1129"/>
      <c r="R1867" s="1113"/>
      <c r="S1867" s="1075"/>
      <c r="T1867" s="1129"/>
      <c r="U1867" s="1075"/>
    </row>
    <row r="1868" spans="1:21">
      <c r="A1868" s="1083"/>
      <c r="I1868" s="1077"/>
      <c r="J1868" s="1130"/>
      <c r="K1868" s="1077"/>
      <c r="L1868" s="1130"/>
      <c r="M1868" s="1114"/>
      <c r="N1868" s="1077"/>
      <c r="O1868" s="1130"/>
      <c r="P1868" s="1077"/>
      <c r="Q1868" s="1130"/>
      <c r="R1868" s="1114"/>
      <c r="S1868" s="1077"/>
      <c r="T1868" s="1130"/>
      <c r="U1868" s="1077"/>
    </row>
    <row r="1869" spans="1:21">
      <c r="A1869" s="1084"/>
      <c r="I1869" s="1075"/>
      <c r="J1869" s="1129"/>
      <c r="K1869" s="1075"/>
      <c r="L1869" s="1129"/>
      <c r="M1869" s="1113"/>
      <c r="N1869" s="1075"/>
      <c r="O1869" s="1129"/>
      <c r="P1869" s="1075"/>
      <c r="Q1869" s="1129"/>
      <c r="R1869" s="1113"/>
      <c r="S1869" s="1075"/>
      <c r="T1869" s="1129"/>
      <c r="U1869" s="1075"/>
    </row>
    <row r="1870" spans="1:21">
      <c r="A1870" s="1085"/>
      <c r="I1870" s="1077"/>
      <c r="J1870" s="1130"/>
      <c r="K1870" s="1077"/>
      <c r="L1870" s="1130"/>
      <c r="M1870" s="1114"/>
      <c r="N1870" s="1077"/>
      <c r="O1870" s="1130"/>
      <c r="P1870" s="1077"/>
      <c r="Q1870" s="1130"/>
      <c r="R1870" s="1114"/>
      <c r="S1870" s="1077"/>
      <c r="T1870" s="1130"/>
      <c r="U1870" s="1077"/>
    </row>
    <row r="1871" spans="1:21">
      <c r="A1871" s="1086"/>
      <c r="I1871" s="1075"/>
      <c r="J1871" s="1129"/>
      <c r="K1871" s="1075"/>
      <c r="L1871" s="1129"/>
      <c r="M1871" s="1113"/>
      <c r="N1871" s="1075"/>
      <c r="O1871" s="1129"/>
      <c r="P1871" s="1075"/>
      <c r="Q1871" s="1129"/>
      <c r="R1871" s="1113"/>
      <c r="S1871" s="1075"/>
      <c r="T1871" s="1129"/>
      <c r="U1871" s="1075"/>
    </row>
    <row r="1872" spans="1:21">
      <c r="A1872" s="1086"/>
      <c r="I1872" s="1075"/>
      <c r="J1872" s="1129"/>
      <c r="K1872" s="1075"/>
      <c r="L1872" s="1129"/>
      <c r="M1872" s="1113"/>
      <c r="N1872" s="1075"/>
      <c r="O1872" s="1129"/>
      <c r="P1872" s="1075"/>
      <c r="Q1872" s="1129"/>
      <c r="R1872" s="1113"/>
      <c r="S1872" s="1075"/>
      <c r="T1872" s="1129"/>
      <c r="U1872" s="1075"/>
    </row>
    <row r="1873" spans="1:21">
      <c r="A1873" s="1086"/>
      <c r="I1873" s="1075"/>
      <c r="J1873" s="1129"/>
      <c r="K1873" s="1075"/>
      <c r="L1873" s="1129"/>
      <c r="M1873" s="1113"/>
      <c r="N1873" s="1075"/>
      <c r="O1873" s="1129"/>
      <c r="P1873" s="1075"/>
      <c r="Q1873" s="1129"/>
      <c r="R1873" s="1113"/>
      <c r="S1873" s="1075"/>
      <c r="T1873" s="1129"/>
      <c r="U1873" s="1075"/>
    </row>
    <row r="1874" spans="1:21">
      <c r="A1874" s="1086"/>
      <c r="I1874" s="1075"/>
      <c r="J1874" s="1129"/>
      <c r="K1874" s="1075"/>
      <c r="L1874" s="1129"/>
      <c r="M1874" s="1113"/>
      <c r="N1874" s="1075"/>
      <c r="O1874" s="1129"/>
      <c r="P1874" s="1075"/>
      <c r="Q1874" s="1129"/>
      <c r="R1874" s="1113"/>
      <c r="S1874" s="1075"/>
      <c r="T1874" s="1129"/>
      <c r="U1874" s="1075"/>
    </row>
    <row r="1875" spans="1:21">
      <c r="A1875" s="1086"/>
      <c r="I1875" s="1075"/>
      <c r="J1875" s="1129"/>
      <c r="K1875" s="1075"/>
      <c r="L1875" s="1129"/>
      <c r="M1875" s="1113"/>
      <c r="N1875" s="1075"/>
      <c r="O1875" s="1129"/>
      <c r="P1875" s="1075"/>
      <c r="Q1875" s="1129"/>
      <c r="R1875" s="1113"/>
      <c r="S1875" s="1075"/>
      <c r="T1875" s="1129"/>
      <c r="U1875" s="1075"/>
    </row>
    <row r="1876" spans="1:21">
      <c r="A1876" s="1086"/>
      <c r="I1876" s="1075"/>
      <c r="J1876" s="1129"/>
      <c r="K1876" s="1075"/>
      <c r="L1876" s="1129"/>
      <c r="M1876" s="1113"/>
      <c r="N1876" s="1075"/>
      <c r="O1876" s="1129"/>
      <c r="P1876" s="1075"/>
      <c r="Q1876" s="1129"/>
      <c r="R1876" s="1113"/>
      <c r="S1876" s="1075"/>
      <c r="T1876" s="1129"/>
      <c r="U1876" s="1075"/>
    </row>
    <row r="1877" spans="1:21">
      <c r="A1877" s="1085"/>
      <c r="I1877" s="1077"/>
      <c r="J1877" s="1130"/>
      <c r="K1877" s="1077"/>
      <c r="L1877" s="1130"/>
      <c r="M1877" s="1114"/>
      <c r="N1877" s="1077"/>
      <c r="O1877" s="1130"/>
      <c r="P1877" s="1077"/>
      <c r="Q1877" s="1130"/>
      <c r="R1877" s="1114"/>
      <c r="S1877" s="1077"/>
      <c r="T1877" s="1130"/>
      <c r="U1877" s="1077"/>
    </row>
    <row r="1878" spans="1:21">
      <c r="A1878" s="1086"/>
      <c r="I1878" s="1075"/>
      <c r="J1878" s="1129"/>
      <c r="K1878" s="1075"/>
      <c r="L1878" s="1129"/>
      <c r="M1878" s="1113"/>
      <c r="N1878" s="1075"/>
      <c r="O1878" s="1129"/>
      <c r="P1878" s="1075"/>
      <c r="Q1878" s="1129"/>
      <c r="R1878" s="1113"/>
      <c r="S1878" s="1075"/>
      <c r="T1878" s="1129"/>
      <c r="U1878" s="1075"/>
    </row>
    <row r="1879" spans="1:21">
      <c r="A1879" s="1086"/>
      <c r="I1879" s="1075"/>
      <c r="J1879" s="1129"/>
      <c r="K1879" s="1075"/>
      <c r="L1879" s="1129"/>
      <c r="M1879" s="1113"/>
      <c r="N1879" s="1075"/>
      <c r="O1879" s="1129"/>
      <c r="P1879" s="1075"/>
      <c r="Q1879" s="1129"/>
      <c r="R1879" s="1113"/>
      <c r="S1879" s="1075"/>
      <c r="T1879" s="1129"/>
      <c r="U1879" s="1075"/>
    </row>
    <row r="1880" spans="1:21">
      <c r="A1880" s="1084"/>
      <c r="I1880" s="1075"/>
      <c r="J1880" s="1129"/>
      <c r="K1880" s="1075"/>
      <c r="L1880" s="1129"/>
      <c r="M1880" s="1113"/>
      <c r="N1880" s="1075"/>
      <c r="O1880" s="1129"/>
      <c r="P1880" s="1075"/>
      <c r="Q1880" s="1129"/>
      <c r="R1880" s="1113"/>
      <c r="S1880" s="1075"/>
      <c r="T1880" s="1129"/>
      <c r="U1880" s="1075"/>
    </row>
    <row r="1881" spans="1:21">
      <c r="A1881" s="1085"/>
      <c r="I1881" s="1077"/>
      <c r="J1881" s="1130"/>
      <c r="K1881" s="1077"/>
      <c r="L1881" s="1130"/>
      <c r="M1881" s="1114"/>
      <c r="N1881" s="1077"/>
      <c r="O1881" s="1130"/>
      <c r="P1881" s="1077"/>
      <c r="Q1881" s="1130"/>
      <c r="R1881" s="1114"/>
      <c r="S1881" s="1077"/>
      <c r="T1881" s="1130"/>
      <c r="U1881" s="1077"/>
    </row>
    <row r="1882" spans="1:21">
      <c r="A1882" s="1086"/>
      <c r="I1882" s="1075"/>
      <c r="J1882" s="1129"/>
      <c r="K1882" s="1075"/>
      <c r="L1882" s="1129"/>
      <c r="M1882" s="1113"/>
      <c r="N1882" s="1075"/>
      <c r="O1882" s="1129"/>
      <c r="P1882" s="1075"/>
      <c r="Q1882" s="1129"/>
      <c r="R1882" s="1113"/>
      <c r="S1882" s="1075"/>
      <c r="T1882" s="1129"/>
      <c r="U1882" s="1075"/>
    </row>
    <row r="1883" spans="1:21">
      <c r="A1883" s="1082"/>
      <c r="I1883" s="1075"/>
      <c r="J1883" s="1129"/>
      <c r="K1883" s="1075"/>
      <c r="L1883" s="1129"/>
      <c r="M1883" s="1113"/>
      <c r="N1883" s="1075"/>
      <c r="O1883" s="1129"/>
      <c r="P1883" s="1075"/>
      <c r="Q1883" s="1129"/>
      <c r="R1883" s="1113"/>
      <c r="S1883" s="1075"/>
      <c r="T1883" s="1129"/>
      <c r="U1883" s="1075"/>
    </row>
    <row r="1884" spans="1:21">
      <c r="A1884" s="1083"/>
      <c r="I1884" s="1077"/>
      <c r="J1884" s="1130"/>
      <c r="K1884" s="1077"/>
      <c r="L1884" s="1130"/>
      <c r="M1884" s="1114"/>
      <c r="N1884" s="1077"/>
      <c r="O1884" s="1130"/>
      <c r="P1884" s="1077"/>
      <c r="Q1884" s="1130"/>
      <c r="R1884" s="1114"/>
      <c r="S1884" s="1077"/>
      <c r="T1884" s="1130"/>
      <c r="U1884" s="1077"/>
    </row>
    <row r="1885" spans="1:21">
      <c r="A1885" s="1084"/>
      <c r="I1885" s="1075"/>
      <c r="J1885" s="1129"/>
      <c r="K1885" s="1075"/>
      <c r="L1885" s="1129"/>
      <c r="M1885" s="1113"/>
      <c r="N1885" s="1075"/>
      <c r="O1885" s="1129"/>
      <c r="P1885" s="1075"/>
      <c r="Q1885" s="1129"/>
      <c r="R1885" s="1113"/>
      <c r="S1885" s="1075"/>
      <c r="T1885" s="1129"/>
      <c r="U1885" s="1075"/>
    </row>
    <row r="1886" spans="1:21">
      <c r="A1886" s="1085"/>
      <c r="I1886" s="1077"/>
      <c r="J1886" s="1130"/>
      <c r="K1886" s="1077"/>
      <c r="L1886" s="1130"/>
      <c r="M1886" s="1114"/>
      <c r="N1886" s="1077"/>
      <c r="O1886" s="1130"/>
      <c r="P1886" s="1077"/>
      <c r="Q1886" s="1130"/>
      <c r="R1886" s="1114"/>
      <c r="S1886" s="1077"/>
      <c r="T1886" s="1130"/>
      <c r="U1886" s="1077"/>
    </row>
    <row r="1887" spans="1:21">
      <c r="A1887" s="1086"/>
      <c r="I1887" s="1075"/>
      <c r="J1887" s="1129"/>
      <c r="K1887" s="1075"/>
      <c r="L1887" s="1129"/>
      <c r="M1887" s="1113"/>
      <c r="N1887" s="1075"/>
      <c r="O1887" s="1129"/>
      <c r="P1887" s="1075"/>
      <c r="Q1887" s="1129"/>
      <c r="R1887" s="1113"/>
      <c r="S1887" s="1075"/>
      <c r="T1887" s="1129"/>
      <c r="U1887" s="1075"/>
    </row>
    <row r="1888" spans="1:21">
      <c r="A1888" s="1076"/>
      <c r="I1888" s="1077"/>
      <c r="J1888" s="1130"/>
      <c r="K1888" s="1077"/>
      <c r="L1888" s="1130"/>
      <c r="M1888" s="1114"/>
      <c r="N1888" s="1077"/>
      <c r="O1888" s="1130"/>
      <c r="P1888" s="1077"/>
      <c r="Q1888" s="1130"/>
      <c r="R1888" s="1114"/>
      <c r="S1888" s="1077"/>
      <c r="T1888" s="1130"/>
      <c r="U1888" s="1077"/>
    </row>
    <row r="1889" spans="1:21">
      <c r="A1889" s="1078"/>
      <c r="I1889" s="1075"/>
      <c r="J1889" s="1129"/>
      <c r="K1889" s="1075"/>
      <c r="L1889" s="1129"/>
      <c r="M1889" s="1113"/>
      <c r="N1889" s="1075"/>
      <c r="O1889" s="1129"/>
      <c r="P1889" s="1075"/>
      <c r="Q1889" s="1129"/>
      <c r="R1889" s="1113"/>
      <c r="S1889" s="1075"/>
      <c r="T1889" s="1129"/>
      <c r="U1889" s="1075"/>
    </row>
    <row r="1890" spans="1:21">
      <c r="A1890" s="1079"/>
      <c r="I1890" s="1077"/>
      <c r="J1890" s="1130"/>
      <c r="K1890" s="1077"/>
      <c r="L1890" s="1130"/>
      <c r="M1890" s="1114"/>
      <c r="N1890" s="1077"/>
      <c r="O1890" s="1130"/>
      <c r="P1890" s="1077"/>
      <c r="Q1890" s="1130"/>
      <c r="R1890" s="1114"/>
      <c r="S1890" s="1077"/>
      <c r="T1890" s="1130"/>
      <c r="U1890" s="1077"/>
    </row>
    <row r="1891" spans="1:21">
      <c r="A1891" s="1080"/>
      <c r="I1891" s="1075"/>
      <c r="J1891" s="1129"/>
      <c r="K1891" s="1075"/>
      <c r="L1891" s="1129"/>
      <c r="M1891" s="1113"/>
      <c r="N1891" s="1075"/>
      <c r="O1891" s="1129"/>
      <c r="P1891" s="1075"/>
      <c r="Q1891" s="1129"/>
      <c r="R1891" s="1113"/>
      <c r="S1891" s="1075"/>
      <c r="T1891" s="1129"/>
      <c r="U1891" s="1075"/>
    </row>
    <row r="1892" spans="1:21">
      <c r="A1892" s="1081"/>
      <c r="I1892" s="1077"/>
      <c r="J1892" s="1130"/>
      <c r="K1892" s="1077"/>
      <c r="L1892" s="1130"/>
      <c r="M1892" s="1114"/>
      <c r="N1892" s="1077"/>
      <c r="O1892" s="1130"/>
      <c r="P1892" s="1077"/>
      <c r="Q1892" s="1130"/>
      <c r="R1892" s="1114"/>
      <c r="S1892" s="1077"/>
      <c r="T1892" s="1130"/>
      <c r="U1892" s="1077"/>
    </row>
    <row r="1893" spans="1:21">
      <c r="A1893" s="1082"/>
      <c r="I1893" s="1075"/>
      <c r="J1893" s="1129"/>
      <c r="K1893" s="1075"/>
      <c r="L1893" s="1129"/>
      <c r="M1893" s="1113"/>
      <c r="N1893" s="1075"/>
      <c r="O1893" s="1129"/>
      <c r="P1893" s="1075"/>
      <c r="Q1893" s="1129"/>
      <c r="R1893" s="1113"/>
      <c r="S1893" s="1075"/>
      <c r="T1893" s="1129"/>
      <c r="U1893" s="1075"/>
    </row>
    <row r="1894" spans="1:21">
      <c r="A1894" s="1083"/>
      <c r="I1894" s="1077"/>
      <c r="J1894" s="1130"/>
      <c r="K1894" s="1077"/>
      <c r="L1894" s="1130"/>
      <c r="M1894" s="1114"/>
      <c r="N1894" s="1077"/>
      <c r="O1894" s="1130"/>
      <c r="P1894" s="1077"/>
      <c r="Q1894" s="1130"/>
      <c r="R1894" s="1114"/>
      <c r="S1894" s="1077"/>
      <c r="T1894" s="1130"/>
      <c r="U1894" s="1077"/>
    </row>
    <row r="1895" spans="1:21">
      <c r="A1895" s="1084"/>
      <c r="I1895" s="1075"/>
      <c r="J1895" s="1129"/>
      <c r="K1895" s="1075"/>
      <c r="L1895" s="1129"/>
      <c r="M1895" s="1113"/>
      <c r="N1895" s="1075"/>
      <c r="O1895" s="1129"/>
      <c r="P1895" s="1075"/>
      <c r="Q1895" s="1129"/>
      <c r="R1895" s="1113"/>
      <c r="S1895" s="1075"/>
      <c r="T1895" s="1129"/>
      <c r="U1895" s="1075"/>
    </row>
    <row r="1896" spans="1:21">
      <c r="A1896" s="1085"/>
      <c r="I1896" s="1077"/>
      <c r="J1896" s="1130"/>
      <c r="K1896" s="1077"/>
      <c r="L1896" s="1130"/>
      <c r="M1896" s="1114"/>
      <c r="N1896" s="1077"/>
      <c r="O1896" s="1130"/>
      <c r="P1896" s="1077"/>
      <c r="Q1896" s="1130"/>
      <c r="R1896" s="1114"/>
      <c r="S1896" s="1077"/>
      <c r="T1896" s="1130"/>
      <c r="U1896" s="1077"/>
    </row>
    <row r="1897" spans="1:21">
      <c r="A1897" s="1086"/>
      <c r="I1897" s="1075"/>
      <c r="J1897" s="1129"/>
      <c r="K1897" s="1075"/>
      <c r="L1897" s="1129"/>
      <c r="M1897" s="1113"/>
      <c r="N1897" s="1075"/>
      <c r="O1897" s="1129"/>
      <c r="P1897" s="1075"/>
      <c r="Q1897" s="1129"/>
      <c r="R1897" s="1113"/>
      <c r="S1897" s="1075"/>
      <c r="T1897" s="1129"/>
      <c r="U1897" s="1075"/>
    </row>
    <row r="1898" spans="1:21">
      <c r="A1898" s="1086"/>
      <c r="I1898" s="1075"/>
      <c r="J1898" s="1129"/>
      <c r="K1898" s="1075"/>
      <c r="L1898" s="1129"/>
      <c r="M1898" s="1113"/>
      <c r="N1898" s="1075"/>
      <c r="O1898" s="1129"/>
      <c r="P1898" s="1075"/>
      <c r="Q1898" s="1129"/>
      <c r="R1898" s="1113"/>
      <c r="S1898" s="1075"/>
      <c r="T1898" s="1129"/>
      <c r="U1898" s="1075"/>
    </row>
    <row r="1899" spans="1:21">
      <c r="A1899" s="1086"/>
      <c r="I1899" s="1075"/>
      <c r="J1899" s="1129"/>
      <c r="K1899" s="1075"/>
      <c r="L1899" s="1129"/>
      <c r="M1899" s="1113"/>
      <c r="N1899" s="1075"/>
      <c r="O1899" s="1129"/>
      <c r="P1899" s="1075"/>
      <c r="Q1899" s="1129"/>
      <c r="R1899" s="1113"/>
      <c r="S1899" s="1075"/>
      <c r="T1899" s="1129"/>
      <c r="U1899" s="1075"/>
    </row>
    <row r="1900" spans="1:21">
      <c r="A1900" s="1086"/>
      <c r="I1900" s="1075"/>
      <c r="J1900" s="1129"/>
      <c r="K1900" s="1075"/>
      <c r="L1900" s="1129"/>
      <c r="M1900" s="1113"/>
      <c r="N1900" s="1075"/>
      <c r="O1900" s="1129"/>
      <c r="P1900" s="1075"/>
      <c r="Q1900" s="1129"/>
      <c r="R1900" s="1113"/>
      <c r="S1900" s="1075"/>
      <c r="T1900" s="1129"/>
      <c r="U1900" s="1075"/>
    </row>
    <row r="1901" spans="1:21">
      <c r="A1901" s="1086"/>
      <c r="I1901" s="1075"/>
      <c r="J1901" s="1129"/>
      <c r="K1901" s="1075"/>
      <c r="L1901" s="1129"/>
      <c r="M1901" s="1113"/>
      <c r="N1901" s="1075"/>
      <c r="O1901" s="1129"/>
      <c r="P1901" s="1075"/>
      <c r="Q1901" s="1129"/>
      <c r="R1901" s="1113"/>
      <c r="S1901" s="1075"/>
      <c r="T1901" s="1129"/>
      <c r="U1901" s="1075"/>
    </row>
    <row r="1902" spans="1:21">
      <c r="A1902" s="1086"/>
      <c r="I1902" s="1075"/>
      <c r="J1902" s="1129"/>
      <c r="K1902" s="1075"/>
      <c r="L1902" s="1129"/>
      <c r="M1902" s="1113"/>
      <c r="N1902" s="1075"/>
      <c r="O1902" s="1129"/>
      <c r="P1902" s="1075"/>
      <c r="Q1902" s="1129"/>
      <c r="R1902" s="1113"/>
      <c r="S1902" s="1075"/>
      <c r="T1902" s="1129"/>
      <c r="U1902" s="1075"/>
    </row>
    <row r="1903" spans="1:21">
      <c r="A1903" s="1085"/>
      <c r="I1903" s="1077"/>
      <c r="J1903" s="1130"/>
      <c r="K1903" s="1077"/>
      <c r="L1903" s="1130"/>
      <c r="M1903" s="1114"/>
      <c r="N1903" s="1077"/>
      <c r="O1903" s="1130"/>
      <c r="P1903" s="1077"/>
      <c r="Q1903" s="1130"/>
      <c r="R1903" s="1114"/>
      <c r="S1903" s="1077"/>
      <c r="T1903" s="1130"/>
      <c r="U1903" s="1077"/>
    </row>
    <row r="1904" spans="1:21">
      <c r="A1904" s="1086"/>
      <c r="I1904" s="1075"/>
      <c r="J1904" s="1129"/>
      <c r="K1904" s="1075"/>
      <c r="L1904" s="1129"/>
      <c r="M1904" s="1113"/>
      <c r="N1904" s="1075"/>
      <c r="O1904" s="1129"/>
      <c r="P1904" s="1075"/>
      <c r="Q1904" s="1129"/>
      <c r="R1904" s="1113"/>
      <c r="S1904" s="1075"/>
      <c r="T1904" s="1129"/>
      <c r="U1904" s="1075"/>
    </row>
    <row r="1905" spans="1:21">
      <c r="A1905" s="1086"/>
      <c r="I1905" s="1075"/>
      <c r="J1905" s="1129"/>
      <c r="K1905" s="1075"/>
      <c r="L1905" s="1129"/>
      <c r="M1905" s="1113"/>
      <c r="N1905" s="1075"/>
      <c r="O1905" s="1129"/>
      <c r="P1905" s="1075"/>
      <c r="Q1905" s="1129"/>
      <c r="R1905" s="1113"/>
      <c r="S1905" s="1075"/>
      <c r="T1905" s="1129"/>
      <c r="U1905" s="1075"/>
    </row>
    <row r="1906" spans="1:21">
      <c r="A1906" s="1084"/>
      <c r="I1906" s="1075"/>
      <c r="J1906" s="1129"/>
      <c r="K1906" s="1075"/>
      <c r="L1906" s="1129"/>
      <c r="M1906" s="1113"/>
      <c r="N1906" s="1075"/>
      <c r="O1906" s="1129"/>
      <c r="P1906" s="1075"/>
      <c r="Q1906" s="1129"/>
      <c r="R1906" s="1113"/>
      <c r="S1906" s="1075"/>
      <c r="T1906" s="1129"/>
      <c r="U1906" s="1075"/>
    </row>
    <row r="1907" spans="1:21">
      <c r="A1907" s="1085"/>
      <c r="I1907" s="1077"/>
      <c r="J1907" s="1130"/>
      <c r="K1907" s="1077"/>
      <c r="L1907" s="1130"/>
      <c r="M1907" s="1114"/>
      <c r="N1907" s="1077"/>
      <c r="O1907" s="1130"/>
      <c r="P1907" s="1077"/>
      <c r="Q1907" s="1130"/>
      <c r="R1907" s="1114"/>
      <c r="S1907" s="1077"/>
      <c r="T1907" s="1130"/>
      <c r="U1907" s="1077"/>
    </row>
    <row r="1908" spans="1:21">
      <c r="A1908" s="1086"/>
      <c r="I1908" s="1075"/>
      <c r="J1908" s="1129"/>
      <c r="K1908" s="1075"/>
      <c r="L1908" s="1129"/>
      <c r="M1908" s="1113"/>
      <c r="N1908" s="1075"/>
      <c r="O1908" s="1129"/>
      <c r="P1908" s="1075"/>
      <c r="Q1908" s="1129"/>
      <c r="R1908" s="1113"/>
      <c r="S1908" s="1075"/>
      <c r="T1908" s="1129"/>
      <c r="U1908" s="1075"/>
    </row>
    <row r="1909" spans="1:21">
      <c r="A1909" s="1072"/>
      <c r="I1909" s="1073"/>
      <c r="J1909" s="1131"/>
      <c r="K1909" s="1073"/>
      <c r="L1909" s="1131"/>
      <c r="M1909" s="1113"/>
      <c r="N1909" s="1073"/>
      <c r="O1909" s="1131"/>
      <c r="P1909" s="1073"/>
      <c r="Q1909" s="1131"/>
      <c r="R1909" s="1113"/>
      <c r="S1909" s="1073"/>
      <c r="T1909" s="1131"/>
      <c r="U1909" s="1073"/>
    </row>
    <row r="1910" spans="1:21">
      <c r="A1910" s="1074"/>
      <c r="I1910" s="1075"/>
      <c r="J1910" s="1129"/>
      <c r="K1910" s="1075"/>
      <c r="L1910" s="1129"/>
      <c r="M1910" s="1113"/>
      <c r="N1910" s="1075"/>
      <c r="O1910" s="1129"/>
      <c r="P1910" s="1075"/>
      <c r="Q1910" s="1129"/>
      <c r="R1910" s="1113"/>
      <c r="S1910" s="1075"/>
      <c r="T1910" s="1129"/>
      <c r="U1910" s="1075"/>
    </row>
    <row r="1911" spans="1:21">
      <c r="A1911" s="1076"/>
      <c r="I1911" s="1077"/>
      <c r="J1911" s="1130"/>
      <c r="K1911" s="1077"/>
      <c r="L1911" s="1130"/>
      <c r="M1911" s="1114"/>
      <c r="N1911" s="1077"/>
      <c r="O1911" s="1130"/>
      <c r="P1911" s="1077"/>
      <c r="Q1911" s="1130"/>
      <c r="R1911" s="1114"/>
      <c r="S1911" s="1077"/>
      <c r="T1911" s="1130"/>
      <c r="U1911" s="1077"/>
    </row>
    <row r="1912" spans="1:21">
      <c r="A1912" s="1078"/>
      <c r="I1912" s="1075"/>
      <c r="J1912" s="1129"/>
      <c r="K1912" s="1075"/>
      <c r="L1912" s="1129"/>
      <c r="M1912" s="1113"/>
      <c r="N1912" s="1075"/>
      <c r="O1912" s="1129"/>
      <c r="P1912" s="1075"/>
      <c r="Q1912" s="1129"/>
      <c r="R1912" s="1113"/>
      <c r="S1912" s="1075"/>
      <c r="T1912" s="1129"/>
      <c r="U1912" s="1075"/>
    </row>
    <row r="1913" spans="1:21">
      <c r="A1913" s="1079"/>
      <c r="I1913" s="1077"/>
      <c r="J1913" s="1130"/>
      <c r="K1913" s="1077"/>
      <c r="L1913" s="1130"/>
      <c r="M1913" s="1114"/>
      <c r="N1913" s="1077"/>
      <c r="O1913" s="1130"/>
      <c r="P1913" s="1077"/>
      <c r="Q1913" s="1130"/>
      <c r="R1913" s="1114"/>
      <c r="S1913" s="1077"/>
      <c r="T1913" s="1130"/>
      <c r="U1913" s="1077"/>
    </row>
    <row r="1914" spans="1:21">
      <c r="A1914" s="1080"/>
      <c r="I1914" s="1075"/>
      <c r="J1914" s="1129"/>
      <c r="K1914" s="1075"/>
      <c r="L1914" s="1129"/>
      <c r="M1914" s="1113"/>
      <c r="N1914" s="1075"/>
      <c r="O1914" s="1129"/>
      <c r="P1914" s="1075"/>
      <c r="Q1914" s="1129"/>
      <c r="R1914" s="1113"/>
      <c r="S1914" s="1075"/>
      <c r="T1914" s="1129"/>
      <c r="U1914" s="1075"/>
    </row>
    <row r="1915" spans="1:21">
      <c r="A1915" s="1081"/>
      <c r="I1915" s="1077"/>
      <c r="J1915" s="1130"/>
      <c r="K1915" s="1077"/>
      <c r="L1915" s="1130"/>
      <c r="M1915" s="1114"/>
      <c r="N1915" s="1077"/>
      <c r="O1915" s="1130"/>
      <c r="P1915" s="1077"/>
      <c r="Q1915" s="1130"/>
      <c r="R1915" s="1114"/>
      <c r="S1915" s="1077"/>
      <c r="T1915" s="1130"/>
      <c r="U1915" s="1077"/>
    </row>
    <row r="1916" spans="1:21">
      <c r="A1916" s="1082"/>
      <c r="I1916" s="1075"/>
      <c r="J1916" s="1129"/>
      <c r="K1916" s="1075"/>
      <c r="L1916" s="1129"/>
      <c r="M1916" s="1113"/>
      <c r="N1916" s="1075"/>
      <c r="O1916" s="1129"/>
      <c r="P1916" s="1075"/>
      <c r="Q1916" s="1129"/>
      <c r="R1916" s="1113"/>
      <c r="S1916" s="1075"/>
      <c r="T1916" s="1129"/>
      <c r="U1916" s="1075"/>
    </row>
    <row r="1917" spans="1:21">
      <c r="A1917" s="1083"/>
      <c r="I1917" s="1077"/>
      <c r="J1917" s="1130"/>
      <c r="K1917" s="1077"/>
      <c r="L1917" s="1130"/>
      <c r="M1917" s="1114"/>
      <c r="N1917" s="1077"/>
      <c r="O1917" s="1130"/>
      <c r="P1917" s="1077"/>
      <c r="Q1917" s="1130"/>
      <c r="R1917" s="1114"/>
      <c r="S1917" s="1077"/>
      <c r="T1917" s="1130"/>
      <c r="U1917" s="1077"/>
    </row>
    <row r="1918" spans="1:21">
      <c r="A1918" s="1084"/>
      <c r="I1918" s="1075"/>
      <c r="J1918" s="1129"/>
      <c r="K1918" s="1075"/>
      <c r="L1918" s="1129"/>
      <c r="M1918" s="1113"/>
      <c r="N1918" s="1075"/>
      <c r="O1918" s="1129"/>
      <c r="P1918" s="1075"/>
      <c r="Q1918" s="1129"/>
      <c r="R1918" s="1113"/>
      <c r="S1918" s="1075"/>
      <c r="T1918" s="1129"/>
      <c r="U1918" s="1075"/>
    </row>
    <row r="1919" spans="1:21">
      <c r="A1919" s="1085"/>
      <c r="I1919" s="1077"/>
      <c r="J1919" s="1130"/>
      <c r="K1919" s="1077"/>
      <c r="L1919" s="1130"/>
      <c r="M1919" s="1114"/>
      <c r="N1919" s="1077"/>
      <c r="O1919" s="1130"/>
      <c r="P1919" s="1077"/>
      <c r="Q1919" s="1130"/>
      <c r="R1919" s="1114"/>
      <c r="S1919" s="1077"/>
      <c r="T1919" s="1130"/>
      <c r="U1919" s="1077"/>
    </row>
    <row r="1920" spans="1:21">
      <c r="A1920" s="1086"/>
      <c r="I1920" s="1075"/>
      <c r="J1920" s="1129"/>
      <c r="K1920" s="1075"/>
      <c r="L1920" s="1129"/>
      <c r="M1920" s="1113"/>
      <c r="N1920" s="1075"/>
      <c r="O1920" s="1129"/>
      <c r="P1920" s="1075"/>
      <c r="Q1920" s="1129"/>
      <c r="R1920" s="1113"/>
      <c r="S1920" s="1075"/>
      <c r="T1920" s="1129"/>
      <c r="U1920" s="1075"/>
    </row>
    <row r="1921" spans="1:21">
      <c r="A1921" s="1085"/>
      <c r="I1921" s="1077"/>
      <c r="J1921" s="1130"/>
      <c r="K1921" s="1077"/>
      <c r="L1921" s="1130"/>
      <c r="M1921" s="1114"/>
      <c r="N1921" s="1077"/>
      <c r="O1921" s="1130"/>
      <c r="P1921" s="1077"/>
      <c r="Q1921" s="1130"/>
      <c r="R1921" s="1114"/>
      <c r="S1921" s="1077"/>
      <c r="T1921" s="1130"/>
      <c r="U1921" s="1077"/>
    </row>
    <row r="1922" spans="1:21">
      <c r="A1922" s="1086"/>
      <c r="I1922" s="1075"/>
      <c r="J1922" s="1129"/>
      <c r="K1922" s="1075"/>
      <c r="L1922" s="1129"/>
      <c r="M1922" s="1113"/>
      <c r="N1922" s="1075"/>
      <c r="O1922" s="1129"/>
      <c r="P1922" s="1075"/>
      <c r="Q1922" s="1129"/>
      <c r="R1922" s="1113"/>
      <c r="S1922" s="1075"/>
      <c r="T1922" s="1129"/>
      <c r="U1922" s="1075"/>
    </row>
    <row r="1923" spans="1:21">
      <c r="A1923" s="1087"/>
      <c r="I1923" s="1077"/>
      <c r="J1923" s="1130"/>
      <c r="K1923" s="1077"/>
      <c r="L1923" s="1130"/>
      <c r="M1923" s="1114"/>
      <c r="N1923" s="1077"/>
      <c r="O1923" s="1130"/>
      <c r="P1923" s="1077"/>
      <c r="Q1923" s="1130"/>
      <c r="R1923" s="1114"/>
      <c r="S1923" s="1077"/>
      <c r="T1923" s="1130"/>
      <c r="U1923" s="1077"/>
    </row>
    <row r="1924" spans="1:21">
      <c r="A1924" s="1086"/>
      <c r="I1924" s="1075"/>
      <c r="J1924" s="1129"/>
      <c r="K1924" s="1075"/>
      <c r="L1924" s="1129"/>
      <c r="M1924" s="1113"/>
      <c r="N1924" s="1075"/>
      <c r="O1924" s="1129"/>
      <c r="P1924" s="1075"/>
      <c r="Q1924" s="1129"/>
      <c r="R1924" s="1113"/>
      <c r="S1924" s="1075"/>
      <c r="T1924" s="1129"/>
      <c r="U1924" s="1075"/>
    </row>
    <row r="1925" spans="1:21">
      <c r="A1925" s="1087"/>
      <c r="I1925" s="1077"/>
      <c r="J1925" s="1130"/>
      <c r="K1925" s="1077"/>
      <c r="L1925" s="1130"/>
      <c r="M1925" s="1114"/>
      <c r="N1925" s="1077"/>
      <c r="O1925" s="1130"/>
      <c r="P1925" s="1077"/>
      <c r="Q1925" s="1130"/>
      <c r="R1925" s="1114"/>
      <c r="S1925" s="1077"/>
      <c r="T1925" s="1130"/>
      <c r="U1925" s="1077"/>
    </row>
    <row r="1926" spans="1:21">
      <c r="A1926" s="1083"/>
      <c r="I1926" s="1077"/>
      <c r="J1926" s="1130"/>
      <c r="K1926" s="1077"/>
      <c r="L1926" s="1130"/>
      <c r="M1926" s="1114"/>
      <c r="N1926" s="1077"/>
      <c r="O1926" s="1130"/>
      <c r="P1926" s="1077"/>
      <c r="Q1926" s="1130"/>
      <c r="R1926" s="1114"/>
      <c r="S1926" s="1077"/>
      <c r="T1926" s="1130"/>
      <c r="U1926" s="1077"/>
    </row>
    <row r="1927" spans="1:21">
      <c r="A1927" s="1084"/>
      <c r="I1927" s="1075"/>
      <c r="J1927" s="1129"/>
      <c r="K1927" s="1075"/>
      <c r="L1927" s="1129"/>
      <c r="M1927" s="1113"/>
      <c r="N1927" s="1075"/>
      <c r="O1927" s="1129"/>
      <c r="P1927" s="1075"/>
      <c r="Q1927" s="1129"/>
      <c r="R1927" s="1113"/>
      <c r="S1927" s="1075"/>
      <c r="T1927" s="1129"/>
      <c r="U1927" s="1075"/>
    </row>
    <row r="1928" spans="1:21">
      <c r="A1928" s="1085"/>
      <c r="I1928" s="1077"/>
      <c r="J1928" s="1130"/>
      <c r="K1928" s="1077"/>
      <c r="L1928" s="1130"/>
      <c r="M1928" s="1114"/>
      <c r="N1928" s="1077"/>
      <c r="O1928" s="1130"/>
      <c r="P1928" s="1077"/>
      <c r="Q1928" s="1130"/>
      <c r="R1928" s="1114"/>
      <c r="S1928" s="1077"/>
      <c r="T1928" s="1130"/>
      <c r="U1928" s="1077"/>
    </row>
    <row r="1929" spans="1:21">
      <c r="A1929" s="1086"/>
      <c r="I1929" s="1075"/>
      <c r="J1929" s="1129"/>
      <c r="K1929" s="1075"/>
      <c r="L1929" s="1129"/>
      <c r="M1929" s="1113"/>
      <c r="N1929" s="1075"/>
      <c r="O1929" s="1129"/>
      <c r="P1929" s="1075"/>
      <c r="Q1929" s="1129"/>
      <c r="R1929" s="1113"/>
      <c r="S1929" s="1075"/>
      <c r="T1929" s="1129"/>
      <c r="U1929" s="1075"/>
    </row>
    <row r="1930" spans="1:21">
      <c r="A1930" s="1085"/>
      <c r="I1930" s="1077"/>
      <c r="J1930" s="1130"/>
      <c r="K1930" s="1077"/>
      <c r="L1930" s="1130"/>
      <c r="M1930" s="1114"/>
      <c r="N1930" s="1077"/>
      <c r="O1930" s="1130"/>
      <c r="P1930" s="1077"/>
      <c r="Q1930" s="1130"/>
      <c r="R1930" s="1114"/>
      <c r="S1930" s="1077"/>
      <c r="T1930" s="1130"/>
      <c r="U1930" s="1077"/>
    </row>
    <row r="1931" spans="1:21">
      <c r="A1931" s="1086"/>
      <c r="I1931" s="1075"/>
      <c r="J1931" s="1129"/>
      <c r="K1931" s="1075"/>
      <c r="L1931" s="1129"/>
      <c r="M1931" s="1113"/>
      <c r="N1931" s="1075"/>
      <c r="O1931" s="1129"/>
      <c r="P1931" s="1075"/>
      <c r="Q1931" s="1129"/>
      <c r="R1931" s="1113"/>
      <c r="S1931" s="1075"/>
      <c r="T1931" s="1129"/>
      <c r="U1931" s="1075"/>
    </row>
    <row r="1932" spans="1:21">
      <c r="A1932" s="1087"/>
      <c r="I1932" s="1077"/>
      <c r="J1932" s="1130"/>
      <c r="K1932" s="1077"/>
      <c r="L1932" s="1130"/>
      <c r="M1932" s="1114"/>
      <c r="N1932" s="1077"/>
      <c r="O1932" s="1130"/>
      <c r="P1932" s="1077"/>
      <c r="Q1932" s="1130"/>
      <c r="R1932" s="1114"/>
      <c r="S1932" s="1077"/>
      <c r="T1932" s="1130"/>
      <c r="U1932" s="1077"/>
    </row>
    <row r="1933" spans="1:21">
      <c r="A1933" s="1086"/>
      <c r="I1933" s="1075"/>
      <c r="J1933" s="1129"/>
      <c r="K1933" s="1075"/>
      <c r="L1933" s="1129"/>
      <c r="M1933" s="1113"/>
      <c r="N1933" s="1075"/>
      <c r="O1933" s="1129"/>
      <c r="P1933" s="1075"/>
      <c r="Q1933" s="1129"/>
      <c r="R1933" s="1113"/>
      <c r="S1933" s="1075"/>
      <c r="T1933" s="1129"/>
      <c r="U1933" s="1075"/>
    </row>
    <row r="1934" spans="1:21">
      <c r="A1934" s="1087"/>
      <c r="I1934" s="1077"/>
      <c r="J1934" s="1130"/>
      <c r="K1934" s="1077"/>
      <c r="L1934" s="1130"/>
      <c r="M1934" s="1114"/>
      <c r="N1934" s="1077"/>
      <c r="O1934" s="1130"/>
      <c r="P1934" s="1077"/>
      <c r="Q1934" s="1130"/>
      <c r="R1934" s="1114"/>
      <c r="S1934" s="1077"/>
      <c r="T1934" s="1130"/>
      <c r="U1934" s="1077"/>
    </row>
    <row r="1935" spans="1:21">
      <c r="A1935" s="1076"/>
      <c r="I1935" s="1077"/>
      <c r="J1935" s="1130"/>
      <c r="K1935" s="1077"/>
      <c r="L1935" s="1130"/>
      <c r="M1935" s="1114"/>
      <c r="N1935" s="1077"/>
      <c r="O1935" s="1130"/>
      <c r="P1935" s="1077"/>
      <c r="Q1935" s="1130"/>
      <c r="R1935" s="1114"/>
      <c r="S1935" s="1077"/>
      <c r="T1935" s="1130"/>
      <c r="U1935" s="1077"/>
    </row>
    <row r="1936" spans="1:21">
      <c r="A1936" s="1078"/>
      <c r="I1936" s="1075"/>
      <c r="J1936" s="1129"/>
      <c r="K1936" s="1075"/>
      <c r="L1936" s="1129"/>
      <c r="M1936" s="1113"/>
      <c r="N1936" s="1075"/>
      <c r="O1936" s="1129"/>
      <c r="P1936" s="1075"/>
      <c r="Q1936" s="1129"/>
      <c r="R1936" s="1113"/>
      <c r="S1936" s="1075"/>
      <c r="T1936" s="1129"/>
      <c r="U1936" s="1075"/>
    </row>
    <row r="1937" spans="1:21">
      <c r="A1937" s="1079"/>
      <c r="I1937" s="1077"/>
      <c r="J1937" s="1130"/>
      <c r="K1937" s="1077"/>
      <c r="L1937" s="1130"/>
      <c r="M1937" s="1114"/>
      <c r="N1937" s="1077"/>
      <c r="O1937" s="1130"/>
      <c r="P1937" s="1077"/>
      <c r="Q1937" s="1130"/>
      <c r="R1937" s="1114"/>
      <c r="S1937" s="1077"/>
      <c r="T1937" s="1130"/>
      <c r="U1937" s="1077"/>
    </row>
    <row r="1938" spans="1:21">
      <c r="A1938" s="1080"/>
      <c r="I1938" s="1075"/>
      <c r="J1938" s="1129"/>
      <c r="K1938" s="1075"/>
      <c r="L1938" s="1129"/>
      <c r="M1938" s="1113"/>
      <c r="N1938" s="1075"/>
      <c r="O1938" s="1129"/>
      <c r="P1938" s="1075"/>
      <c r="Q1938" s="1129"/>
      <c r="R1938" s="1113"/>
      <c r="S1938" s="1075"/>
      <c r="T1938" s="1129"/>
      <c r="U1938" s="1075"/>
    </row>
    <row r="1939" spans="1:21">
      <c r="A1939" s="1081"/>
      <c r="I1939" s="1077"/>
      <c r="J1939" s="1130"/>
      <c r="K1939" s="1077"/>
      <c r="L1939" s="1130"/>
      <c r="M1939" s="1114"/>
      <c r="N1939" s="1077"/>
      <c r="O1939" s="1130"/>
      <c r="P1939" s="1077"/>
      <c r="Q1939" s="1130"/>
      <c r="R1939" s="1114"/>
      <c r="S1939" s="1077"/>
      <c r="T1939" s="1130"/>
      <c r="U1939" s="1077"/>
    </row>
    <row r="1940" spans="1:21">
      <c r="A1940" s="1082"/>
      <c r="I1940" s="1075"/>
      <c r="J1940" s="1129"/>
      <c r="K1940" s="1075"/>
      <c r="L1940" s="1129"/>
      <c r="M1940" s="1113"/>
      <c r="N1940" s="1075"/>
      <c r="O1940" s="1129"/>
      <c r="P1940" s="1075"/>
      <c r="Q1940" s="1129"/>
      <c r="R1940" s="1113"/>
      <c r="S1940" s="1075"/>
      <c r="T1940" s="1129"/>
      <c r="U1940" s="1075"/>
    </row>
    <row r="1941" spans="1:21">
      <c r="A1941" s="1083"/>
      <c r="I1941" s="1077"/>
      <c r="J1941" s="1130"/>
      <c r="K1941" s="1077"/>
      <c r="L1941" s="1130"/>
      <c r="M1941" s="1114"/>
      <c r="N1941" s="1077"/>
      <c r="O1941" s="1130"/>
      <c r="P1941" s="1077"/>
      <c r="Q1941" s="1130"/>
      <c r="R1941" s="1114"/>
      <c r="S1941" s="1077"/>
      <c r="T1941" s="1130"/>
      <c r="U1941" s="1077"/>
    </row>
    <row r="1942" spans="1:21">
      <c r="A1942" s="1084"/>
      <c r="I1942" s="1075"/>
      <c r="J1942" s="1129"/>
      <c r="K1942" s="1075"/>
      <c r="L1942" s="1129"/>
      <c r="M1942" s="1113"/>
      <c r="N1942" s="1075"/>
      <c r="O1942" s="1129"/>
      <c r="P1942" s="1075"/>
      <c r="Q1942" s="1129"/>
      <c r="R1942" s="1113"/>
      <c r="S1942" s="1075"/>
      <c r="T1942" s="1129"/>
      <c r="U1942" s="1075"/>
    </row>
    <row r="1943" spans="1:21">
      <c r="A1943" s="1085"/>
      <c r="I1943" s="1077"/>
      <c r="J1943" s="1130"/>
      <c r="K1943" s="1077"/>
      <c r="L1943" s="1130"/>
      <c r="M1943" s="1114"/>
      <c r="N1943" s="1077"/>
      <c r="O1943" s="1130"/>
      <c r="P1943" s="1077"/>
      <c r="Q1943" s="1130"/>
      <c r="R1943" s="1114"/>
      <c r="S1943" s="1077"/>
      <c r="T1943" s="1130"/>
      <c r="U1943" s="1077"/>
    </row>
    <row r="1944" spans="1:21">
      <c r="A1944" s="1086"/>
      <c r="I1944" s="1075"/>
      <c r="J1944" s="1129"/>
      <c r="K1944" s="1075"/>
      <c r="L1944" s="1129"/>
      <c r="M1944" s="1113"/>
      <c r="N1944" s="1075"/>
      <c r="O1944" s="1129"/>
      <c r="P1944" s="1075"/>
      <c r="Q1944" s="1129"/>
      <c r="R1944" s="1113"/>
      <c r="S1944" s="1075"/>
      <c r="T1944" s="1129"/>
      <c r="U1944" s="1075"/>
    </row>
    <row r="1945" spans="1:21">
      <c r="A1945" s="1085"/>
      <c r="I1945" s="1077"/>
      <c r="J1945" s="1130"/>
      <c r="K1945" s="1077"/>
      <c r="L1945" s="1130"/>
      <c r="M1945" s="1114"/>
      <c r="N1945" s="1077"/>
      <c r="O1945" s="1130"/>
      <c r="P1945" s="1077"/>
      <c r="Q1945" s="1130"/>
      <c r="R1945" s="1114"/>
      <c r="S1945" s="1077"/>
      <c r="T1945" s="1130"/>
      <c r="U1945" s="1077"/>
    </row>
    <row r="1946" spans="1:21">
      <c r="A1946" s="1086"/>
      <c r="I1946" s="1075"/>
      <c r="J1946" s="1129"/>
      <c r="K1946" s="1075"/>
      <c r="L1946" s="1129"/>
      <c r="M1946" s="1113"/>
      <c r="N1946" s="1075"/>
      <c r="O1946" s="1129"/>
      <c r="P1946" s="1075"/>
      <c r="Q1946" s="1129"/>
      <c r="R1946" s="1113"/>
      <c r="S1946" s="1075"/>
      <c r="T1946" s="1129"/>
      <c r="U1946" s="1075"/>
    </row>
    <row r="1947" spans="1:21">
      <c r="A1947" s="1087"/>
      <c r="I1947" s="1077"/>
      <c r="J1947" s="1130"/>
      <c r="K1947" s="1077"/>
      <c r="L1947" s="1130"/>
      <c r="M1947" s="1114"/>
      <c r="N1947" s="1077"/>
      <c r="O1947" s="1130"/>
      <c r="P1947" s="1077"/>
      <c r="Q1947" s="1130"/>
      <c r="R1947" s="1114"/>
      <c r="S1947" s="1077"/>
      <c r="T1947" s="1130"/>
      <c r="U1947" s="1077"/>
    </row>
    <row r="1948" spans="1:21">
      <c r="A1948" s="1086"/>
      <c r="I1948" s="1075"/>
      <c r="J1948" s="1129"/>
      <c r="K1948" s="1075"/>
      <c r="L1948" s="1129"/>
      <c r="M1948" s="1113"/>
      <c r="N1948" s="1075"/>
      <c r="O1948" s="1129"/>
      <c r="P1948" s="1075"/>
      <c r="Q1948" s="1129"/>
      <c r="R1948" s="1113"/>
      <c r="S1948" s="1075"/>
      <c r="T1948" s="1129"/>
      <c r="U1948" s="1075"/>
    </row>
    <row r="1949" spans="1:21">
      <c r="A1949" s="1086"/>
      <c r="I1949" s="1075"/>
      <c r="J1949" s="1129"/>
      <c r="K1949" s="1075"/>
      <c r="L1949" s="1129"/>
      <c r="M1949" s="1113"/>
      <c r="N1949" s="1075"/>
      <c r="O1949" s="1129"/>
      <c r="P1949" s="1075"/>
      <c r="Q1949" s="1129"/>
      <c r="R1949" s="1113"/>
      <c r="S1949" s="1075"/>
      <c r="T1949" s="1129"/>
      <c r="U1949" s="1075"/>
    </row>
    <row r="1950" spans="1:21">
      <c r="A1950" s="1087"/>
      <c r="I1950" s="1077"/>
      <c r="J1950" s="1130"/>
      <c r="K1950" s="1077"/>
      <c r="L1950" s="1130"/>
      <c r="M1950" s="1114"/>
      <c r="N1950" s="1077"/>
      <c r="O1950" s="1130"/>
      <c r="P1950" s="1077"/>
      <c r="Q1950" s="1130"/>
      <c r="R1950" s="1114"/>
      <c r="S1950" s="1077"/>
      <c r="T1950" s="1130"/>
      <c r="U1950" s="1077"/>
    </row>
    <row r="1951" spans="1:21">
      <c r="A1951" s="1083"/>
      <c r="I1951" s="1077"/>
      <c r="J1951" s="1130"/>
      <c r="K1951" s="1077"/>
      <c r="L1951" s="1130"/>
      <c r="M1951" s="1114"/>
      <c r="N1951" s="1077"/>
      <c r="O1951" s="1130"/>
      <c r="P1951" s="1077"/>
      <c r="Q1951" s="1130"/>
      <c r="R1951" s="1114"/>
      <c r="S1951" s="1077"/>
      <c r="T1951" s="1130"/>
      <c r="U1951" s="1077"/>
    </row>
    <row r="1952" spans="1:21">
      <c r="A1952" s="1084"/>
      <c r="I1952" s="1075"/>
      <c r="J1952" s="1129"/>
      <c r="K1952" s="1075"/>
      <c r="L1952" s="1129"/>
      <c r="M1952" s="1113"/>
      <c r="N1952" s="1075"/>
      <c r="O1952" s="1129"/>
      <c r="P1952" s="1075"/>
      <c r="Q1952" s="1129"/>
      <c r="R1952" s="1113"/>
      <c r="S1952" s="1075"/>
      <c r="T1952" s="1129"/>
      <c r="U1952" s="1075"/>
    </row>
    <row r="1953" spans="1:21">
      <c r="A1953" s="1085"/>
      <c r="I1953" s="1077"/>
      <c r="J1953" s="1130"/>
      <c r="K1953" s="1077"/>
      <c r="L1953" s="1130"/>
      <c r="M1953" s="1114"/>
      <c r="N1953" s="1077"/>
      <c r="O1953" s="1130"/>
      <c r="P1953" s="1077"/>
      <c r="Q1953" s="1130"/>
      <c r="R1953" s="1114"/>
      <c r="S1953" s="1077"/>
      <c r="T1953" s="1130"/>
      <c r="U1953" s="1077"/>
    </row>
    <row r="1954" spans="1:21">
      <c r="A1954" s="1086"/>
      <c r="I1954" s="1075"/>
      <c r="J1954" s="1129"/>
      <c r="K1954" s="1075"/>
      <c r="L1954" s="1129"/>
      <c r="M1954" s="1113"/>
      <c r="N1954" s="1075"/>
      <c r="O1954" s="1129"/>
      <c r="P1954" s="1075"/>
      <c r="Q1954" s="1129"/>
      <c r="R1954" s="1113"/>
      <c r="S1954" s="1075"/>
      <c r="T1954" s="1129"/>
      <c r="U1954" s="1075"/>
    </row>
    <row r="1955" spans="1:21">
      <c r="A1955" s="1085"/>
      <c r="I1955" s="1077"/>
      <c r="J1955" s="1130"/>
      <c r="K1955" s="1077"/>
      <c r="L1955" s="1130"/>
      <c r="M1955" s="1114"/>
      <c r="N1955" s="1077"/>
      <c r="O1955" s="1130"/>
      <c r="P1955" s="1077"/>
      <c r="Q1955" s="1130"/>
      <c r="R1955" s="1114"/>
      <c r="S1955" s="1077"/>
      <c r="T1955" s="1130"/>
      <c r="U1955" s="1077"/>
    </row>
    <row r="1956" spans="1:21">
      <c r="A1956" s="1086"/>
      <c r="I1956" s="1075"/>
      <c r="J1956" s="1129"/>
      <c r="K1956" s="1075"/>
      <c r="L1956" s="1129"/>
      <c r="M1956" s="1113"/>
      <c r="N1956" s="1075"/>
      <c r="O1956" s="1129"/>
      <c r="P1956" s="1075"/>
      <c r="Q1956" s="1129"/>
      <c r="R1956" s="1113"/>
      <c r="S1956" s="1075"/>
      <c r="T1956" s="1129"/>
      <c r="U1956" s="1075"/>
    </row>
    <row r="1957" spans="1:21">
      <c r="A1957" s="1087"/>
      <c r="I1957" s="1077"/>
      <c r="J1957" s="1130"/>
      <c r="K1957" s="1077"/>
      <c r="L1957" s="1130"/>
      <c r="M1957" s="1114"/>
      <c r="N1957" s="1077"/>
      <c r="O1957" s="1130"/>
      <c r="P1957" s="1077"/>
      <c r="Q1957" s="1130"/>
      <c r="R1957" s="1114"/>
      <c r="S1957" s="1077"/>
      <c r="T1957" s="1130"/>
      <c r="U1957" s="1077"/>
    </row>
    <row r="1958" spans="1:21">
      <c r="A1958" s="1086"/>
      <c r="I1958" s="1075"/>
      <c r="J1958" s="1129"/>
      <c r="K1958" s="1075"/>
      <c r="L1958" s="1129"/>
      <c r="M1958" s="1113"/>
      <c r="N1958" s="1075"/>
      <c r="O1958" s="1129"/>
      <c r="P1958" s="1075"/>
      <c r="Q1958" s="1129"/>
      <c r="R1958" s="1113"/>
      <c r="S1958" s="1075"/>
      <c r="T1958" s="1129"/>
      <c r="U1958" s="1075"/>
    </row>
    <row r="1959" spans="1:21">
      <c r="A1959" s="1087"/>
      <c r="I1959" s="1077"/>
      <c r="J1959" s="1130"/>
      <c r="K1959" s="1077"/>
      <c r="L1959" s="1130"/>
      <c r="M1959" s="1114"/>
      <c r="N1959" s="1077"/>
      <c r="O1959" s="1130"/>
      <c r="P1959" s="1077"/>
      <c r="Q1959" s="1130"/>
      <c r="R1959" s="1114"/>
      <c r="S1959" s="1077"/>
      <c r="T1959" s="1130"/>
      <c r="U1959" s="1077"/>
    </row>
    <row r="1960" spans="1:21">
      <c r="A1960" s="1086"/>
      <c r="I1960" s="1075"/>
      <c r="J1960" s="1129"/>
      <c r="K1960" s="1075"/>
      <c r="L1960" s="1129"/>
      <c r="M1960" s="1113"/>
      <c r="N1960" s="1075"/>
      <c r="O1960" s="1129"/>
      <c r="P1960" s="1075"/>
      <c r="Q1960" s="1129"/>
      <c r="R1960" s="1113"/>
      <c r="S1960" s="1075"/>
      <c r="T1960" s="1129"/>
      <c r="U1960" s="1075"/>
    </row>
    <row r="1961" spans="1:21">
      <c r="A1961" s="1087"/>
      <c r="I1961" s="1077"/>
      <c r="J1961" s="1130"/>
      <c r="K1961" s="1077"/>
      <c r="L1961" s="1130"/>
      <c r="M1961" s="1114"/>
      <c r="N1961" s="1077"/>
      <c r="O1961" s="1130"/>
      <c r="P1961" s="1077"/>
      <c r="Q1961" s="1130"/>
      <c r="R1961" s="1114"/>
      <c r="S1961" s="1077"/>
      <c r="T1961" s="1130"/>
      <c r="U1961" s="1077"/>
    </row>
    <row r="1962" spans="1:21">
      <c r="A1962" s="1086"/>
      <c r="I1962" s="1075"/>
      <c r="J1962" s="1129"/>
      <c r="K1962" s="1075"/>
      <c r="L1962" s="1129"/>
      <c r="M1962" s="1113"/>
      <c r="N1962" s="1075"/>
      <c r="O1962" s="1129"/>
      <c r="P1962" s="1075"/>
      <c r="Q1962" s="1129"/>
      <c r="R1962" s="1113"/>
      <c r="S1962" s="1075"/>
      <c r="T1962" s="1129"/>
      <c r="U1962" s="1075"/>
    </row>
    <row r="1963" spans="1:21">
      <c r="A1963" s="1087"/>
      <c r="I1963" s="1077"/>
      <c r="J1963" s="1130"/>
      <c r="K1963" s="1077"/>
      <c r="L1963" s="1130"/>
      <c r="M1963" s="1114"/>
      <c r="N1963" s="1077"/>
      <c r="O1963" s="1130"/>
      <c r="P1963" s="1077"/>
      <c r="Q1963" s="1130"/>
      <c r="R1963" s="1114"/>
      <c r="S1963" s="1077"/>
      <c r="T1963" s="1130"/>
      <c r="U1963" s="1077"/>
    </row>
    <row r="1964" spans="1:21">
      <c r="A1964" s="1074"/>
      <c r="I1964" s="1075"/>
      <c r="J1964" s="1129"/>
      <c r="K1964" s="1075"/>
      <c r="L1964" s="1129"/>
      <c r="M1964" s="1113"/>
      <c r="N1964" s="1075"/>
      <c r="O1964" s="1129"/>
      <c r="P1964" s="1075"/>
      <c r="Q1964" s="1129"/>
      <c r="R1964" s="1113"/>
      <c r="S1964" s="1075"/>
      <c r="T1964" s="1129"/>
      <c r="U1964" s="1075"/>
    </row>
    <row r="1965" spans="1:21">
      <c r="A1965" s="1076"/>
      <c r="I1965" s="1077"/>
      <c r="J1965" s="1130"/>
      <c r="K1965" s="1077"/>
      <c r="L1965" s="1130"/>
      <c r="M1965" s="1114"/>
      <c r="N1965" s="1077"/>
      <c r="O1965" s="1130"/>
      <c r="P1965" s="1077"/>
      <c r="Q1965" s="1130"/>
      <c r="R1965" s="1114"/>
      <c r="S1965" s="1077"/>
      <c r="T1965" s="1130"/>
      <c r="U1965" s="1077"/>
    </row>
    <row r="1966" spans="1:21">
      <c r="A1966" s="1078"/>
      <c r="I1966" s="1075"/>
      <c r="J1966" s="1129"/>
      <c r="K1966" s="1075"/>
      <c r="L1966" s="1129"/>
      <c r="M1966" s="1113"/>
      <c r="N1966" s="1075"/>
      <c r="O1966" s="1129"/>
      <c r="P1966" s="1075"/>
      <c r="Q1966" s="1129"/>
      <c r="R1966" s="1113"/>
      <c r="S1966" s="1075"/>
      <c r="T1966" s="1129"/>
      <c r="U1966" s="1075"/>
    </row>
    <row r="1967" spans="1:21">
      <c r="A1967" s="1079"/>
      <c r="I1967" s="1077"/>
      <c r="J1967" s="1130"/>
      <c r="K1967" s="1077"/>
      <c r="L1967" s="1130"/>
      <c r="M1967" s="1114"/>
      <c r="N1967" s="1077"/>
      <c r="O1967" s="1130"/>
      <c r="P1967" s="1077"/>
      <c r="Q1967" s="1130"/>
      <c r="R1967" s="1114"/>
      <c r="S1967" s="1077"/>
      <c r="T1967" s="1130"/>
      <c r="U1967" s="1077"/>
    </row>
    <row r="1968" spans="1:21">
      <c r="A1968" s="1080"/>
      <c r="I1968" s="1075"/>
      <c r="J1968" s="1129"/>
      <c r="K1968" s="1075"/>
      <c r="L1968" s="1129"/>
      <c r="M1968" s="1113"/>
      <c r="N1968" s="1075"/>
      <c r="O1968" s="1129"/>
      <c r="P1968" s="1075"/>
      <c r="Q1968" s="1129"/>
      <c r="R1968" s="1113"/>
      <c r="S1968" s="1075"/>
      <c r="T1968" s="1129"/>
      <c r="U1968" s="1075"/>
    </row>
    <row r="1969" spans="1:21">
      <c r="A1969" s="1081"/>
      <c r="I1969" s="1077"/>
      <c r="J1969" s="1130"/>
      <c r="K1969" s="1077"/>
      <c r="L1969" s="1130"/>
      <c r="M1969" s="1114"/>
      <c r="N1969" s="1077"/>
      <c r="O1969" s="1130"/>
      <c r="P1969" s="1077"/>
      <c r="Q1969" s="1130"/>
      <c r="R1969" s="1114"/>
      <c r="S1969" s="1077"/>
      <c r="T1969" s="1130"/>
      <c r="U1969" s="1077"/>
    </row>
    <row r="1970" spans="1:21">
      <c r="A1970" s="1082"/>
      <c r="I1970" s="1075"/>
      <c r="J1970" s="1129"/>
      <c r="K1970" s="1075"/>
      <c r="L1970" s="1129"/>
      <c r="M1970" s="1113"/>
      <c r="N1970" s="1075"/>
      <c r="O1970" s="1129"/>
      <c r="P1970" s="1075"/>
      <c r="Q1970" s="1129"/>
      <c r="R1970" s="1113"/>
      <c r="S1970" s="1075"/>
      <c r="T1970" s="1129"/>
      <c r="U1970" s="1075"/>
    </row>
    <row r="1971" spans="1:21">
      <c r="A1971" s="1083"/>
      <c r="I1971" s="1077"/>
      <c r="J1971" s="1130"/>
      <c r="K1971" s="1077"/>
      <c r="L1971" s="1130"/>
      <c r="M1971" s="1114"/>
      <c r="N1971" s="1077"/>
      <c r="O1971" s="1130"/>
      <c r="P1971" s="1077"/>
      <c r="Q1971" s="1130"/>
      <c r="R1971" s="1114"/>
      <c r="S1971" s="1077"/>
      <c r="T1971" s="1130"/>
      <c r="U1971" s="1077"/>
    </row>
    <row r="1972" spans="1:21">
      <c r="A1972" s="1084"/>
      <c r="I1972" s="1075"/>
      <c r="J1972" s="1129"/>
      <c r="K1972" s="1075"/>
      <c r="L1972" s="1129"/>
      <c r="M1972" s="1113"/>
      <c r="N1972" s="1075"/>
      <c r="O1972" s="1129"/>
      <c r="P1972" s="1075"/>
      <c r="Q1972" s="1129"/>
      <c r="R1972" s="1113"/>
      <c r="S1972" s="1075"/>
      <c r="T1972" s="1129"/>
      <c r="U1972" s="1075"/>
    </row>
    <row r="1973" spans="1:21">
      <c r="A1973" s="1085"/>
      <c r="I1973" s="1077"/>
      <c r="J1973" s="1130"/>
      <c r="K1973" s="1077"/>
      <c r="L1973" s="1130"/>
      <c r="M1973" s="1114"/>
      <c r="N1973" s="1077"/>
      <c r="O1973" s="1130"/>
      <c r="P1973" s="1077"/>
      <c r="Q1973" s="1130"/>
      <c r="R1973" s="1114"/>
      <c r="S1973" s="1077"/>
      <c r="T1973" s="1130"/>
      <c r="U1973" s="1077"/>
    </row>
    <row r="1974" spans="1:21">
      <c r="A1974" s="1086"/>
      <c r="I1974" s="1075"/>
      <c r="J1974" s="1129"/>
      <c r="K1974" s="1075"/>
      <c r="L1974" s="1129"/>
      <c r="M1974" s="1113"/>
      <c r="N1974" s="1075"/>
      <c r="O1974" s="1129"/>
      <c r="P1974" s="1075"/>
      <c r="Q1974" s="1129"/>
      <c r="R1974" s="1113"/>
      <c r="S1974" s="1075"/>
      <c r="T1974" s="1129"/>
      <c r="U1974" s="1075"/>
    </row>
    <row r="1975" spans="1:21">
      <c r="A1975" s="1086"/>
      <c r="I1975" s="1075"/>
      <c r="J1975" s="1129"/>
      <c r="K1975" s="1075"/>
      <c r="L1975" s="1129"/>
      <c r="M1975" s="1113"/>
      <c r="N1975" s="1075"/>
      <c r="O1975" s="1129"/>
      <c r="P1975" s="1075"/>
      <c r="Q1975" s="1129"/>
      <c r="R1975" s="1113"/>
      <c r="S1975" s="1075"/>
      <c r="T1975" s="1129"/>
      <c r="U1975" s="1075"/>
    </row>
    <row r="1976" spans="1:21">
      <c r="A1976" s="1086"/>
      <c r="I1976" s="1075"/>
      <c r="J1976" s="1129"/>
      <c r="K1976" s="1075"/>
      <c r="L1976" s="1129"/>
      <c r="M1976" s="1113"/>
      <c r="N1976" s="1075"/>
      <c r="O1976" s="1129"/>
      <c r="P1976" s="1075"/>
      <c r="Q1976" s="1129"/>
      <c r="R1976" s="1113"/>
      <c r="S1976" s="1075"/>
      <c r="T1976" s="1129"/>
      <c r="U1976" s="1075"/>
    </row>
    <row r="1977" spans="1:21">
      <c r="A1977" s="1086"/>
      <c r="I1977" s="1075"/>
      <c r="J1977" s="1129"/>
      <c r="K1977" s="1075"/>
      <c r="L1977" s="1129"/>
      <c r="M1977" s="1113"/>
      <c r="N1977" s="1075"/>
      <c r="O1977" s="1129"/>
      <c r="P1977" s="1075"/>
      <c r="Q1977" s="1129"/>
      <c r="R1977" s="1113"/>
      <c r="S1977" s="1075"/>
      <c r="T1977" s="1129"/>
      <c r="U1977" s="1075"/>
    </row>
    <row r="1978" spans="1:21">
      <c r="A1978" s="1086"/>
      <c r="I1978" s="1075"/>
      <c r="J1978" s="1129"/>
      <c r="K1978" s="1075"/>
      <c r="L1978" s="1129"/>
      <c r="M1978" s="1113"/>
      <c r="N1978" s="1075"/>
      <c r="O1978" s="1129"/>
      <c r="P1978" s="1075"/>
      <c r="Q1978" s="1129"/>
      <c r="R1978" s="1113"/>
      <c r="S1978" s="1075"/>
      <c r="T1978" s="1129"/>
      <c r="U1978" s="1075"/>
    </row>
    <row r="1979" spans="1:21">
      <c r="A1979" s="1085"/>
      <c r="I1979" s="1077"/>
      <c r="J1979" s="1130"/>
      <c r="K1979" s="1077"/>
      <c r="L1979" s="1130"/>
      <c r="M1979" s="1114"/>
      <c r="N1979" s="1077"/>
      <c r="O1979" s="1130"/>
      <c r="P1979" s="1077"/>
      <c r="Q1979" s="1130"/>
      <c r="R1979" s="1114"/>
      <c r="S1979" s="1077"/>
      <c r="T1979" s="1130"/>
      <c r="U1979" s="1077"/>
    </row>
    <row r="1980" spans="1:21">
      <c r="A1980" s="1086"/>
      <c r="I1980" s="1075"/>
      <c r="J1980" s="1129"/>
      <c r="K1980" s="1075"/>
      <c r="L1980" s="1129"/>
      <c r="M1980" s="1113"/>
      <c r="N1980" s="1075"/>
      <c r="O1980" s="1129"/>
      <c r="P1980" s="1075"/>
      <c r="Q1980" s="1129"/>
      <c r="R1980" s="1113"/>
      <c r="S1980" s="1075"/>
      <c r="T1980" s="1129"/>
      <c r="U1980" s="1075"/>
    </row>
    <row r="1981" spans="1:21">
      <c r="A1981" s="1084"/>
      <c r="I1981" s="1075"/>
      <c r="J1981" s="1129"/>
      <c r="K1981" s="1075"/>
      <c r="L1981" s="1129"/>
      <c r="M1981" s="1113"/>
      <c r="N1981" s="1075"/>
      <c r="O1981" s="1129"/>
      <c r="P1981" s="1075"/>
      <c r="Q1981" s="1129"/>
      <c r="R1981" s="1113"/>
      <c r="S1981" s="1075"/>
      <c r="T1981" s="1129"/>
      <c r="U1981" s="1075"/>
    </row>
    <row r="1982" spans="1:21">
      <c r="A1982" s="1085"/>
      <c r="I1982" s="1077"/>
      <c r="J1982" s="1130"/>
      <c r="K1982" s="1077"/>
      <c r="L1982" s="1130"/>
      <c r="M1982" s="1114"/>
      <c r="N1982" s="1077"/>
      <c r="O1982" s="1130"/>
      <c r="P1982" s="1077"/>
      <c r="Q1982" s="1130"/>
      <c r="R1982" s="1114"/>
      <c r="S1982" s="1077"/>
      <c r="T1982" s="1130"/>
      <c r="U1982" s="1077"/>
    </row>
    <row r="1983" spans="1:21">
      <c r="A1983" s="1086"/>
      <c r="I1983" s="1075"/>
      <c r="J1983" s="1129"/>
      <c r="K1983" s="1075"/>
      <c r="L1983" s="1129"/>
      <c r="M1983" s="1113"/>
      <c r="N1983" s="1075"/>
      <c r="O1983" s="1129"/>
      <c r="P1983" s="1075"/>
      <c r="Q1983" s="1129"/>
      <c r="R1983" s="1113"/>
      <c r="S1983" s="1075"/>
      <c r="T1983" s="1129"/>
      <c r="U1983" s="1075"/>
    </row>
    <row r="1984" spans="1:21">
      <c r="A1984" s="1076"/>
      <c r="I1984" s="1077"/>
      <c r="J1984" s="1130"/>
      <c r="K1984" s="1077"/>
      <c r="L1984" s="1130"/>
      <c r="M1984" s="1114"/>
      <c r="N1984" s="1077"/>
      <c r="O1984" s="1130"/>
      <c r="P1984" s="1077"/>
      <c r="Q1984" s="1130"/>
      <c r="R1984" s="1114"/>
      <c r="S1984" s="1077"/>
      <c r="T1984" s="1130"/>
      <c r="U1984" s="1077"/>
    </row>
    <row r="1985" spans="1:21">
      <c r="A1985" s="1078"/>
      <c r="I1985" s="1075"/>
      <c r="J1985" s="1129"/>
      <c r="K1985" s="1075"/>
      <c r="L1985" s="1129"/>
      <c r="M1985" s="1113"/>
      <c r="N1985" s="1075"/>
      <c r="O1985" s="1129"/>
      <c r="P1985" s="1075"/>
      <c r="Q1985" s="1129"/>
      <c r="R1985" s="1113"/>
      <c r="S1985" s="1075"/>
      <c r="T1985" s="1129"/>
      <c r="U1985" s="1075"/>
    </row>
    <row r="1986" spans="1:21">
      <c r="A1986" s="1079"/>
      <c r="I1986" s="1077"/>
      <c r="J1986" s="1130"/>
      <c r="K1986" s="1077"/>
      <c r="L1986" s="1130"/>
      <c r="M1986" s="1114"/>
      <c r="N1986" s="1077"/>
      <c r="O1986" s="1130"/>
      <c r="P1986" s="1077"/>
      <c r="Q1986" s="1130"/>
      <c r="R1986" s="1114"/>
      <c r="S1986" s="1077"/>
      <c r="T1986" s="1130"/>
      <c r="U1986" s="1077"/>
    </row>
    <row r="1987" spans="1:21">
      <c r="A1987" s="1080"/>
      <c r="I1987" s="1075"/>
      <c r="J1987" s="1129"/>
      <c r="K1987" s="1075"/>
      <c r="L1987" s="1129"/>
      <c r="M1987" s="1113"/>
      <c r="N1987" s="1075"/>
      <c r="O1987" s="1129"/>
      <c r="P1987" s="1075"/>
      <c r="Q1987" s="1129"/>
      <c r="R1987" s="1113"/>
      <c r="S1987" s="1075"/>
      <c r="T1987" s="1129"/>
      <c r="U1987" s="1075"/>
    </row>
    <row r="1988" spans="1:21">
      <c r="A1988" s="1081"/>
      <c r="I1988" s="1077"/>
      <c r="J1988" s="1130"/>
      <c r="K1988" s="1077"/>
      <c r="L1988" s="1130"/>
      <c r="M1988" s="1114"/>
      <c r="N1988" s="1077"/>
      <c r="O1988" s="1130"/>
      <c r="P1988" s="1077"/>
      <c r="Q1988" s="1130"/>
      <c r="R1988" s="1114"/>
      <c r="S1988" s="1077"/>
      <c r="T1988" s="1130"/>
      <c r="U1988" s="1077"/>
    </row>
    <row r="1989" spans="1:21">
      <c r="A1989" s="1082"/>
      <c r="I1989" s="1075"/>
      <c r="J1989" s="1129"/>
      <c r="K1989" s="1075"/>
      <c r="L1989" s="1129"/>
      <c r="M1989" s="1113"/>
      <c r="N1989" s="1075"/>
      <c r="O1989" s="1129"/>
      <c r="P1989" s="1075"/>
      <c r="Q1989" s="1129"/>
      <c r="R1989" s="1113"/>
      <c r="S1989" s="1075"/>
      <c r="T1989" s="1129"/>
      <c r="U1989" s="1075"/>
    </row>
    <row r="1990" spans="1:21">
      <c r="A1990" s="1083"/>
      <c r="I1990" s="1077"/>
      <c r="J1990" s="1130"/>
      <c r="K1990" s="1077"/>
      <c r="L1990" s="1130"/>
      <c r="M1990" s="1114"/>
      <c r="N1990" s="1077"/>
      <c r="O1990" s="1130"/>
      <c r="P1990" s="1077"/>
      <c r="Q1990" s="1130"/>
      <c r="R1990" s="1114"/>
      <c r="S1990" s="1077"/>
      <c r="T1990" s="1130"/>
      <c r="U1990" s="1077"/>
    </row>
    <row r="1991" spans="1:21">
      <c r="A1991" s="1084"/>
      <c r="I1991" s="1075"/>
      <c r="J1991" s="1129"/>
      <c r="K1991" s="1075"/>
      <c r="L1991" s="1129"/>
      <c r="M1991" s="1113"/>
      <c r="N1991" s="1075"/>
      <c r="O1991" s="1129"/>
      <c r="P1991" s="1075"/>
      <c r="Q1991" s="1129"/>
      <c r="R1991" s="1113"/>
      <c r="S1991" s="1075"/>
      <c r="T1991" s="1129"/>
      <c r="U1991" s="1075"/>
    </row>
    <row r="1992" spans="1:21">
      <c r="A1992" s="1085"/>
      <c r="I1992" s="1077"/>
      <c r="J1992" s="1130"/>
      <c r="K1992" s="1077"/>
      <c r="L1992" s="1130"/>
      <c r="M1992" s="1114"/>
      <c r="N1992" s="1077"/>
      <c r="O1992" s="1130"/>
      <c r="P1992" s="1077"/>
      <c r="Q1992" s="1130"/>
      <c r="R1992" s="1114"/>
      <c r="S1992" s="1077"/>
      <c r="T1992" s="1130"/>
      <c r="U1992" s="1077"/>
    </row>
    <row r="1993" spans="1:21">
      <c r="A1993" s="1086"/>
      <c r="I1993" s="1075"/>
      <c r="J1993" s="1129"/>
      <c r="K1993" s="1075"/>
      <c r="L1993" s="1129"/>
      <c r="M1993" s="1113"/>
      <c r="N1993" s="1075"/>
      <c r="O1993" s="1129"/>
      <c r="P1993" s="1075"/>
      <c r="Q1993" s="1129"/>
      <c r="R1993" s="1113"/>
      <c r="S1993" s="1075"/>
      <c r="T1993" s="1129"/>
      <c r="U1993" s="1075"/>
    </row>
    <row r="1994" spans="1:21">
      <c r="A1994" s="1086"/>
      <c r="I1994" s="1075"/>
      <c r="J1994" s="1129"/>
      <c r="K1994" s="1075"/>
      <c r="L1994" s="1129"/>
      <c r="M1994" s="1113"/>
      <c r="N1994" s="1075"/>
      <c r="O1994" s="1129"/>
      <c r="P1994" s="1075"/>
      <c r="Q1994" s="1129"/>
      <c r="R1994" s="1113"/>
      <c r="S1994" s="1075"/>
      <c r="T1994" s="1129"/>
      <c r="U1994" s="1075"/>
    </row>
    <row r="1995" spans="1:21">
      <c r="A1995" s="1086"/>
      <c r="I1995" s="1075"/>
      <c r="J1995" s="1129"/>
      <c r="K1995" s="1075"/>
      <c r="L1995" s="1129"/>
      <c r="M1995" s="1113"/>
      <c r="N1995" s="1075"/>
      <c r="O1995" s="1129"/>
      <c r="P1995" s="1075"/>
      <c r="Q1995" s="1129"/>
      <c r="R1995" s="1113"/>
      <c r="S1995" s="1075"/>
      <c r="T1995" s="1129"/>
      <c r="U1995" s="1075"/>
    </row>
    <row r="1996" spans="1:21">
      <c r="A1996" s="1085"/>
      <c r="I1996" s="1077"/>
      <c r="J1996" s="1130"/>
      <c r="K1996" s="1077"/>
      <c r="L1996" s="1130"/>
      <c r="M1996" s="1114"/>
      <c r="N1996" s="1077"/>
      <c r="O1996" s="1130"/>
      <c r="P1996" s="1077"/>
      <c r="Q1996" s="1130"/>
      <c r="R1996" s="1114"/>
      <c r="S1996" s="1077"/>
      <c r="T1996" s="1130"/>
      <c r="U1996" s="1077"/>
    </row>
    <row r="1997" spans="1:21">
      <c r="A1997" s="1086"/>
      <c r="I1997" s="1075"/>
      <c r="J1997" s="1129"/>
      <c r="K1997" s="1075"/>
      <c r="L1997" s="1129"/>
      <c r="M1997" s="1113"/>
      <c r="N1997" s="1075"/>
      <c r="O1997" s="1129"/>
      <c r="P1997" s="1075"/>
      <c r="Q1997" s="1129"/>
      <c r="R1997" s="1113"/>
      <c r="S1997" s="1075"/>
      <c r="T1997" s="1129"/>
      <c r="U1997" s="1075"/>
    </row>
    <row r="1998" spans="1:21">
      <c r="A1998" s="1086"/>
      <c r="I1998" s="1075"/>
      <c r="J1998" s="1129"/>
      <c r="K1998" s="1075"/>
      <c r="L1998" s="1129"/>
      <c r="M1998" s="1113"/>
      <c r="N1998" s="1075"/>
      <c r="O1998" s="1129"/>
      <c r="P1998" s="1075"/>
      <c r="Q1998" s="1129"/>
      <c r="R1998" s="1113"/>
      <c r="S1998" s="1075"/>
      <c r="T1998" s="1129"/>
      <c r="U1998" s="1075"/>
    </row>
    <row r="1999" spans="1:21">
      <c r="A1999" s="1086"/>
      <c r="I1999" s="1075"/>
      <c r="J1999" s="1129"/>
      <c r="K1999" s="1075"/>
      <c r="L1999" s="1129"/>
      <c r="M1999" s="1113"/>
      <c r="N1999" s="1075"/>
      <c r="O1999" s="1129"/>
      <c r="P1999" s="1075"/>
      <c r="Q1999" s="1129"/>
      <c r="R1999" s="1113"/>
      <c r="S1999" s="1075"/>
      <c r="T1999" s="1129"/>
      <c r="U1999" s="1075"/>
    </row>
    <row r="2000" spans="1:21">
      <c r="A2000" s="1084"/>
      <c r="I2000" s="1075"/>
      <c r="J2000" s="1129"/>
      <c r="K2000" s="1075"/>
      <c r="L2000" s="1129"/>
      <c r="M2000" s="1113"/>
      <c r="N2000" s="1075"/>
      <c r="O2000" s="1129"/>
      <c r="P2000" s="1075"/>
      <c r="Q2000" s="1129"/>
      <c r="R2000" s="1113"/>
      <c r="S2000" s="1075"/>
      <c r="T2000" s="1129"/>
      <c r="U2000" s="1075"/>
    </row>
    <row r="2001" spans="1:21">
      <c r="A2001" s="1085"/>
      <c r="I2001" s="1077"/>
      <c r="J2001" s="1130"/>
      <c r="K2001" s="1077"/>
      <c r="L2001" s="1130"/>
      <c r="M2001" s="1114"/>
      <c r="N2001" s="1077"/>
      <c r="O2001" s="1130"/>
      <c r="P2001" s="1077"/>
      <c r="Q2001" s="1130"/>
      <c r="R2001" s="1114"/>
      <c r="S2001" s="1077"/>
      <c r="T2001" s="1130"/>
      <c r="U2001" s="1077"/>
    </row>
    <row r="2002" spans="1:21">
      <c r="A2002" s="1086"/>
      <c r="I2002" s="1075"/>
      <c r="J2002" s="1129"/>
      <c r="K2002" s="1075"/>
      <c r="L2002" s="1129"/>
      <c r="M2002" s="1113"/>
      <c r="N2002" s="1075"/>
      <c r="O2002" s="1129"/>
      <c r="P2002" s="1075"/>
      <c r="Q2002" s="1129"/>
      <c r="R2002" s="1113"/>
      <c r="S2002" s="1075"/>
      <c r="T2002" s="1129"/>
      <c r="U2002" s="1075"/>
    </row>
    <row r="2003" spans="1:21">
      <c r="A2003" s="1082"/>
      <c r="I2003" s="1075"/>
      <c r="J2003" s="1129"/>
      <c r="K2003" s="1075"/>
      <c r="L2003" s="1129"/>
      <c r="M2003" s="1113"/>
      <c r="N2003" s="1075"/>
      <c r="O2003" s="1129"/>
      <c r="P2003" s="1075"/>
      <c r="Q2003" s="1129"/>
      <c r="R2003" s="1113"/>
      <c r="S2003" s="1075"/>
      <c r="T2003" s="1129"/>
      <c r="U2003" s="1075"/>
    </row>
    <row r="2004" spans="1:21">
      <c r="A2004" s="1083"/>
      <c r="I2004" s="1077"/>
      <c r="J2004" s="1130"/>
      <c r="K2004" s="1077"/>
      <c r="L2004" s="1130"/>
      <c r="M2004" s="1114"/>
      <c r="N2004" s="1077"/>
      <c r="O2004" s="1130"/>
      <c r="P2004" s="1077"/>
      <c r="Q2004" s="1130"/>
      <c r="R2004" s="1114"/>
      <c r="S2004" s="1077"/>
      <c r="T2004" s="1130"/>
      <c r="U2004" s="1077"/>
    </row>
    <row r="2005" spans="1:21">
      <c r="A2005" s="1084"/>
      <c r="I2005" s="1075"/>
      <c r="J2005" s="1129"/>
      <c r="K2005" s="1075"/>
      <c r="L2005" s="1129"/>
      <c r="M2005" s="1113"/>
      <c r="N2005" s="1075"/>
      <c r="O2005" s="1129"/>
      <c r="P2005" s="1075"/>
      <c r="Q2005" s="1129"/>
      <c r="R2005" s="1113"/>
      <c r="S2005" s="1075"/>
      <c r="T2005" s="1129"/>
      <c r="U2005" s="1075"/>
    </row>
    <row r="2006" spans="1:21">
      <c r="A2006" s="1085"/>
      <c r="I2006" s="1077"/>
      <c r="J2006" s="1130"/>
      <c r="K2006" s="1077"/>
      <c r="L2006" s="1130"/>
      <c r="M2006" s="1114"/>
      <c r="N2006" s="1077"/>
      <c r="O2006" s="1130"/>
      <c r="P2006" s="1077"/>
      <c r="Q2006" s="1130"/>
      <c r="R2006" s="1114"/>
      <c r="S2006" s="1077"/>
      <c r="T2006" s="1130"/>
      <c r="U2006" s="1077"/>
    </row>
    <row r="2007" spans="1:21">
      <c r="A2007" s="1086"/>
      <c r="I2007" s="1075"/>
      <c r="J2007" s="1129"/>
      <c r="K2007" s="1075"/>
      <c r="L2007" s="1129"/>
      <c r="M2007" s="1113"/>
      <c r="N2007" s="1075"/>
      <c r="O2007" s="1129"/>
      <c r="P2007" s="1075"/>
      <c r="Q2007" s="1129"/>
      <c r="R2007" s="1113"/>
      <c r="S2007" s="1075"/>
      <c r="T2007" s="1129"/>
      <c r="U2007" s="1075"/>
    </row>
    <row r="2008" spans="1:21">
      <c r="A2008" s="1079"/>
      <c r="I2008" s="1077"/>
      <c r="J2008" s="1130"/>
      <c r="K2008" s="1077"/>
      <c r="L2008" s="1130"/>
      <c r="M2008" s="1114"/>
      <c r="N2008" s="1077"/>
      <c r="O2008" s="1130"/>
      <c r="P2008" s="1077"/>
      <c r="Q2008" s="1130"/>
      <c r="R2008" s="1114"/>
      <c r="S2008" s="1077"/>
      <c r="T2008" s="1130"/>
      <c r="U2008" s="1077"/>
    </row>
    <row r="2009" spans="1:21">
      <c r="A2009" s="1080"/>
      <c r="I2009" s="1075"/>
      <c r="J2009" s="1129"/>
      <c r="K2009" s="1075"/>
      <c r="L2009" s="1129"/>
      <c r="M2009" s="1113"/>
      <c r="N2009" s="1075"/>
      <c r="O2009" s="1129"/>
      <c r="P2009" s="1075"/>
      <c r="Q2009" s="1129"/>
      <c r="R2009" s="1113"/>
      <c r="S2009" s="1075"/>
      <c r="T2009" s="1129"/>
      <c r="U2009" s="1075"/>
    </row>
    <row r="2010" spans="1:21">
      <c r="A2010" s="1081"/>
      <c r="I2010" s="1077"/>
      <c r="J2010" s="1130"/>
      <c r="K2010" s="1077"/>
      <c r="L2010" s="1130"/>
      <c r="M2010" s="1114"/>
      <c r="N2010" s="1077"/>
      <c r="O2010" s="1130"/>
      <c r="P2010" s="1077"/>
      <c r="Q2010" s="1130"/>
      <c r="R2010" s="1114"/>
      <c r="S2010" s="1077"/>
      <c r="T2010" s="1130"/>
      <c r="U2010" s="1077"/>
    </row>
    <row r="2011" spans="1:21">
      <c r="A2011" s="1082"/>
      <c r="I2011" s="1075"/>
      <c r="J2011" s="1129"/>
      <c r="K2011" s="1075"/>
      <c r="L2011" s="1129"/>
      <c r="M2011" s="1113"/>
      <c r="N2011" s="1075"/>
      <c r="O2011" s="1129"/>
      <c r="P2011" s="1075"/>
      <c r="Q2011" s="1129"/>
      <c r="R2011" s="1113"/>
      <c r="S2011" s="1075"/>
      <c r="T2011" s="1129"/>
      <c r="U2011" s="1075"/>
    </row>
    <row r="2012" spans="1:21">
      <c r="A2012" s="1083"/>
      <c r="I2012" s="1077"/>
      <c r="J2012" s="1130"/>
      <c r="K2012" s="1077"/>
      <c r="L2012" s="1130"/>
      <c r="M2012" s="1114"/>
      <c r="N2012" s="1077"/>
      <c r="O2012" s="1130"/>
      <c r="P2012" s="1077"/>
      <c r="Q2012" s="1130"/>
      <c r="R2012" s="1114"/>
      <c r="S2012" s="1077"/>
      <c r="T2012" s="1130"/>
      <c r="U2012" s="1077"/>
    </row>
    <row r="2013" spans="1:21">
      <c r="A2013" s="1084"/>
      <c r="I2013" s="1075"/>
      <c r="J2013" s="1129"/>
      <c r="K2013" s="1075"/>
      <c r="L2013" s="1129"/>
      <c r="M2013" s="1113"/>
      <c r="N2013" s="1075"/>
      <c r="O2013" s="1129"/>
      <c r="P2013" s="1075"/>
      <c r="Q2013" s="1129"/>
      <c r="R2013" s="1113"/>
      <c r="S2013" s="1075"/>
      <c r="T2013" s="1129"/>
      <c r="U2013" s="1075"/>
    </row>
    <row r="2014" spans="1:21">
      <c r="A2014" s="1085"/>
      <c r="I2014" s="1077"/>
      <c r="J2014" s="1130"/>
      <c r="K2014" s="1077"/>
      <c r="L2014" s="1130"/>
      <c r="M2014" s="1114"/>
      <c r="N2014" s="1077"/>
      <c r="O2014" s="1130"/>
      <c r="P2014" s="1077"/>
      <c r="Q2014" s="1130"/>
      <c r="R2014" s="1114"/>
      <c r="S2014" s="1077"/>
      <c r="T2014" s="1130"/>
      <c r="U2014" s="1077"/>
    </row>
    <row r="2015" spans="1:21">
      <c r="A2015" s="1086"/>
      <c r="I2015" s="1075"/>
      <c r="J2015" s="1129"/>
      <c r="K2015" s="1075"/>
      <c r="L2015" s="1129"/>
      <c r="M2015" s="1113"/>
      <c r="N2015" s="1075"/>
      <c r="O2015" s="1129"/>
      <c r="P2015" s="1075"/>
      <c r="Q2015" s="1129"/>
      <c r="R2015" s="1113"/>
      <c r="S2015" s="1075"/>
      <c r="T2015" s="1129"/>
      <c r="U2015" s="1075"/>
    </row>
    <row r="2016" spans="1:21">
      <c r="A2016" s="1083"/>
      <c r="I2016" s="1077"/>
      <c r="J2016" s="1130"/>
      <c r="K2016" s="1077"/>
      <c r="L2016" s="1130"/>
      <c r="M2016" s="1114"/>
      <c r="N2016" s="1077"/>
      <c r="O2016" s="1130"/>
      <c r="P2016" s="1077"/>
      <c r="Q2016" s="1130"/>
      <c r="R2016" s="1114"/>
      <c r="S2016" s="1077"/>
      <c r="T2016" s="1130"/>
      <c r="U2016" s="1077"/>
    </row>
    <row r="2017" spans="1:21">
      <c r="A2017" s="1084"/>
      <c r="I2017" s="1075"/>
      <c r="J2017" s="1129"/>
      <c r="K2017" s="1075"/>
      <c r="L2017" s="1129"/>
      <c r="M2017" s="1113"/>
      <c r="N2017" s="1075"/>
      <c r="O2017" s="1129"/>
      <c r="P2017" s="1075"/>
      <c r="Q2017" s="1129"/>
      <c r="R2017" s="1113"/>
      <c r="S2017" s="1075"/>
      <c r="T2017" s="1129"/>
      <c r="U2017" s="1075"/>
    </row>
    <row r="2018" spans="1:21">
      <c r="A2018" s="1085"/>
      <c r="I2018" s="1077"/>
      <c r="J2018" s="1130"/>
      <c r="K2018" s="1077"/>
      <c r="L2018" s="1130"/>
      <c r="M2018" s="1114"/>
      <c r="N2018" s="1077"/>
      <c r="O2018" s="1130"/>
      <c r="P2018" s="1077"/>
      <c r="Q2018" s="1130"/>
      <c r="R2018" s="1114"/>
      <c r="S2018" s="1077"/>
      <c r="T2018" s="1130"/>
      <c r="U2018" s="1077"/>
    </row>
    <row r="2019" spans="1:21">
      <c r="A2019" s="1086"/>
      <c r="I2019" s="1075"/>
      <c r="J2019" s="1129"/>
      <c r="K2019" s="1075"/>
      <c r="L2019" s="1129"/>
      <c r="M2019" s="1113"/>
      <c r="N2019" s="1075"/>
      <c r="O2019" s="1129"/>
      <c r="P2019" s="1075"/>
      <c r="Q2019" s="1129"/>
      <c r="R2019" s="1113"/>
      <c r="S2019" s="1075"/>
      <c r="T2019" s="1129"/>
      <c r="U2019" s="1075"/>
    </row>
    <row r="2020" spans="1:21">
      <c r="A2020" s="1074"/>
      <c r="I2020" s="1075"/>
      <c r="J2020" s="1129"/>
      <c r="K2020" s="1075"/>
      <c r="L2020" s="1129"/>
      <c r="M2020" s="1113"/>
      <c r="N2020" s="1075"/>
      <c r="O2020" s="1129"/>
      <c r="P2020" s="1075"/>
      <c r="Q2020" s="1129"/>
      <c r="R2020" s="1113"/>
      <c r="S2020" s="1075"/>
      <c r="T2020" s="1129"/>
      <c r="U2020" s="1075"/>
    </row>
    <row r="2021" spans="1:21">
      <c r="A2021" s="1076"/>
      <c r="I2021" s="1077"/>
      <c r="J2021" s="1130"/>
      <c r="K2021" s="1077"/>
      <c r="L2021" s="1130"/>
      <c r="M2021" s="1114"/>
      <c r="N2021" s="1077"/>
      <c r="O2021" s="1130"/>
      <c r="P2021" s="1077"/>
      <c r="Q2021" s="1130"/>
      <c r="R2021" s="1114"/>
      <c r="S2021" s="1077"/>
      <c r="T2021" s="1130"/>
      <c r="U2021" s="1077"/>
    </row>
    <row r="2022" spans="1:21">
      <c r="A2022" s="1078"/>
      <c r="I2022" s="1075"/>
      <c r="J2022" s="1129"/>
      <c r="K2022" s="1075"/>
      <c r="L2022" s="1129"/>
      <c r="M2022" s="1113"/>
      <c r="N2022" s="1075"/>
      <c r="O2022" s="1129"/>
      <c r="P2022" s="1075"/>
      <c r="Q2022" s="1129"/>
      <c r="R2022" s="1113"/>
      <c r="S2022" s="1075"/>
      <c r="T2022" s="1129"/>
      <c r="U2022" s="1075"/>
    </row>
    <row r="2023" spans="1:21">
      <c r="A2023" s="1079"/>
      <c r="I2023" s="1077"/>
      <c r="J2023" s="1130"/>
      <c r="K2023" s="1077"/>
      <c r="L2023" s="1130"/>
      <c r="M2023" s="1114"/>
      <c r="N2023" s="1077"/>
      <c r="O2023" s="1130"/>
      <c r="P2023" s="1077"/>
      <c r="Q2023" s="1130"/>
      <c r="R2023" s="1114"/>
      <c r="S2023" s="1077"/>
      <c r="T2023" s="1130"/>
      <c r="U2023" s="1077"/>
    </row>
    <row r="2024" spans="1:21">
      <c r="A2024" s="1080"/>
      <c r="I2024" s="1075"/>
      <c r="J2024" s="1129"/>
      <c r="K2024" s="1075"/>
      <c r="L2024" s="1129"/>
      <c r="M2024" s="1113"/>
      <c r="N2024" s="1075"/>
      <c r="O2024" s="1129"/>
      <c r="P2024" s="1075"/>
      <c r="Q2024" s="1129"/>
      <c r="R2024" s="1113"/>
      <c r="S2024" s="1075"/>
      <c r="T2024" s="1129"/>
      <c r="U2024" s="1075"/>
    </row>
    <row r="2025" spans="1:21">
      <c r="A2025" s="1081"/>
      <c r="I2025" s="1077"/>
      <c r="J2025" s="1130"/>
      <c r="K2025" s="1077"/>
      <c r="L2025" s="1130"/>
      <c r="M2025" s="1114"/>
      <c r="N2025" s="1077"/>
      <c r="O2025" s="1130"/>
      <c r="P2025" s="1077"/>
      <c r="Q2025" s="1130"/>
      <c r="R2025" s="1114"/>
      <c r="S2025" s="1077"/>
      <c r="T2025" s="1130"/>
      <c r="U2025" s="1077"/>
    </row>
    <row r="2026" spans="1:21">
      <c r="A2026" s="1082"/>
      <c r="I2026" s="1075"/>
      <c r="J2026" s="1129"/>
      <c r="K2026" s="1075"/>
      <c r="L2026" s="1129"/>
      <c r="M2026" s="1113"/>
      <c r="N2026" s="1075"/>
      <c r="O2026" s="1129"/>
      <c r="P2026" s="1075"/>
      <c r="Q2026" s="1129"/>
      <c r="R2026" s="1113"/>
      <c r="S2026" s="1075"/>
      <c r="T2026" s="1129"/>
      <c r="U2026" s="1075"/>
    </row>
    <row r="2027" spans="1:21">
      <c r="A2027" s="1083"/>
      <c r="I2027" s="1077"/>
      <c r="J2027" s="1130"/>
      <c r="K2027" s="1077"/>
      <c r="L2027" s="1130"/>
      <c r="M2027" s="1114"/>
      <c r="N2027" s="1077"/>
      <c r="O2027" s="1130"/>
      <c r="P2027" s="1077"/>
      <c r="Q2027" s="1130"/>
      <c r="R2027" s="1114"/>
      <c r="S2027" s="1077"/>
      <c r="T2027" s="1130"/>
      <c r="U2027" s="1077"/>
    </row>
    <row r="2028" spans="1:21">
      <c r="A2028" s="1084"/>
      <c r="I2028" s="1075"/>
      <c r="J2028" s="1129"/>
      <c r="K2028" s="1075"/>
      <c r="L2028" s="1129"/>
      <c r="M2028" s="1113"/>
      <c r="N2028" s="1075"/>
      <c r="O2028" s="1129"/>
      <c r="P2028" s="1075"/>
      <c r="Q2028" s="1129"/>
      <c r="R2028" s="1113"/>
      <c r="S2028" s="1075"/>
      <c r="T2028" s="1129"/>
      <c r="U2028" s="1075"/>
    </row>
    <row r="2029" spans="1:21">
      <c r="A2029" s="1085"/>
      <c r="I2029" s="1077"/>
      <c r="J2029" s="1130"/>
      <c r="K2029" s="1077"/>
      <c r="L2029" s="1130"/>
      <c r="M2029" s="1114"/>
      <c r="N2029" s="1077"/>
      <c r="O2029" s="1130"/>
      <c r="P2029" s="1077"/>
      <c r="Q2029" s="1130"/>
      <c r="R2029" s="1114"/>
      <c r="S2029" s="1077"/>
      <c r="T2029" s="1130"/>
      <c r="U2029" s="1077"/>
    </row>
    <row r="2030" spans="1:21">
      <c r="A2030" s="1086"/>
      <c r="I2030" s="1075"/>
      <c r="J2030" s="1129"/>
      <c r="K2030" s="1075"/>
      <c r="L2030" s="1129"/>
      <c r="M2030" s="1113"/>
      <c r="N2030" s="1075"/>
      <c r="O2030" s="1129"/>
      <c r="P2030" s="1075"/>
      <c r="Q2030" s="1129"/>
      <c r="R2030" s="1113"/>
      <c r="S2030" s="1075"/>
      <c r="T2030" s="1129"/>
      <c r="U2030" s="1075"/>
    </row>
    <row r="2031" spans="1:21">
      <c r="A2031" s="1072"/>
      <c r="I2031" s="1073"/>
      <c r="J2031" s="1131"/>
      <c r="K2031" s="1073"/>
      <c r="L2031" s="1131"/>
      <c r="M2031" s="1113"/>
      <c r="N2031" s="1073"/>
      <c r="O2031" s="1131"/>
      <c r="P2031" s="1073"/>
      <c r="Q2031" s="1131"/>
      <c r="R2031" s="1113"/>
      <c r="S2031" s="1073"/>
      <c r="T2031" s="1131"/>
      <c r="U2031" s="1073"/>
    </row>
    <row r="2032" spans="1:21">
      <c r="A2032" s="1074"/>
      <c r="I2032" s="1075"/>
      <c r="J2032" s="1129"/>
      <c r="K2032" s="1075"/>
      <c r="L2032" s="1129"/>
      <c r="M2032" s="1113"/>
      <c r="N2032" s="1075"/>
      <c r="O2032" s="1129"/>
      <c r="P2032" s="1075"/>
      <c r="Q2032" s="1129"/>
      <c r="R2032" s="1113"/>
      <c r="S2032" s="1075"/>
      <c r="T2032" s="1129"/>
      <c r="U2032" s="1075"/>
    </row>
    <row r="2033" spans="1:21">
      <c r="A2033" s="1076"/>
      <c r="I2033" s="1077"/>
      <c r="J2033" s="1130"/>
      <c r="K2033" s="1077"/>
      <c r="L2033" s="1130"/>
      <c r="M2033" s="1114"/>
      <c r="N2033" s="1077"/>
      <c r="O2033" s="1130"/>
      <c r="P2033" s="1077"/>
      <c r="Q2033" s="1130"/>
      <c r="R2033" s="1114"/>
      <c r="S2033" s="1077"/>
      <c r="T2033" s="1130"/>
      <c r="U2033" s="1077"/>
    </row>
    <row r="2034" spans="1:21">
      <c r="A2034" s="1078"/>
      <c r="I2034" s="1075"/>
      <c r="J2034" s="1129"/>
      <c r="K2034" s="1075"/>
      <c r="L2034" s="1129"/>
      <c r="M2034" s="1113"/>
      <c r="N2034" s="1075"/>
      <c r="O2034" s="1129"/>
      <c r="P2034" s="1075"/>
      <c r="Q2034" s="1129"/>
      <c r="R2034" s="1113"/>
      <c r="S2034" s="1075"/>
      <c r="T2034" s="1129"/>
      <c r="U2034" s="1075"/>
    </row>
    <row r="2035" spans="1:21">
      <c r="A2035" s="1079"/>
      <c r="I2035" s="1077"/>
      <c r="J2035" s="1130"/>
      <c r="K2035" s="1077"/>
      <c r="L2035" s="1130"/>
      <c r="M2035" s="1114"/>
      <c r="N2035" s="1077"/>
      <c r="O2035" s="1130"/>
      <c r="P2035" s="1077"/>
      <c r="Q2035" s="1130"/>
      <c r="R2035" s="1114"/>
      <c r="S2035" s="1077"/>
      <c r="T2035" s="1130"/>
      <c r="U2035" s="1077"/>
    </row>
    <row r="2036" spans="1:21">
      <c r="A2036" s="1080"/>
      <c r="I2036" s="1075"/>
      <c r="J2036" s="1129"/>
      <c r="K2036" s="1075"/>
      <c r="L2036" s="1129"/>
      <c r="M2036" s="1113"/>
      <c r="N2036" s="1075"/>
      <c r="O2036" s="1129"/>
      <c r="P2036" s="1075"/>
      <c r="Q2036" s="1129"/>
      <c r="R2036" s="1113"/>
      <c r="S2036" s="1075"/>
      <c r="T2036" s="1129"/>
      <c r="U2036" s="1075"/>
    </row>
    <row r="2037" spans="1:21">
      <c r="A2037" s="1081"/>
      <c r="I2037" s="1077"/>
      <c r="J2037" s="1130"/>
      <c r="K2037" s="1077"/>
      <c r="L2037" s="1130"/>
      <c r="M2037" s="1114"/>
      <c r="N2037" s="1077"/>
      <c r="O2037" s="1130"/>
      <c r="P2037" s="1077"/>
      <c r="Q2037" s="1130"/>
      <c r="R2037" s="1114"/>
      <c r="S2037" s="1077"/>
      <c r="T2037" s="1130"/>
      <c r="U2037" s="1077"/>
    </row>
    <row r="2038" spans="1:21">
      <c r="A2038" s="1082"/>
      <c r="I2038" s="1075"/>
      <c r="J2038" s="1129"/>
      <c r="K2038" s="1075"/>
      <c r="L2038" s="1129"/>
      <c r="M2038" s="1113"/>
      <c r="N2038" s="1075"/>
      <c r="O2038" s="1129"/>
      <c r="P2038" s="1075"/>
      <c r="Q2038" s="1129"/>
      <c r="R2038" s="1113"/>
      <c r="S2038" s="1075"/>
      <c r="T2038" s="1129"/>
      <c r="U2038" s="1075"/>
    </row>
    <row r="2039" spans="1:21">
      <c r="A2039" s="1083"/>
      <c r="I2039" s="1077"/>
      <c r="J2039" s="1130"/>
      <c r="K2039" s="1077"/>
      <c r="L2039" s="1130"/>
      <c r="M2039" s="1114"/>
      <c r="N2039" s="1077"/>
      <c r="O2039" s="1130"/>
      <c r="P2039" s="1077"/>
      <c r="Q2039" s="1130"/>
      <c r="R2039" s="1114"/>
      <c r="S2039" s="1077"/>
      <c r="T2039" s="1130"/>
      <c r="U2039" s="1077"/>
    </row>
    <row r="2040" spans="1:21">
      <c r="A2040" s="1084"/>
      <c r="I2040" s="1075"/>
      <c r="J2040" s="1129"/>
      <c r="K2040" s="1075"/>
      <c r="L2040" s="1129"/>
      <c r="M2040" s="1113"/>
      <c r="N2040" s="1075"/>
      <c r="O2040" s="1129"/>
      <c r="P2040" s="1075"/>
      <c r="Q2040" s="1129"/>
      <c r="R2040" s="1113"/>
      <c r="S2040" s="1075"/>
      <c r="T2040" s="1129"/>
      <c r="U2040" s="1075"/>
    </row>
    <row r="2041" spans="1:21">
      <c r="A2041" s="1085"/>
      <c r="I2041" s="1077"/>
      <c r="J2041" s="1130"/>
      <c r="K2041" s="1077"/>
      <c r="L2041" s="1130"/>
      <c r="M2041" s="1114"/>
      <c r="N2041" s="1077"/>
      <c r="O2041" s="1130"/>
      <c r="P2041" s="1077"/>
      <c r="Q2041" s="1130"/>
      <c r="R2041" s="1114"/>
      <c r="S2041" s="1077"/>
      <c r="T2041" s="1130"/>
      <c r="U2041" s="1077"/>
    </row>
    <row r="2042" spans="1:21">
      <c r="A2042" s="1086"/>
      <c r="I2042" s="1075"/>
      <c r="J2042" s="1129"/>
      <c r="K2042" s="1075"/>
      <c r="L2042" s="1129"/>
      <c r="M2042" s="1113"/>
      <c r="N2042" s="1075"/>
      <c r="O2042" s="1129"/>
      <c r="P2042" s="1075"/>
      <c r="Q2042" s="1129"/>
      <c r="R2042" s="1113"/>
      <c r="S2042" s="1075"/>
      <c r="T2042" s="1129"/>
      <c r="U2042" s="1075"/>
    </row>
    <row r="2043" spans="1:21">
      <c r="A2043" s="1087"/>
      <c r="I2043" s="1077"/>
      <c r="J2043" s="1130"/>
      <c r="K2043" s="1077"/>
      <c r="L2043" s="1130"/>
      <c r="M2043" s="1114"/>
      <c r="N2043" s="1077"/>
      <c r="O2043" s="1130"/>
      <c r="P2043" s="1077"/>
      <c r="Q2043" s="1130"/>
      <c r="R2043" s="1114"/>
      <c r="S2043" s="1077"/>
      <c r="T2043" s="1130"/>
      <c r="U2043" s="1077"/>
    </row>
    <row r="2044" spans="1:21">
      <c r="A2044" s="1086"/>
      <c r="I2044" s="1075"/>
      <c r="J2044" s="1129"/>
      <c r="K2044" s="1075"/>
      <c r="L2044" s="1129"/>
      <c r="M2044" s="1113"/>
      <c r="N2044" s="1075"/>
      <c r="O2044" s="1129"/>
      <c r="P2044" s="1075"/>
      <c r="Q2044" s="1129"/>
      <c r="R2044" s="1113"/>
      <c r="S2044" s="1075"/>
      <c r="T2044" s="1129"/>
      <c r="U2044" s="1075"/>
    </row>
    <row r="2045" spans="1:21">
      <c r="A2045" s="1076"/>
      <c r="I2045" s="1077"/>
      <c r="J2045" s="1130"/>
      <c r="K2045" s="1077"/>
      <c r="L2045" s="1130"/>
      <c r="M2045" s="1114"/>
      <c r="N2045" s="1077"/>
      <c r="O2045" s="1130"/>
      <c r="P2045" s="1077"/>
      <c r="Q2045" s="1130"/>
      <c r="R2045" s="1114"/>
      <c r="S2045" s="1077"/>
      <c r="T2045" s="1130"/>
      <c r="U2045" s="1077"/>
    </row>
    <row r="2046" spans="1:21">
      <c r="A2046" s="1078"/>
      <c r="I2046" s="1075"/>
      <c r="J2046" s="1129"/>
      <c r="K2046" s="1075"/>
      <c r="L2046" s="1129"/>
      <c r="M2046" s="1113"/>
      <c r="N2046" s="1075"/>
      <c r="O2046" s="1129"/>
      <c r="P2046" s="1075"/>
      <c r="Q2046" s="1129"/>
      <c r="R2046" s="1113"/>
      <c r="S2046" s="1075"/>
      <c r="T2046" s="1129"/>
      <c r="U2046" s="1075"/>
    </row>
    <row r="2047" spans="1:21">
      <c r="A2047" s="1079"/>
      <c r="I2047" s="1077"/>
      <c r="J2047" s="1130"/>
      <c r="K2047" s="1077"/>
      <c r="L2047" s="1130"/>
      <c r="M2047" s="1114"/>
      <c r="N2047" s="1077"/>
      <c r="O2047" s="1130"/>
      <c r="P2047" s="1077"/>
      <c r="Q2047" s="1130"/>
      <c r="R2047" s="1114"/>
      <c r="S2047" s="1077"/>
      <c r="T2047" s="1130"/>
      <c r="U2047" s="1077"/>
    </row>
    <row r="2048" spans="1:21">
      <c r="A2048" s="1080"/>
      <c r="I2048" s="1075"/>
      <c r="J2048" s="1129"/>
      <c r="K2048" s="1075"/>
      <c r="L2048" s="1129"/>
      <c r="M2048" s="1113"/>
      <c r="N2048" s="1075"/>
      <c r="O2048" s="1129"/>
      <c r="P2048" s="1075"/>
      <c r="Q2048" s="1129"/>
      <c r="R2048" s="1113"/>
      <c r="S2048" s="1075"/>
      <c r="T2048" s="1129"/>
      <c r="U2048" s="1075"/>
    </row>
    <row r="2049" spans="1:21">
      <c r="A2049" s="1081"/>
      <c r="I2049" s="1077"/>
      <c r="J2049" s="1130"/>
      <c r="K2049" s="1077"/>
      <c r="L2049" s="1130"/>
      <c r="M2049" s="1114"/>
      <c r="N2049" s="1077"/>
      <c r="O2049" s="1130"/>
      <c r="P2049" s="1077"/>
      <c r="Q2049" s="1130"/>
      <c r="R2049" s="1114"/>
      <c r="S2049" s="1077"/>
      <c r="T2049" s="1130"/>
      <c r="U2049" s="1077"/>
    </row>
    <row r="2050" spans="1:21">
      <c r="A2050" s="1082"/>
      <c r="I2050" s="1075"/>
      <c r="J2050" s="1129"/>
      <c r="K2050" s="1075"/>
      <c r="L2050" s="1129"/>
      <c r="M2050" s="1113"/>
      <c r="N2050" s="1075"/>
      <c r="O2050" s="1129"/>
      <c r="P2050" s="1075"/>
      <c r="Q2050" s="1129"/>
      <c r="R2050" s="1113"/>
      <c r="S2050" s="1075"/>
      <c r="T2050" s="1129"/>
      <c r="U2050" s="1075"/>
    </row>
    <row r="2051" spans="1:21">
      <c r="A2051" s="1083"/>
      <c r="I2051" s="1077"/>
      <c r="J2051" s="1130"/>
      <c r="K2051" s="1077"/>
      <c r="L2051" s="1130"/>
      <c r="M2051" s="1114"/>
      <c r="N2051" s="1077"/>
      <c r="O2051" s="1130"/>
      <c r="P2051" s="1077"/>
      <c r="Q2051" s="1130"/>
      <c r="R2051" s="1114"/>
      <c r="S2051" s="1077"/>
      <c r="T2051" s="1130"/>
      <c r="U2051" s="1077"/>
    </row>
    <row r="2052" spans="1:21">
      <c r="A2052" s="1084"/>
      <c r="I2052" s="1075"/>
      <c r="J2052" s="1129"/>
      <c r="K2052" s="1075"/>
      <c r="L2052" s="1129"/>
      <c r="M2052" s="1113"/>
      <c r="N2052" s="1075"/>
      <c r="O2052" s="1129"/>
      <c r="P2052" s="1075"/>
      <c r="Q2052" s="1129"/>
      <c r="R2052" s="1113"/>
      <c r="S2052" s="1075"/>
      <c r="T2052" s="1129"/>
      <c r="U2052" s="1075"/>
    </row>
    <row r="2053" spans="1:21">
      <c r="A2053" s="1085"/>
      <c r="I2053" s="1077"/>
      <c r="J2053" s="1130"/>
      <c r="K2053" s="1077"/>
      <c r="L2053" s="1130"/>
      <c r="M2053" s="1114"/>
      <c r="N2053" s="1077"/>
      <c r="O2053" s="1130"/>
      <c r="P2053" s="1077"/>
      <c r="Q2053" s="1130"/>
      <c r="R2053" s="1114"/>
      <c r="S2053" s="1077"/>
      <c r="T2053" s="1130"/>
      <c r="U2053" s="1077"/>
    </row>
    <row r="2054" spans="1:21">
      <c r="A2054" s="1086"/>
      <c r="I2054" s="1075"/>
      <c r="J2054" s="1129"/>
      <c r="K2054" s="1075"/>
      <c r="L2054" s="1129"/>
      <c r="M2054" s="1113"/>
      <c r="N2054" s="1075"/>
      <c r="O2054" s="1129"/>
      <c r="P2054" s="1075"/>
      <c r="Q2054" s="1129"/>
      <c r="R2054" s="1113"/>
      <c r="S2054" s="1075"/>
      <c r="T2054" s="1129"/>
      <c r="U2054" s="1075"/>
    </row>
    <row r="2055" spans="1:21">
      <c r="A2055" s="1087"/>
      <c r="I2055" s="1077"/>
      <c r="J2055" s="1130"/>
      <c r="K2055" s="1077"/>
      <c r="L2055" s="1130"/>
      <c r="M2055" s="1114"/>
      <c r="N2055" s="1077"/>
      <c r="O2055" s="1130"/>
      <c r="P2055" s="1077"/>
      <c r="Q2055" s="1130"/>
      <c r="R2055" s="1114"/>
      <c r="S2055" s="1077"/>
      <c r="T2055" s="1130"/>
      <c r="U2055" s="1077"/>
    </row>
    <row r="2056" spans="1:21">
      <c r="A2056" s="1086"/>
      <c r="I2056" s="1075"/>
      <c r="J2056" s="1129"/>
      <c r="K2056" s="1075"/>
      <c r="L2056" s="1129"/>
      <c r="M2056" s="1113"/>
      <c r="N2056" s="1075"/>
      <c r="O2056" s="1129"/>
      <c r="P2056" s="1075"/>
      <c r="Q2056" s="1129"/>
      <c r="R2056" s="1113"/>
      <c r="S2056" s="1075"/>
      <c r="T2056" s="1129"/>
      <c r="U2056" s="1075"/>
    </row>
    <row r="2057" spans="1:21">
      <c r="A2057" s="1087"/>
      <c r="I2057" s="1077"/>
      <c r="J2057" s="1130"/>
      <c r="K2057" s="1077"/>
      <c r="L2057" s="1130"/>
      <c r="M2057" s="1114"/>
      <c r="N2057" s="1077"/>
      <c r="O2057" s="1130"/>
      <c r="P2057" s="1077"/>
      <c r="Q2057" s="1130"/>
      <c r="R2057" s="1114"/>
      <c r="S2057" s="1077"/>
      <c r="T2057" s="1130"/>
      <c r="U2057" s="1077"/>
    </row>
    <row r="2058" spans="1:21">
      <c r="A2058" s="1086"/>
      <c r="I2058" s="1075"/>
      <c r="J2058" s="1129"/>
      <c r="K2058" s="1075"/>
      <c r="L2058" s="1129"/>
      <c r="M2058" s="1113"/>
      <c r="N2058" s="1075"/>
      <c r="O2058" s="1129"/>
      <c r="P2058" s="1075"/>
      <c r="Q2058" s="1129"/>
      <c r="R2058" s="1113"/>
      <c r="S2058" s="1075"/>
      <c r="T2058" s="1129"/>
      <c r="U2058" s="1075"/>
    </row>
    <row r="2059" spans="1:21">
      <c r="A2059" s="1087"/>
      <c r="I2059" s="1077"/>
      <c r="J2059" s="1130"/>
      <c r="K2059" s="1077"/>
      <c r="L2059" s="1130"/>
      <c r="M2059" s="1114"/>
      <c r="N2059" s="1077"/>
      <c r="O2059" s="1130"/>
      <c r="P2059" s="1077"/>
      <c r="Q2059" s="1130"/>
      <c r="R2059" s="1114"/>
      <c r="S2059" s="1077"/>
      <c r="T2059" s="1130"/>
      <c r="U2059" s="1077"/>
    </row>
    <row r="2060" spans="1:21">
      <c r="A2060" s="1086"/>
      <c r="I2060" s="1075"/>
      <c r="J2060" s="1129"/>
      <c r="K2060" s="1075"/>
      <c r="L2060" s="1129"/>
      <c r="M2060" s="1113"/>
      <c r="N2060" s="1075"/>
      <c r="O2060" s="1129"/>
      <c r="P2060" s="1075"/>
      <c r="Q2060" s="1129"/>
      <c r="R2060" s="1113"/>
      <c r="S2060" s="1075"/>
      <c r="T2060" s="1129"/>
      <c r="U2060" s="1075"/>
    </row>
    <row r="2061" spans="1:21">
      <c r="A2061" s="1074"/>
      <c r="I2061" s="1075"/>
      <c r="J2061" s="1129"/>
      <c r="K2061" s="1075"/>
      <c r="L2061" s="1129"/>
      <c r="M2061" s="1113"/>
      <c r="N2061" s="1075"/>
      <c r="O2061" s="1129"/>
      <c r="P2061" s="1075"/>
      <c r="Q2061" s="1129"/>
      <c r="R2061" s="1113"/>
      <c r="S2061" s="1075"/>
      <c r="T2061" s="1129"/>
      <c r="U2061" s="1075"/>
    </row>
    <row r="2062" spans="1:21">
      <c r="A2062" s="1076"/>
      <c r="I2062" s="1077"/>
      <c r="J2062" s="1130"/>
      <c r="K2062" s="1077"/>
      <c r="L2062" s="1130"/>
      <c r="M2062" s="1114"/>
      <c r="N2062" s="1077"/>
      <c r="O2062" s="1130"/>
      <c r="P2062" s="1077"/>
      <c r="Q2062" s="1130"/>
      <c r="R2062" s="1114"/>
      <c r="S2062" s="1077"/>
      <c r="T2062" s="1130"/>
      <c r="U2062" s="1077"/>
    </row>
    <row r="2063" spans="1:21">
      <c r="A2063" s="1078"/>
      <c r="I2063" s="1075"/>
      <c r="J2063" s="1129"/>
      <c r="K2063" s="1075"/>
      <c r="L2063" s="1129"/>
      <c r="M2063" s="1113"/>
      <c r="N2063" s="1075"/>
      <c r="O2063" s="1129"/>
      <c r="P2063" s="1075"/>
      <c r="Q2063" s="1129"/>
      <c r="R2063" s="1113"/>
      <c r="S2063" s="1075"/>
      <c r="T2063" s="1129"/>
      <c r="U2063" s="1075"/>
    </row>
    <row r="2064" spans="1:21">
      <c r="A2064" s="1079"/>
      <c r="I2064" s="1077"/>
      <c r="J2064" s="1130"/>
      <c r="K2064" s="1077"/>
      <c r="L2064" s="1130"/>
      <c r="M2064" s="1114"/>
      <c r="N2064" s="1077"/>
      <c r="O2064" s="1130"/>
      <c r="P2064" s="1077"/>
      <c r="Q2064" s="1130"/>
      <c r="R2064" s="1114"/>
      <c r="S2064" s="1077"/>
      <c r="T2064" s="1130"/>
      <c r="U2064" s="1077"/>
    </row>
    <row r="2065" spans="1:21">
      <c r="A2065" s="1080"/>
      <c r="I2065" s="1075"/>
      <c r="J2065" s="1129"/>
      <c r="K2065" s="1075"/>
      <c r="L2065" s="1129"/>
      <c r="M2065" s="1113"/>
      <c r="N2065" s="1075"/>
      <c r="O2065" s="1129"/>
      <c r="P2065" s="1075"/>
      <c r="Q2065" s="1129"/>
      <c r="R2065" s="1113"/>
      <c r="S2065" s="1075"/>
      <c r="T2065" s="1129"/>
      <c r="U2065" s="1075"/>
    </row>
    <row r="2066" spans="1:21">
      <c r="A2066" s="1081"/>
      <c r="I2066" s="1077"/>
      <c r="J2066" s="1130"/>
      <c r="K2066" s="1077"/>
      <c r="L2066" s="1130"/>
      <c r="M2066" s="1114"/>
      <c r="N2066" s="1077"/>
      <c r="O2066" s="1130"/>
      <c r="P2066" s="1077"/>
      <c r="Q2066" s="1130"/>
      <c r="R2066" s="1114"/>
      <c r="S2066" s="1077"/>
      <c r="T2066" s="1130"/>
      <c r="U2066" s="1077"/>
    </row>
    <row r="2067" spans="1:21">
      <c r="A2067" s="1082"/>
      <c r="I2067" s="1075"/>
      <c r="J2067" s="1129"/>
      <c r="K2067" s="1075"/>
      <c r="L2067" s="1129"/>
      <c r="M2067" s="1113"/>
      <c r="N2067" s="1075"/>
      <c r="O2067" s="1129"/>
      <c r="P2067" s="1075"/>
      <c r="Q2067" s="1129"/>
      <c r="R2067" s="1113"/>
      <c r="S2067" s="1075"/>
      <c r="T2067" s="1129"/>
      <c r="U2067" s="1075"/>
    </row>
    <row r="2068" spans="1:21">
      <c r="A2068" s="1083"/>
      <c r="I2068" s="1077"/>
      <c r="J2068" s="1130"/>
      <c r="K2068" s="1077"/>
      <c r="L2068" s="1130"/>
      <c r="M2068" s="1114"/>
      <c r="N2068" s="1077"/>
      <c r="O2068" s="1130"/>
      <c r="P2068" s="1077"/>
      <c r="Q2068" s="1130"/>
      <c r="R2068" s="1114"/>
      <c r="S2068" s="1077"/>
      <c r="T2068" s="1130"/>
      <c r="U2068" s="1077"/>
    </row>
    <row r="2069" spans="1:21">
      <c r="A2069" s="1084"/>
      <c r="I2069" s="1075"/>
      <c r="J2069" s="1129"/>
      <c r="K2069" s="1075"/>
      <c r="L2069" s="1129"/>
      <c r="M2069" s="1113"/>
      <c r="N2069" s="1075"/>
      <c r="O2069" s="1129"/>
      <c r="P2069" s="1075"/>
      <c r="Q2069" s="1129"/>
      <c r="R2069" s="1113"/>
      <c r="S2069" s="1075"/>
      <c r="T2069" s="1129"/>
      <c r="U2069" s="1075"/>
    </row>
    <row r="2070" spans="1:21">
      <c r="A2070" s="1085"/>
      <c r="I2070" s="1077"/>
      <c r="J2070" s="1130"/>
      <c r="K2070" s="1077"/>
      <c r="L2070" s="1130"/>
      <c r="M2070" s="1114"/>
      <c r="N2070" s="1077"/>
      <c r="O2070" s="1130"/>
      <c r="P2070" s="1077"/>
      <c r="Q2070" s="1130"/>
      <c r="R2070" s="1114"/>
      <c r="S2070" s="1077"/>
      <c r="T2070" s="1130"/>
      <c r="U2070" s="1077"/>
    </row>
    <row r="2071" spans="1:21">
      <c r="A2071" s="1086"/>
      <c r="I2071" s="1075"/>
      <c r="J2071" s="1129"/>
      <c r="K2071" s="1075"/>
      <c r="L2071" s="1129"/>
      <c r="M2071" s="1113"/>
      <c r="N2071" s="1075"/>
      <c r="O2071" s="1129"/>
      <c r="P2071" s="1075"/>
      <c r="Q2071" s="1129"/>
      <c r="R2071" s="1113"/>
      <c r="S2071" s="1075"/>
      <c r="T2071" s="1129"/>
      <c r="U2071" s="1075"/>
    </row>
    <row r="2072" spans="1:21">
      <c r="A2072" s="1086"/>
      <c r="I2072" s="1075"/>
      <c r="J2072" s="1129"/>
      <c r="K2072" s="1075"/>
      <c r="L2072" s="1129"/>
      <c r="M2072" s="1113"/>
      <c r="N2072" s="1075"/>
      <c r="O2072" s="1129"/>
      <c r="P2072" s="1075"/>
      <c r="Q2072" s="1129"/>
      <c r="R2072" s="1113"/>
      <c r="S2072" s="1075"/>
      <c r="T2072" s="1129"/>
      <c r="U2072" s="1075"/>
    </row>
    <row r="2073" spans="1:21">
      <c r="A2073" s="1083"/>
      <c r="I2073" s="1077"/>
      <c r="J2073" s="1130"/>
      <c r="K2073" s="1077"/>
      <c r="L2073" s="1130"/>
      <c r="M2073" s="1114"/>
      <c r="N2073" s="1077"/>
      <c r="O2073" s="1130"/>
      <c r="P2073" s="1077"/>
      <c r="Q2073" s="1130"/>
      <c r="R2073" s="1114"/>
      <c r="S2073" s="1077"/>
      <c r="T2073" s="1130"/>
      <c r="U2073" s="1077"/>
    </row>
    <row r="2074" spans="1:21">
      <c r="A2074" s="1084"/>
      <c r="I2074" s="1075"/>
      <c r="J2074" s="1129"/>
      <c r="K2074" s="1075"/>
      <c r="L2074" s="1129"/>
      <c r="M2074" s="1113"/>
      <c r="N2074" s="1075"/>
      <c r="O2074" s="1129"/>
      <c r="P2074" s="1075"/>
      <c r="Q2074" s="1129"/>
      <c r="R2074" s="1113"/>
      <c r="S2074" s="1075"/>
      <c r="T2074" s="1129"/>
      <c r="U2074" s="1075"/>
    </row>
    <row r="2075" spans="1:21">
      <c r="A2075" s="1085"/>
      <c r="I2075" s="1077"/>
      <c r="J2075" s="1130"/>
      <c r="K2075" s="1077"/>
      <c r="L2075" s="1130"/>
      <c r="M2075" s="1114"/>
      <c r="N2075" s="1077"/>
      <c r="O2075" s="1130"/>
      <c r="P2075" s="1077"/>
      <c r="Q2075" s="1130"/>
      <c r="R2075" s="1114"/>
      <c r="S2075" s="1077"/>
      <c r="T2075" s="1130"/>
      <c r="U2075" s="1077"/>
    </row>
    <row r="2076" spans="1:21">
      <c r="A2076" s="1086"/>
      <c r="I2076" s="1075"/>
      <c r="J2076" s="1129"/>
      <c r="K2076" s="1075"/>
      <c r="L2076" s="1129"/>
      <c r="M2076" s="1113"/>
      <c r="N2076" s="1075"/>
      <c r="O2076" s="1129"/>
      <c r="P2076" s="1075"/>
      <c r="Q2076" s="1129"/>
      <c r="R2076" s="1113"/>
      <c r="S2076" s="1075"/>
      <c r="T2076" s="1129"/>
      <c r="U2076" s="1075"/>
    </row>
    <row r="2077" spans="1:21">
      <c r="A2077" s="1086"/>
      <c r="I2077" s="1075"/>
      <c r="J2077" s="1129"/>
      <c r="K2077" s="1075"/>
      <c r="L2077" s="1129"/>
      <c r="M2077" s="1113"/>
      <c r="N2077" s="1075"/>
      <c r="O2077" s="1129"/>
      <c r="P2077" s="1075"/>
      <c r="Q2077" s="1129"/>
      <c r="R2077" s="1113"/>
      <c r="S2077" s="1075"/>
      <c r="T2077" s="1129"/>
      <c r="U2077" s="1075"/>
    </row>
    <row r="2078" spans="1:21">
      <c r="A2078" s="1086"/>
      <c r="I2078" s="1075"/>
      <c r="J2078" s="1129"/>
      <c r="K2078" s="1075"/>
      <c r="L2078" s="1129"/>
      <c r="M2078" s="1113"/>
      <c r="N2078" s="1075"/>
      <c r="O2078" s="1129"/>
      <c r="P2078" s="1075"/>
      <c r="Q2078" s="1129"/>
      <c r="R2078" s="1113"/>
      <c r="S2078" s="1075"/>
      <c r="T2078" s="1129"/>
      <c r="U2078" s="1075"/>
    </row>
    <row r="2079" spans="1:21">
      <c r="A2079" s="1086"/>
      <c r="I2079" s="1075"/>
      <c r="J2079" s="1129"/>
      <c r="K2079" s="1075"/>
      <c r="L2079" s="1129"/>
      <c r="M2079" s="1113"/>
      <c r="N2079" s="1075"/>
      <c r="O2079" s="1129"/>
      <c r="P2079" s="1075"/>
      <c r="Q2079" s="1129"/>
      <c r="R2079" s="1113"/>
      <c r="S2079" s="1075"/>
      <c r="T2079" s="1129"/>
      <c r="U2079" s="1075"/>
    </row>
    <row r="2080" spans="1:21">
      <c r="A2080" s="1086"/>
      <c r="I2080" s="1075"/>
      <c r="J2080" s="1129"/>
      <c r="K2080" s="1075"/>
      <c r="L2080" s="1129"/>
      <c r="M2080" s="1113"/>
      <c r="N2080" s="1075"/>
      <c r="O2080" s="1129"/>
      <c r="P2080" s="1075"/>
      <c r="Q2080" s="1129"/>
      <c r="R2080" s="1113"/>
      <c r="S2080" s="1075"/>
      <c r="T2080" s="1129"/>
      <c r="U2080" s="1075"/>
    </row>
    <row r="2081" spans="1:21">
      <c r="A2081" s="1086"/>
      <c r="I2081" s="1075"/>
      <c r="J2081" s="1129"/>
      <c r="K2081" s="1075"/>
      <c r="L2081" s="1129"/>
      <c r="M2081" s="1113"/>
      <c r="N2081" s="1075"/>
      <c r="O2081" s="1129"/>
      <c r="P2081" s="1075"/>
      <c r="Q2081" s="1129"/>
      <c r="R2081" s="1113"/>
      <c r="S2081" s="1075"/>
      <c r="T2081" s="1129"/>
      <c r="U2081" s="1075"/>
    </row>
    <row r="2082" spans="1:21">
      <c r="A2082" s="1085"/>
      <c r="I2082" s="1077"/>
      <c r="J2082" s="1130"/>
      <c r="K2082" s="1077"/>
      <c r="L2082" s="1130"/>
      <c r="M2082" s="1114"/>
      <c r="N2082" s="1077"/>
      <c r="O2082" s="1130"/>
      <c r="P2082" s="1077"/>
      <c r="Q2082" s="1130"/>
      <c r="R2082" s="1114"/>
      <c r="S2082" s="1077"/>
      <c r="T2082" s="1130"/>
      <c r="U2082" s="1077"/>
    </row>
    <row r="2083" spans="1:21">
      <c r="A2083" s="1086"/>
      <c r="I2083" s="1075"/>
      <c r="J2083" s="1129"/>
      <c r="K2083" s="1075"/>
      <c r="L2083" s="1129"/>
      <c r="M2083" s="1113"/>
      <c r="N2083" s="1075"/>
      <c r="O2083" s="1129"/>
      <c r="P2083" s="1075"/>
      <c r="Q2083" s="1129"/>
      <c r="R2083" s="1113"/>
      <c r="S2083" s="1075"/>
      <c r="T2083" s="1129"/>
      <c r="U2083" s="1075"/>
    </row>
    <row r="2084" spans="1:21">
      <c r="A2084" s="1086"/>
      <c r="I2084" s="1075"/>
      <c r="J2084" s="1129"/>
      <c r="K2084" s="1075"/>
      <c r="L2084" s="1129"/>
      <c r="M2084" s="1113"/>
      <c r="N2084" s="1075"/>
      <c r="O2084" s="1129"/>
      <c r="P2084" s="1075"/>
      <c r="Q2084" s="1129"/>
      <c r="R2084" s="1113"/>
      <c r="S2084" s="1075"/>
      <c r="T2084" s="1129"/>
      <c r="U2084" s="1075"/>
    </row>
    <row r="2085" spans="1:21">
      <c r="A2085" s="1084"/>
      <c r="I2085" s="1075"/>
      <c r="J2085" s="1129"/>
      <c r="K2085" s="1075"/>
      <c r="L2085" s="1129"/>
      <c r="M2085" s="1113"/>
      <c r="N2085" s="1075"/>
      <c r="O2085" s="1129"/>
      <c r="P2085" s="1075"/>
      <c r="Q2085" s="1129"/>
      <c r="R2085" s="1113"/>
      <c r="S2085" s="1075"/>
      <c r="T2085" s="1129"/>
      <c r="U2085" s="1075"/>
    </row>
    <row r="2086" spans="1:21">
      <c r="A2086" s="1085"/>
      <c r="I2086" s="1077"/>
      <c r="J2086" s="1130"/>
      <c r="K2086" s="1077"/>
      <c r="L2086" s="1130"/>
      <c r="M2086" s="1114"/>
      <c r="N2086" s="1077"/>
      <c r="O2086" s="1130"/>
      <c r="P2086" s="1077"/>
      <c r="Q2086" s="1130"/>
      <c r="R2086" s="1114"/>
      <c r="S2086" s="1077"/>
      <c r="T2086" s="1130"/>
      <c r="U2086" s="1077"/>
    </row>
    <row r="2087" spans="1:21">
      <c r="A2087" s="1086"/>
      <c r="I2087" s="1075"/>
      <c r="J2087" s="1129"/>
      <c r="K2087" s="1075"/>
      <c r="L2087" s="1129"/>
      <c r="M2087" s="1113"/>
      <c r="N2087" s="1075"/>
      <c r="O2087" s="1129"/>
      <c r="P2087" s="1075"/>
      <c r="Q2087" s="1129"/>
      <c r="R2087" s="1113"/>
      <c r="S2087" s="1075"/>
      <c r="T2087" s="1129"/>
      <c r="U2087" s="1075"/>
    </row>
    <row r="2088" spans="1:21">
      <c r="A2088" s="1082"/>
      <c r="I2088" s="1075"/>
      <c r="J2088" s="1129"/>
      <c r="K2088" s="1075"/>
      <c r="L2088" s="1129"/>
      <c r="M2088" s="1113"/>
      <c r="N2088" s="1075"/>
      <c r="O2088" s="1129"/>
      <c r="P2088" s="1075"/>
      <c r="Q2088" s="1129"/>
      <c r="R2088" s="1113"/>
      <c r="S2088" s="1075"/>
      <c r="T2088" s="1129"/>
      <c r="U2088" s="1075"/>
    </row>
    <row r="2089" spans="1:21">
      <c r="A2089" s="1083"/>
      <c r="I2089" s="1077"/>
      <c r="J2089" s="1130"/>
      <c r="K2089" s="1077"/>
      <c r="L2089" s="1130"/>
      <c r="M2089" s="1114"/>
      <c r="N2089" s="1077"/>
      <c r="O2089" s="1130"/>
      <c r="P2089" s="1077"/>
      <c r="Q2089" s="1130"/>
      <c r="R2089" s="1114"/>
      <c r="S2089" s="1077"/>
      <c r="T2089" s="1130"/>
      <c r="U2089" s="1077"/>
    </row>
    <row r="2090" spans="1:21">
      <c r="A2090" s="1084"/>
      <c r="I2090" s="1075"/>
      <c r="J2090" s="1129"/>
      <c r="K2090" s="1075"/>
      <c r="L2090" s="1129"/>
      <c r="M2090" s="1113"/>
      <c r="N2090" s="1075"/>
      <c r="O2090" s="1129"/>
      <c r="P2090" s="1075"/>
      <c r="Q2090" s="1129"/>
      <c r="R2090" s="1113"/>
      <c r="S2090" s="1075"/>
      <c r="T2090" s="1129"/>
      <c r="U2090" s="1075"/>
    </row>
    <row r="2091" spans="1:21">
      <c r="A2091" s="1085"/>
      <c r="I2091" s="1077"/>
      <c r="J2091" s="1130"/>
      <c r="K2091" s="1077"/>
      <c r="L2091" s="1130"/>
      <c r="M2091" s="1114"/>
      <c r="N2091" s="1077"/>
      <c r="O2091" s="1130"/>
      <c r="P2091" s="1077"/>
      <c r="Q2091" s="1130"/>
      <c r="R2091" s="1114"/>
      <c r="S2091" s="1077"/>
      <c r="T2091" s="1130"/>
      <c r="U2091" s="1077"/>
    </row>
    <row r="2092" spans="1:21">
      <c r="A2092" s="1086"/>
      <c r="I2092" s="1075"/>
      <c r="J2092" s="1129"/>
      <c r="K2092" s="1075"/>
      <c r="L2092" s="1129"/>
      <c r="M2092" s="1113"/>
      <c r="N2092" s="1075"/>
      <c r="O2092" s="1129"/>
      <c r="P2092" s="1075"/>
      <c r="Q2092" s="1129"/>
      <c r="R2092" s="1113"/>
      <c r="S2092" s="1075"/>
      <c r="T2092" s="1129"/>
      <c r="U2092" s="1075"/>
    </row>
    <row r="2093" spans="1:21">
      <c r="A2093" s="1076"/>
      <c r="I2093" s="1077"/>
      <c r="J2093" s="1130"/>
      <c r="K2093" s="1077"/>
      <c r="L2093" s="1130"/>
      <c r="M2093" s="1114"/>
      <c r="N2093" s="1077"/>
      <c r="O2093" s="1130"/>
      <c r="P2093" s="1077"/>
      <c r="Q2093" s="1130"/>
      <c r="R2093" s="1114"/>
      <c r="S2093" s="1077"/>
      <c r="T2093" s="1130"/>
      <c r="U2093" s="1077"/>
    </row>
    <row r="2094" spans="1:21">
      <c r="A2094" s="1078"/>
      <c r="I2094" s="1075"/>
      <c r="J2094" s="1129"/>
      <c r="K2094" s="1075"/>
      <c r="L2094" s="1129"/>
      <c r="M2094" s="1113"/>
      <c r="N2094" s="1075"/>
      <c r="O2094" s="1129"/>
      <c r="P2094" s="1075"/>
      <c r="Q2094" s="1129"/>
      <c r="R2094" s="1113"/>
      <c r="S2094" s="1075"/>
      <c r="T2094" s="1129"/>
      <c r="U2094" s="1075"/>
    </row>
    <row r="2095" spans="1:21">
      <c r="A2095" s="1079"/>
      <c r="I2095" s="1077"/>
      <c r="J2095" s="1130"/>
      <c r="K2095" s="1077"/>
      <c r="L2095" s="1130"/>
      <c r="M2095" s="1114"/>
      <c r="N2095" s="1077"/>
      <c r="O2095" s="1130"/>
      <c r="P2095" s="1077"/>
      <c r="Q2095" s="1130"/>
      <c r="R2095" s="1114"/>
      <c r="S2095" s="1077"/>
      <c r="T2095" s="1130"/>
      <c r="U2095" s="1077"/>
    </row>
    <row r="2096" spans="1:21">
      <c r="A2096" s="1080"/>
      <c r="I2096" s="1075"/>
      <c r="J2096" s="1129"/>
      <c r="K2096" s="1075"/>
      <c r="L2096" s="1129"/>
      <c r="M2096" s="1113"/>
      <c r="N2096" s="1075"/>
      <c r="O2096" s="1129"/>
      <c r="P2096" s="1075"/>
      <c r="Q2096" s="1129"/>
      <c r="R2096" s="1113"/>
      <c r="S2096" s="1075"/>
      <c r="T2096" s="1129"/>
      <c r="U2096" s="1075"/>
    </row>
    <row r="2097" spans="1:21">
      <c r="A2097" s="1081"/>
      <c r="I2097" s="1077"/>
      <c r="J2097" s="1130"/>
      <c r="K2097" s="1077"/>
      <c r="L2097" s="1130"/>
      <c r="M2097" s="1114"/>
      <c r="N2097" s="1077"/>
      <c r="O2097" s="1130"/>
      <c r="P2097" s="1077"/>
      <c r="Q2097" s="1130"/>
      <c r="R2097" s="1114"/>
      <c r="S2097" s="1077"/>
      <c r="T2097" s="1130"/>
      <c r="U2097" s="1077"/>
    </row>
    <row r="2098" spans="1:21">
      <c r="A2098" s="1082"/>
      <c r="I2098" s="1075"/>
      <c r="J2098" s="1129"/>
      <c r="K2098" s="1075"/>
      <c r="L2098" s="1129"/>
      <c r="M2098" s="1113"/>
      <c r="N2098" s="1075"/>
      <c r="O2098" s="1129"/>
      <c r="P2098" s="1075"/>
      <c r="Q2098" s="1129"/>
      <c r="R2098" s="1113"/>
      <c r="S2098" s="1075"/>
      <c r="T2098" s="1129"/>
      <c r="U2098" s="1075"/>
    </row>
    <row r="2099" spans="1:21">
      <c r="A2099" s="1083"/>
      <c r="I2099" s="1077"/>
      <c r="J2099" s="1130"/>
      <c r="K2099" s="1077"/>
      <c r="L2099" s="1130"/>
      <c r="M2099" s="1114"/>
      <c r="N2099" s="1077"/>
      <c r="O2099" s="1130"/>
      <c r="P2099" s="1077"/>
      <c r="Q2099" s="1130"/>
      <c r="R2099" s="1114"/>
      <c r="S2099" s="1077"/>
      <c r="T2099" s="1130"/>
      <c r="U2099" s="1077"/>
    </row>
    <row r="2100" spans="1:21">
      <c r="A2100" s="1084"/>
      <c r="I2100" s="1075"/>
      <c r="J2100" s="1129"/>
      <c r="K2100" s="1075"/>
      <c r="L2100" s="1129"/>
      <c r="M2100" s="1113"/>
      <c r="N2100" s="1075"/>
      <c r="O2100" s="1129"/>
      <c r="P2100" s="1075"/>
      <c r="Q2100" s="1129"/>
      <c r="R2100" s="1113"/>
      <c r="S2100" s="1075"/>
      <c r="T2100" s="1129"/>
      <c r="U2100" s="1075"/>
    </row>
    <row r="2101" spans="1:21">
      <c r="A2101" s="1085"/>
      <c r="I2101" s="1077"/>
      <c r="J2101" s="1130"/>
      <c r="K2101" s="1077"/>
      <c r="L2101" s="1130"/>
      <c r="M2101" s="1114"/>
      <c r="N2101" s="1077"/>
      <c r="O2101" s="1130"/>
      <c r="P2101" s="1077"/>
      <c r="Q2101" s="1130"/>
      <c r="R2101" s="1114"/>
      <c r="S2101" s="1077"/>
      <c r="T2101" s="1130"/>
      <c r="U2101" s="1077"/>
    </row>
    <row r="2102" spans="1:21">
      <c r="A2102" s="1086"/>
      <c r="I2102" s="1075"/>
      <c r="J2102" s="1129"/>
      <c r="K2102" s="1075"/>
      <c r="L2102" s="1129"/>
      <c r="M2102" s="1113"/>
      <c r="N2102" s="1075"/>
      <c r="O2102" s="1129"/>
      <c r="P2102" s="1075"/>
      <c r="Q2102" s="1129"/>
      <c r="R2102" s="1113"/>
      <c r="S2102" s="1075"/>
      <c r="T2102" s="1129"/>
      <c r="U2102" s="1075"/>
    </row>
    <row r="2103" spans="1:21">
      <c r="A2103" s="1086"/>
      <c r="I2103" s="1075"/>
      <c r="J2103" s="1129"/>
      <c r="K2103" s="1075"/>
      <c r="L2103" s="1129"/>
      <c r="M2103" s="1113"/>
      <c r="N2103" s="1075"/>
      <c r="O2103" s="1129"/>
      <c r="P2103" s="1075"/>
      <c r="Q2103" s="1129"/>
      <c r="R2103" s="1113"/>
      <c r="S2103" s="1075"/>
      <c r="T2103" s="1129"/>
      <c r="U2103" s="1075"/>
    </row>
    <row r="2104" spans="1:21">
      <c r="A2104" s="1083"/>
      <c r="I2104" s="1077"/>
      <c r="J2104" s="1130"/>
      <c r="K2104" s="1077"/>
      <c r="L2104" s="1130"/>
      <c r="M2104" s="1114"/>
      <c r="N2104" s="1077"/>
      <c r="O2104" s="1130"/>
      <c r="P2104" s="1077"/>
      <c r="Q2104" s="1130"/>
      <c r="R2104" s="1114"/>
      <c r="S2104" s="1077"/>
      <c r="T2104" s="1130"/>
      <c r="U2104" s="1077"/>
    </row>
    <row r="2105" spans="1:21">
      <c r="A2105" s="1084"/>
      <c r="I2105" s="1075"/>
      <c r="J2105" s="1129"/>
      <c r="K2105" s="1075"/>
      <c r="L2105" s="1129"/>
      <c r="M2105" s="1113"/>
      <c r="N2105" s="1075"/>
      <c r="O2105" s="1129"/>
      <c r="P2105" s="1075"/>
      <c r="Q2105" s="1129"/>
      <c r="R2105" s="1113"/>
      <c r="S2105" s="1075"/>
      <c r="T2105" s="1129"/>
      <c r="U2105" s="1075"/>
    </row>
    <row r="2106" spans="1:21">
      <c r="A2106" s="1085"/>
      <c r="I2106" s="1077"/>
      <c r="J2106" s="1130"/>
      <c r="K2106" s="1077"/>
      <c r="L2106" s="1130"/>
      <c r="M2106" s="1114"/>
      <c r="N2106" s="1077"/>
      <c r="O2106" s="1130"/>
      <c r="P2106" s="1077"/>
      <c r="Q2106" s="1130"/>
      <c r="R2106" s="1114"/>
      <c r="S2106" s="1077"/>
      <c r="T2106" s="1130"/>
      <c r="U2106" s="1077"/>
    </row>
    <row r="2107" spans="1:21">
      <c r="A2107" s="1086"/>
      <c r="I2107" s="1075"/>
      <c r="J2107" s="1129"/>
      <c r="K2107" s="1075"/>
      <c r="L2107" s="1129"/>
      <c r="M2107" s="1113"/>
      <c r="N2107" s="1075"/>
      <c r="O2107" s="1129"/>
      <c r="P2107" s="1075"/>
      <c r="Q2107" s="1129"/>
      <c r="R2107" s="1113"/>
      <c r="S2107" s="1075"/>
      <c r="T2107" s="1129"/>
      <c r="U2107" s="1075"/>
    </row>
    <row r="2108" spans="1:21">
      <c r="A2108" s="1086"/>
      <c r="I2108" s="1075"/>
      <c r="J2108" s="1129"/>
      <c r="K2108" s="1075"/>
      <c r="L2108" s="1129"/>
      <c r="M2108" s="1113"/>
      <c r="N2108" s="1075"/>
      <c r="O2108" s="1129"/>
      <c r="P2108" s="1075"/>
      <c r="Q2108" s="1129"/>
      <c r="R2108" s="1113"/>
      <c r="S2108" s="1075"/>
      <c r="T2108" s="1129"/>
      <c r="U2108" s="1075"/>
    </row>
    <row r="2109" spans="1:21">
      <c r="A2109" s="1086"/>
      <c r="I2109" s="1075"/>
      <c r="J2109" s="1129"/>
      <c r="K2109" s="1075"/>
      <c r="L2109" s="1129"/>
      <c r="M2109" s="1113"/>
      <c r="N2109" s="1075"/>
      <c r="O2109" s="1129"/>
      <c r="P2109" s="1075"/>
      <c r="Q2109" s="1129"/>
      <c r="R2109" s="1113"/>
      <c r="S2109" s="1075"/>
      <c r="T2109" s="1129"/>
      <c r="U2109" s="1075"/>
    </row>
    <row r="2110" spans="1:21">
      <c r="A2110" s="1086"/>
      <c r="I2110" s="1075"/>
      <c r="J2110" s="1129"/>
      <c r="K2110" s="1075"/>
      <c r="L2110" s="1129"/>
      <c r="M2110" s="1113"/>
      <c r="N2110" s="1075"/>
      <c r="O2110" s="1129"/>
      <c r="P2110" s="1075"/>
      <c r="Q2110" s="1129"/>
      <c r="R2110" s="1113"/>
      <c r="S2110" s="1075"/>
      <c r="T2110" s="1129"/>
      <c r="U2110" s="1075"/>
    </row>
    <row r="2111" spans="1:21">
      <c r="A2111" s="1086"/>
      <c r="I2111" s="1075"/>
      <c r="J2111" s="1129"/>
      <c r="K2111" s="1075"/>
      <c r="L2111" s="1129"/>
      <c r="M2111" s="1113"/>
      <c r="N2111" s="1075"/>
      <c r="O2111" s="1129"/>
      <c r="P2111" s="1075"/>
      <c r="Q2111" s="1129"/>
      <c r="R2111" s="1113"/>
      <c r="S2111" s="1075"/>
      <c r="T2111" s="1129"/>
      <c r="U2111" s="1075"/>
    </row>
    <row r="2112" spans="1:21">
      <c r="A2112" s="1086"/>
      <c r="I2112" s="1075"/>
      <c r="J2112" s="1129"/>
      <c r="K2112" s="1075"/>
      <c r="L2112" s="1129"/>
      <c r="M2112" s="1113"/>
      <c r="N2112" s="1075"/>
      <c r="O2112" s="1129"/>
      <c r="P2112" s="1075"/>
      <c r="Q2112" s="1129"/>
      <c r="R2112" s="1113"/>
      <c r="S2112" s="1075"/>
      <c r="T2112" s="1129"/>
      <c r="U2112" s="1075"/>
    </row>
    <row r="2113" spans="1:21">
      <c r="A2113" s="1086"/>
      <c r="I2113" s="1075"/>
      <c r="J2113" s="1129"/>
      <c r="K2113" s="1075"/>
      <c r="L2113" s="1129"/>
      <c r="M2113" s="1113"/>
      <c r="N2113" s="1075"/>
      <c r="O2113" s="1129"/>
      <c r="P2113" s="1075"/>
      <c r="Q2113" s="1129"/>
      <c r="R2113" s="1113"/>
      <c r="S2113" s="1075"/>
      <c r="T2113" s="1129"/>
      <c r="U2113" s="1075"/>
    </row>
    <row r="2114" spans="1:21">
      <c r="A2114" s="1086"/>
      <c r="I2114" s="1075"/>
      <c r="J2114" s="1129"/>
      <c r="K2114" s="1075"/>
      <c r="L2114" s="1129"/>
      <c r="M2114" s="1113"/>
      <c r="N2114" s="1075"/>
      <c r="O2114" s="1129"/>
      <c r="P2114" s="1075"/>
      <c r="Q2114" s="1129"/>
      <c r="R2114" s="1113"/>
      <c r="S2114" s="1075"/>
      <c r="T2114" s="1129"/>
      <c r="U2114" s="1075"/>
    </row>
    <row r="2115" spans="1:21">
      <c r="A2115" s="1085"/>
      <c r="I2115" s="1077"/>
      <c r="J2115" s="1130"/>
      <c r="K2115" s="1077"/>
      <c r="L2115" s="1130"/>
      <c r="M2115" s="1114"/>
      <c r="N2115" s="1077"/>
      <c r="O2115" s="1130"/>
      <c r="P2115" s="1077"/>
      <c r="Q2115" s="1130"/>
      <c r="R2115" s="1114"/>
      <c r="S2115" s="1077"/>
      <c r="T2115" s="1130"/>
      <c r="U2115" s="1077"/>
    </row>
    <row r="2116" spans="1:21">
      <c r="A2116" s="1086"/>
      <c r="I2116" s="1075"/>
      <c r="J2116" s="1129"/>
      <c r="K2116" s="1075"/>
      <c r="L2116" s="1129"/>
      <c r="M2116" s="1113"/>
      <c r="N2116" s="1075"/>
      <c r="O2116" s="1129"/>
      <c r="P2116" s="1075"/>
      <c r="Q2116" s="1129"/>
      <c r="R2116" s="1113"/>
      <c r="S2116" s="1075"/>
      <c r="T2116" s="1129"/>
      <c r="U2116" s="1075"/>
    </row>
    <row r="2117" spans="1:21">
      <c r="A2117" s="1086"/>
      <c r="I2117" s="1075"/>
      <c r="J2117" s="1129"/>
      <c r="K2117" s="1075"/>
      <c r="L2117" s="1129"/>
      <c r="M2117" s="1113"/>
      <c r="N2117" s="1075"/>
      <c r="O2117" s="1129"/>
      <c r="P2117" s="1075"/>
      <c r="Q2117" s="1129"/>
      <c r="R2117" s="1113"/>
      <c r="S2117" s="1075"/>
      <c r="T2117" s="1129"/>
      <c r="U2117" s="1075"/>
    </row>
    <row r="2118" spans="1:21">
      <c r="A2118" s="1084"/>
      <c r="I2118" s="1075"/>
      <c r="J2118" s="1129"/>
      <c r="K2118" s="1075"/>
      <c r="L2118" s="1129"/>
      <c r="M2118" s="1113"/>
      <c r="N2118" s="1075"/>
      <c r="O2118" s="1129"/>
      <c r="P2118" s="1075"/>
      <c r="Q2118" s="1129"/>
      <c r="R2118" s="1113"/>
      <c r="S2118" s="1075"/>
      <c r="T2118" s="1129"/>
      <c r="U2118" s="1075"/>
    </row>
    <row r="2119" spans="1:21">
      <c r="A2119" s="1085"/>
      <c r="I2119" s="1077"/>
      <c r="J2119" s="1130"/>
      <c r="K2119" s="1077"/>
      <c r="L2119" s="1130"/>
      <c r="M2119" s="1114"/>
      <c r="N2119" s="1077"/>
      <c r="O2119" s="1130"/>
      <c r="P2119" s="1077"/>
      <c r="Q2119" s="1130"/>
      <c r="R2119" s="1114"/>
      <c r="S2119" s="1077"/>
      <c r="T2119" s="1130"/>
      <c r="U2119" s="1077"/>
    </row>
    <row r="2120" spans="1:21">
      <c r="A2120" s="1086"/>
      <c r="I2120" s="1075"/>
      <c r="J2120" s="1129"/>
      <c r="K2120" s="1075"/>
      <c r="L2120" s="1129"/>
      <c r="M2120" s="1113"/>
      <c r="N2120" s="1075"/>
      <c r="O2120" s="1129"/>
      <c r="P2120" s="1075"/>
      <c r="Q2120" s="1129"/>
      <c r="R2120" s="1113"/>
      <c r="S2120" s="1075"/>
      <c r="T2120" s="1129"/>
      <c r="U2120" s="1075"/>
    </row>
    <row r="2121" spans="1:21">
      <c r="A2121" s="1086"/>
      <c r="I2121" s="1075"/>
      <c r="J2121" s="1129"/>
      <c r="K2121" s="1075"/>
      <c r="L2121" s="1129"/>
      <c r="M2121" s="1113"/>
      <c r="N2121" s="1075"/>
      <c r="O2121" s="1129"/>
      <c r="P2121" s="1075"/>
      <c r="Q2121" s="1129"/>
      <c r="R2121" s="1113"/>
      <c r="S2121" s="1075"/>
      <c r="T2121" s="1129"/>
      <c r="U2121" s="1075"/>
    </row>
    <row r="2122" spans="1:21">
      <c r="A2122" s="1082"/>
      <c r="I2122" s="1075"/>
      <c r="J2122" s="1129"/>
      <c r="K2122" s="1075"/>
      <c r="L2122" s="1129"/>
      <c r="M2122" s="1113"/>
      <c r="N2122" s="1075"/>
      <c r="O2122" s="1129"/>
      <c r="P2122" s="1075"/>
      <c r="Q2122" s="1129"/>
      <c r="R2122" s="1113"/>
      <c r="S2122" s="1075"/>
      <c r="T2122" s="1129"/>
      <c r="U2122" s="1075"/>
    </row>
    <row r="2123" spans="1:21">
      <c r="A2123" s="1083"/>
      <c r="I2123" s="1077"/>
      <c r="J2123" s="1130"/>
      <c r="K2123" s="1077"/>
      <c r="L2123" s="1130"/>
      <c r="M2123" s="1114"/>
      <c r="N2123" s="1077"/>
      <c r="O2123" s="1130"/>
      <c r="P2123" s="1077"/>
      <c r="Q2123" s="1130"/>
      <c r="R2123" s="1114"/>
      <c r="S2123" s="1077"/>
      <c r="T2123" s="1130"/>
      <c r="U2123" s="1077"/>
    </row>
    <row r="2124" spans="1:21">
      <c r="A2124" s="1084"/>
      <c r="I2124" s="1075"/>
      <c r="J2124" s="1129"/>
      <c r="K2124" s="1075"/>
      <c r="L2124" s="1129"/>
      <c r="M2124" s="1113"/>
      <c r="N2124" s="1075"/>
      <c r="O2124" s="1129"/>
      <c r="P2124" s="1075"/>
      <c r="Q2124" s="1129"/>
      <c r="R2124" s="1113"/>
      <c r="S2124" s="1075"/>
      <c r="T2124" s="1129"/>
      <c r="U2124" s="1075"/>
    </row>
    <row r="2125" spans="1:21">
      <c r="A2125" s="1085"/>
      <c r="I2125" s="1077"/>
      <c r="J2125" s="1130"/>
      <c r="K2125" s="1077"/>
      <c r="L2125" s="1130"/>
      <c r="M2125" s="1114"/>
      <c r="N2125" s="1077"/>
      <c r="O2125" s="1130"/>
      <c r="P2125" s="1077"/>
      <c r="Q2125" s="1130"/>
      <c r="R2125" s="1114"/>
      <c r="S2125" s="1077"/>
      <c r="T2125" s="1130"/>
      <c r="U2125" s="1077"/>
    </row>
    <row r="2126" spans="1:21">
      <c r="A2126" s="1086"/>
      <c r="I2126" s="1075"/>
      <c r="J2126" s="1129"/>
      <c r="K2126" s="1075"/>
      <c r="L2126" s="1129"/>
      <c r="M2126" s="1113"/>
      <c r="N2126" s="1075"/>
      <c r="O2126" s="1129"/>
      <c r="P2126" s="1075"/>
      <c r="Q2126" s="1129"/>
      <c r="R2126" s="1113"/>
      <c r="S2126" s="1075"/>
      <c r="T2126" s="1129"/>
      <c r="U2126" s="1075"/>
    </row>
    <row r="2127" spans="1:21">
      <c r="A2127" s="1074"/>
      <c r="I2127" s="1075"/>
      <c r="J2127" s="1129"/>
      <c r="K2127" s="1075"/>
      <c r="L2127" s="1129"/>
      <c r="M2127" s="1113"/>
      <c r="N2127" s="1075"/>
      <c r="O2127" s="1129"/>
      <c r="P2127" s="1075"/>
      <c r="Q2127" s="1129"/>
      <c r="R2127" s="1113"/>
      <c r="S2127" s="1075"/>
      <c r="T2127" s="1129"/>
      <c r="U2127" s="1075"/>
    </row>
    <row r="2128" spans="1:21">
      <c r="A2128" s="1076"/>
      <c r="I2128" s="1077"/>
      <c r="J2128" s="1130"/>
      <c r="K2128" s="1077"/>
      <c r="L2128" s="1130"/>
      <c r="M2128" s="1114"/>
      <c r="N2128" s="1077"/>
      <c r="O2128" s="1130"/>
      <c r="P2128" s="1077"/>
      <c r="Q2128" s="1130"/>
      <c r="R2128" s="1114"/>
      <c r="S2128" s="1077"/>
      <c r="T2128" s="1130"/>
      <c r="U2128" s="1077"/>
    </row>
    <row r="2129" spans="1:21">
      <c r="A2129" s="1078"/>
      <c r="I2129" s="1075"/>
      <c r="J2129" s="1129"/>
      <c r="K2129" s="1075"/>
      <c r="L2129" s="1129"/>
      <c r="M2129" s="1113"/>
      <c r="N2129" s="1075"/>
      <c r="O2129" s="1129"/>
      <c r="P2129" s="1075"/>
      <c r="Q2129" s="1129"/>
      <c r="R2129" s="1113"/>
      <c r="S2129" s="1075"/>
      <c r="T2129" s="1129"/>
      <c r="U2129" s="1075"/>
    </row>
    <row r="2130" spans="1:21">
      <c r="A2130" s="1079"/>
      <c r="I2130" s="1077"/>
      <c r="J2130" s="1130"/>
      <c r="K2130" s="1077"/>
      <c r="L2130" s="1130"/>
      <c r="M2130" s="1114"/>
      <c r="N2130" s="1077"/>
      <c r="O2130" s="1130"/>
      <c r="P2130" s="1077"/>
      <c r="Q2130" s="1130"/>
      <c r="R2130" s="1114"/>
      <c r="S2130" s="1077"/>
      <c r="T2130" s="1130"/>
      <c r="U2130" s="1077"/>
    </row>
    <row r="2131" spans="1:21">
      <c r="A2131" s="1080"/>
      <c r="I2131" s="1075"/>
      <c r="J2131" s="1129"/>
      <c r="K2131" s="1075"/>
      <c r="L2131" s="1129"/>
      <c r="M2131" s="1113"/>
      <c r="N2131" s="1075"/>
      <c r="O2131" s="1129"/>
      <c r="P2131" s="1075"/>
      <c r="Q2131" s="1129"/>
      <c r="R2131" s="1113"/>
      <c r="S2131" s="1075"/>
      <c r="T2131" s="1129"/>
      <c r="U2131" s="1075"/>
    </row>
    <row r="2132" spans="1:21">
      <c r="A2132" s="1081"/>
      <c r="I2132" s="1077"/>
      <c r="J2132" s="1130"/>
      <c r="K2132" s="1077"/>
      <c r="L2132" s="1130"/>
      <c r="M2132" s="1114"/>
      <c r="N2132" s="1077"/>
      <c r="O2132" s="1130"/>
      <c r="P2132" s="1077"/>
      <c r="Q2132" s="1130"/>
      <c r="R2132" s="1114"/>
      <c r="S2132" s="1077"/>
      <c r="T2132" s="1130"/>
      <c r="U2132" s="1077"/>
    </row>
    <row r="2133" spans="1:21">
      <c r="A2133" s="1082"/>
      <c r="I2133" s="1075"/>
      <c r="J2133" s="1129"/>
      <c r="K2133" s="1075"/>
      <c r="L2133" s="1129"/>
      <c r="M2133" s="1113"/>
      <c r="N2133" s="1075"/>
      <c r="O2133" s="1129"/>
      <c r="P2133" s="1075"/>
      <c r="Q2133" s="1129"/>
      <c r="R2133" s="1113"/>
      <c r="S2133" s="1075"/>
      <c r="T2133" s="1129"/>
      <c r="U2133" s="1075"/>
    </row>
    <row r="2134" spans="1:21">
      <c r="A2134" s="1083"/>
      <c r="I2134" s="1077"/>
      <c r="J2134" s="1130"/>
      <c r="K2134" s="1077"/>
      <c r="L2134" s="1130"/>
      <c r="M2134" s="1114"/>
      <c r="N2134" s="1077"/>
      <c r="O2134" s="1130"/>
      <c r="P2134" s="1077"/>
      <c r="Q2134" s="1130"/>
      <c r="R2134" s="1114"/>
      <c r="S2134" s="1077"/>
      <c r="T2134" s="1130"/>
      <c r="U2134" s="1077"/>
    </row>
    <row r="2135" spans="1:21">
      <c r="A2135" s="1084"/>
      <c r="I2135" s="1075"/>
      <c r="J2135" s="1129"/>
      <c r="K2135" s="1075"/>
      <c r="L2135" s="1129"/>
      <c r="M2135" s="1113"/>
      <c r="N2135" s="1075"/>
      <c r="O2135" s="1129"/>
      <c r="P2135" s="1075"/>
      <c r="Q2135" s="1129"/>
      <c r="R2135" s="1113"/>
      <c r="S2135" s="1075"/>
      <c r="T2135" s="1129"/>
      <c r="U2135" s="1075"/>
    </row>
    <row r="2136" spans="1:21">
      <c r="A2136" s="1085"/>
      <c r="I2136" s="1077"/>
      <c r="J2136" s="1130"/>
      <c r="K2136" s="1077"/>
      <c r="L2136" s="1130"/>
      <c r="M2136" s="1114"/>
      <c r="N2136" s="1077"/>
      <c r="O2136" s="1130"/>
      <c r="P2136" s="1077"/>
      <c r="Q2136" s="1130"/>
      <c r="R2136" s="1114"/>
      <c r="S2136" s="1077"/>
      <c r="T2136" s="1130"/>
      <c r="U2136" s="1077"/>
    </row>
    <row r="2137" spans="1:21">
      <c r="A2137" s="1086"/>
      <c r="I2137" s="1075"/>
      <c r="J2137" s="1129"/>
      <c r="K2137" s="1075"/>
      <c r="L2137" s="1129"/>
      <c r="M2137" s="1113"/>
      <c r="N2137" s="1075"/>
      <c r="O2137" s="1129"/>
      <c r="P2137" s="1075"/>
      <c r="Q2137" s="1129"/>
      <c r="R2137" s="1113"/>
      <c r="S2137" s="1075"/>
      <c r="T2137" s="1129"/>
      <c r="U2137" s="1075"/>
    </row>
    <row r="2138" spans="1:21">
      <c r="A2138" s="1086"/>
      <c r="I2138" s="1075"/>
      <c r="J2138" s="1129"/>
      <c r="K2138" s="1075"/>
      <c r="L2138" s="1129"/>
      <c r="M2138" s="1113"/>
      <c r="N2138" s="1075"/>
      <c r="O2138" s="1129"/>
      <c r="P2138" s="1075"/>
      <c r="Q2138" s="1129"/>
      <c r="R2138" s="1113"/>
      <c r="S2138" s="1075"/>
      <c r="T2138" s="1129"/>
      <c r="U2138" s="1075"/>
    </row>
    <row r="2139" spans="1:21">
      <c r="A2139" s="1072"/>
      <c r="I2139" s="1073"/>
      <c r="J2139" s="1131"/>
      <c r="K2139" s="1073"/>
      <c r="L2139" s="1131"/>
      <c r="M2139" s="1113"/>
      <c r="N2139" s="1073"/>
      <c r="O2139" s="1131"/>
      <c r="P2139" s="1073"/>
      <c r="Q2139" s="1131"/>
      <c r="R2139" s="1113"/>
      <c r="S2139" s="1073"/>
      <c r="T2139" s="1131"/>
      <c r="U2139" s="1073"/>
    </row>
    <row r="2140" spans="1:21">
      <c r="A2140" s="1074"/>
      <c r="I2140" s="1075"/>
      <c r="J2140" s="1129"/>
      <c r="K2140" s="1075"/>
      <c r="L2140" s="1129"/>
      <c r="M2140" s="1113"/>
      <c r="N2140" s="1075"/>
      <c r="O2140" s="1129"/>
      <c r="P2140" s="1075"/>
      <c r="Q2140" s="1129"/>
      <c r="R2140" s="1113"/>
      <c r="S2140" s="1075"/>
      <c r="T2140" s="1129"/>
      <c r="U2140" s="1075"/>
    </row>
    <row r="2141" spans="1:21">
      <c r="A2141" s="1076"/>
      <c r="I2141" s="1077"/>
      <c r="J2141" s="1130"/>
      <c r="K2141" s="1077"/>
      <c r="L2141" s="1130"/>
      <c r="M2141" s="1114"/>
      <c r="N2141" s="1077"/>
      <c r="O2141" s="1130"/>
      <c r="P2141" s="1077"/>
      <c r="Q2141" s="1130"/>
      <c r="R2141" s="1114"/>
      <c r="S2141" s="1077"/>
      <c r="T2141" s="1130"/>
      <c r="U2141" s="1077"/>
    </row>
    <row r="2142" spans="1:21">
      <c r="A2142" s="1078"/>
      <c r="I2142" s="1075"/>
      <c r="J2142" s="1129"/>
      <c r="K2142" s="1075"/>
      <c r="L2142" s="1129"/>
      <c r="M2142" s="1113"/>
      <c r="N2142" s="1075"/>
      <c r="O2142" s="1129"/>
      <c r="P2142" s="1075"/>
      <c r="Q2142" s="1129"/>
      <c r="R2142" s="1113"/>
      <c r="S2142" s="1075"/>
      <c r="T2142" s="1129"/>
      <c r="U2142" s="1075"/>
    </row>
    <row r="2143" spans="1:21">
      <c r="A2143" s="1079"/>
      <c r="I2143" s="1077"/>
      <c r="J2143" s="1130"/>
      <c r="K2143" s="1077"/>
      <c r="L2143" s="1130"/>
      <c r="M2143" s="1114"/>
      <c r="N2143" s="1077"/>
      <c r="O2143" s="1130"/>
      <c r="P2143" s="1077"/>
      <c r="Q2143" s="1130"/>
      <c r="R2143" s="1114"/>
      <c r="S2143" s="1077"/>
      <c r="T2143" s="1130"/>
      <c r="U2143" s="1077"/>
    </row>
    <row r="2144" spans="1:21">
      <c r="A2144" s="1080"/>
      <c r="I2144" s="1075"/>
      <c r="J2144" s="1129"/>
      <c r="K2144" s="1075"/>
      <c r="L2144" s="1129"/>
      <c r="M2144" s="1113"/>
      <c r="N2144" s="1075"/>
      <c r="O2144" s="1129"/>
      <c r="P2144" s="1075"/>
      <c r="Q2144" s="1129"/>
      <c r="R2144" s="1113"/>
      <c r="S2144" s="1075"/>
      <c r="T2144" s="1129"/>
      <c r="U2144" s="1075"/>
    </row>
    <row r="2145" spans="1:21">
      <c r="A2145" s="1081"/>
      <c r="I2145" s="1077"/>
      <c r="J2145" s="1130"/>
      <c r="K2145" s="1077"/>
      <c r="L2145" s="1130"/>
      <c r="M2145" s="1114"/>
      <c r="N2145" s="1077"/>
      <c r="O2145" s="1130"/>
      <c r="P2145" s="1077"/>
      <c r="Q2145" s="1130"/>
      <c r="R2145" s="1114"/>
      <c r="S2145" s="1077"/>
      <c r="T2145" s="1130"/>
      <c r="U2145" s="1077"/>
    </row>
    <row r="2146" spans="1:21">
      <c r="A2146" s="1082"/>
      <c r="I2146" s="1075"/>
      <c r="J2146" s="1129"/>
      <c r="K2146" s="1075"/>
      <c r="L2146" s="1129"/>
      <c r="M2146" s="1113"/>
      <c r="N2146" s="1075"/>
      <c r="O2146" s="1129"/>
      <c r="P2146" s="1075"/>
      <c r="Q2146" s="1129"/>
      <c r="R2146" s="1113"/>
      <c r="S2146" s="1075"/>
      <c r="T2146" s="1129"/>
      <c r="U2146" s="1075"/>
    </row>
    <row r="2147" spans="1:21">
      <c r="A2147" s="1083"/>
      <c r="I2147" s="1077"/>
      <c r="J2147" s="1130"/>
      <c r="K2147" s="1077"/>
      <c r="L2147" s="1130"/>
      <c r="M2147" s="1114"/>
      <c r="N2147" s="1077"/>
      <c r="O2147" s="1130"/>
      <c r="P2147" s="1077"/>
      <c r="Q2147" s="1130"/>
      <c r="R2147" s="1114"/>
      <c r="S2147" s="1077"/>
      <c r="T2147" s="1130"/>
      <c r="U2147" s="1077"/>
    </row>
    <row r="2148" spans="1:21">
      <c r="A2148" s="1084"/>
      <c r="I2148" s="1075"/>
      <c r="J2148" s="1129"/>
      <c r="K2148" s="1075"/>
      <c r="L2148" s="1129"/>
      <c r="M2148" s="1113"/>
      <c r="N2148" s="1075"/>
      <c r="O2148" s="1129"/>
      <c r="P2148" s="1075"/>
      <c r="Q2148" s="1129"/>
      <c r="R2148" s="1113"/>
      <c r="S2148" s="1075"/>
      <c r="T2148" s="1129"/>
      <c r="U2148" s="1075"/>
    </row>
    <row r="2149" spans="1:21">
      <c r="A2149" s="1085"/>
      <c r="I2149" s="1077"/>
      <c r="J2149" s="1130"/>
      <c r="K2149" s="1077"/>
      <c r="L2149" s="1130"/>
      <c r="M2149" s="1114"/>
      <c r="N2149" s="1077"/>
      <c r="O2149" s="1130"/>
      <c r="P2149" s="1077"/>
      <c r="Q2149" s="1130"/>
      <c r="R2149" s="1114"/>
      <c r="S2149" s="1077"/>
      <c r="T2149" s="1130"/>
      <c r="U2149" s="1077"/>
    </row>
    <row r="2150" spans="1:21">
      <c r="A2150" s="1086"/>
      <c r="I2150" s="1075"/>
      <c r="J2150" s="1129"/>
      <c r="K2150" s="1075"/>
      <c r="L2150" s="1129"/>
      <c r="M2150" s="1113"/>
      <c r="N2150" s="1075"/>
      <c r="O2150" s="1129"/>
      <c r="P2150" s="1075"/>
      <c r="Q2150" s="1129"/>
      <c r="R2150" s="1113"/>
      <c r="S2150" s="1075"/>
      <c r="T2150" s="1129"/>
      <c r="U2150" s="1075"/>
    </row>
    <row r="2151" spans="1:21">
      <c r="A2151" s="1086"/>
      <c r="I2151" s="1075"/>
      <c r="J2151" s="1129"/>
      <c r="K2151" s="1075"/>
      <c r="L2151" s="1129"/>
      <c r="M2151" s="1113"/>
      <c r="N2151" s="1075"/>
      <c r="O2151" s="1129"/>
      <c r="P2151" s="1075"/>
      <c r="Q2151" s="1129"/>
      <c r="R2151" s="1113"/>
      <c r="S2151" s="1075"/>
      <c r="T2151" s="1129"/>
      <c r="U2151" s="1075"/>
    </row>
    <row r="2152" spans="1:21">
      <c r="A2152" s="1086"/>
      <c r="I2152" s="1075"/>
      <c r="J2152" s="1129"/>
      <c r="K2152" s="1075"/>
      <c r="L2152" s="1129"/>
      <c r="M2152" s="1113"/>
      <c r="N2152" s="1075"/>
      <c r="O2152" s="1129"/>
      <c r="P2152" s="1075"/>
      <c r="Q2152" s="1129"/>
      <c r="R2152" s="1113"/>
      <c r="S2152" s="1075"/>
      <c r="T2152" s="1129"/>
      <c r="U2152" s="1075"/>
    </row>
    <row r="2153" spans="1:21">
      <c r="A2153" s="1086"/>
      <c r="I2153" s="1075"/>
      <c r="J2153" s="1129"/>
      <c r="K2153" s="1075"/>
      <c r="L2153" s="1129"/>
      <c r="M2153" s="1113"/>
      <c r="N2153" s="1075"/>
      <c r="O2153" s="1129"/>
      <c r="P2153" s="1075"/>
      <c r="Q2153" s="1129"/>
      <c r="R2153" s="1113"/>
      <c r="S2153" s="1075"/>
      <c r="T2153" s="1129"/>
      <c r="U2153" s="1075"/>
    </row>
    <row r="2154" spans="1:21">
      <c r="A2154" s="1085"/>
      <c r="I2154" s="1077"/>
      <c r="J2154" s="1130"/>
      <c r="K2154" s="1077"/>
      <c r="L2154" s="1130"/>
      <c r="M2154" s="1114"/>
      <c r="N2154" s="1077"/>
      <c r="O2154" s="1130"/>
      <c r="P2154" s="1077"/>
      <c r="Q2154" s="1130"/>
      <c r="R2154" s="1114"/>
      <c r="S2154" s="1077"/>
      <c r="T2154" s="1130"/>
      <c r="U2154" s="1077"/>
    </row>
    <row r="2155" spans="1:21">
      <c r="A2155" s="1086"/>
      <c r="I2155" s="1075"/>
      <c r="J2155" s="1129"/>
      <c r="K2155" s="1075"/>
      <c r="L2155" s="1129"/>
      <c r="M2155" s="1113"/>
      <c r="N2155" s="1075"/>
      <c r="O2155" s="1129"/>
      <c r="P2155" s="1075"/>
      <c r="Q2155" s="1129"/>
      <c r="R2155" s="1113"/>
      <c r="S2155" s="1075"/>
      <c r="T2155" s="1129"/>
      <c r="U2155" s="1075"/>
    </row>
    <row r="2156" spans="1:21">
      <c r="A2156" s="1072"/>
      <c r="I2156" s="1073"/>
      <c r="J2156" s="1131"/>
      <c r="K2156" s="1073"/>
      <c r="L2156" s="1131"/>
      <c r="M2156" s="1113"/>
      <c r="N2156" s="1073"/>
      <c r="O2156" s="1131"/>
      <c r="P2156" s="1073"/>
      <c r="Q2156" s="1131"/>
      <c r="R2156" s="1113"/>
      <c r="S2156" s="1073"/>
      <c r="T2156" s="1131"/>
      <c r="U2156" s="1073"/>
    </row>
    <row r="2157" spans="1:21">
      <c r="A2157" s="1074"/>
      <c r="I2157" s="1075"/>
      <c r="J2157" s="1129"/>
      <c r="K2157" s="1075"/>
      <c r="L2157" s="1129"/>
      <c r="M2157" s="1113"/>
      <c r="N2157" s="1075"/>
      <c r="O2157" s="1129"/>
      <c r="P2157" s="1075"/>
      <c r="Q2157" s="1129"/>
      <c r="R2157" s="1113"/>
      <c r="S2157" s="1075"/>
      <c r="T2157" s="1129"/>
      <c r="U2157" s="1075"/>
    </row>
    <row r="2158" spans="1:21">
      <c r="A2158" s="1076"/>
      <c r="I2158" s="1077"/>
      <c r="J2158" s="1130"/>
      <c r="K2158" s="1077"/>
      <c r="L2158" s="1130"/>
      <c r="M2158" s="1114"/>
      <c r="N2158" s="1077"/>
      <c r="O2158" s="1130"/>
      <c r="P2158" s="1077"/>
      <c r="Q2158" s="1130"/>
      <c r="R2158" s="1114"/>
      <c r="S2158" s="1077"/>
      <c r="T2158" s="1130"/>
      <c r="U2158" s="1077"/>
    </row>
    <row r="2159" spans="1:21">
      <c r="A2159" s="1078"/>
      <c r="I2159" s="1075"/>
      <c r="J2159" s="1129"/>
      <c r="K2159" s="1075"/>
      <c r="L2159" s="1129"/>
      <c r="M2159" s="1113"/>
      <c r="N2159" s="1075"/>
      <c r="O2159" s="1129"/>
      <c r="P2159" s="1075"/>
      <c r="Q2159" s="1129"/>
      <c r="R2159" s="1113"/>
      <c r="S2159" s="1075"/>
      <c r="T2159" s="1129"/>
      <c r="U2159" s="1075"/>
    </row>
    <row r="2160" spans="1:21">
      <c r="A2160" s="1079"/>
      <c r="I2160" s="1077"/>
      <c r="J2160" s="1130"/>
      <c r="K2160" s="1077"/>
      <c r="L2160" s="1130"/>
      <c r="M2160" s="1114"/>
      <c r="N2160" s="1077"/>
      <c r="O2160" s="1130"/>
      <c r="P2160" s="1077"/>
      <c r="Q2160" s="1130"/>
      <c r="R2160" s="1114"/>
      <c r="S2160" s="1077"/>
      <c r="T2160" s="1130"/>
      <c r="U2160" s="1077"/>
    </row>
    <row r="2161" spans="1:21">
      <c r="A2161" s="1080"/>
      <c r="I2161" s="1075"/>
      <c r="J2161" s="1129"/>
      <c r="K2161" s="1075"/>
      <c r="L2161" s="1129"/>
      <c r="M2161" s="1113"/>
      <c r="N2161" s="1075"/>
      <c r="O2161" s="1129"/>
      <c r="P2161" s="1075"/>
      <c r="Q2161" s="1129"/>
      <c r="R2161" s="1113"/>
      <c r="S2161" s="1075"/>
      <c r="T2161" s="1129"/>
      <c r="U2161" s="1075"/>
    </row>
    <row r="2162" spans="1:21">
      <c r="A2162" s="1081"/>
      <c r="I2162" s="1077"/>
      <c r="J2162" s="1130"/>
      <c r="K2162" s="1077"/>
      <c r="L2162" s="1130"/>
      <c r="M2162" s="1114"/>
      <c r="N2162" s="1077"/>
      <c r="O2162" s="1130"/>
      <c r="P2162" s="1077"/>
      <c r="Q2162" s="1130"/>
      <c r="R2162" s="1114"/>
      <c r="S2162" s="1077"/>
      <c r="T2162" s="1130"/>
      <c r="U2162" s="1077"/>
    </row>
    <row r="2163" spans="1:21">
      <c r="A2163" s="1082"/>
      <c r="I2163" s="1075"/>
      <c r="J2163" s="1129"/>
      <c r="K2163" s="1075"/>
      <c r="L2163" s="1129"/>
      <c r="M2163" s="1113"/>
      <c r="N2163" s="1075"/>
      <c r="O2163" s="1129"/>
      <c r="P2163" s="1075"/>
      <c r="Q2163" s="1129"/>
      <c r="R2163" s="1113"/>
      <c r="S2163" s="1075"/>
      <c r="T2163" s="1129"/>
      <c r="U2163" s="1075"/>
    </row>
    <row r="2164" spans="1:21">
      <c r="A2164" s="1083"/>
      <c r="I2164" s="1077"/>
      <c r="J2164" s="1130"/>
      <c r="K2164" s="1077"/>
      <c r="L2164" s="1130"/>
      <c r="M2164" s="1114"/>
      <c r="N2164" s="1077"/>
      <c r="O2164" s="1130"/>
      <c r="P2164" s="1077"/>
      <c r="Q2164" s="1130"/>
      <c r="R2164" s="1114"/>
      <c r="S2164" s="1077"/>
      <c r="T2164" s="1130"/>
      <c r="U2164" s="1077"/>
    </row>
    <row r="2165" spans="1:21">
      <c r="A2165" s="1084"/>
      <c r="I2165" s="1075"/>
      <c r="J2165" s="1129"/>
      <c r="K2165" s="1075"/>
      <c r="L2165" s="1129"/>
      <c r="M2165" s="1113"/>
      <c r="N2165" s="1075"/>
      <c r="O2165" s="1129"/>
      <c r="P2165" s="1075"/>
      <c r="Q2165" s="1129"/>
      <c r="R2165" s="1113"/>
      <c r="S2165" s="1075"/>
      <c r="T2165" s="1129"/>
      <c r="U2165" s="1075"/>
    </row>
    <row r="2166" spans="1:21">
      <c r="A2166" s="1085"/>
      <c r="I2166" s="1077"/>
      <c r="J2166" s="1130"/>
      <c r="K2166" s="1077"/>
      <c r="L2166" s="1130"/>
      <c r="M2166" s="1114"/>
      <c r="N2166" s="1077"/>
      <c r="O2166" s="1130"/>
      <c r="P2166" s="1077"/>
      <c r="Q2166" s="1130"/>
      <c r="R2166" s="1114"/>
      <c r="S2166" s="1077"/>
      <c r="T2166" s="1130"/>
      <c r="U2166" s="1077"/>
    </row>
    <row r="2167" spans="1:21">
      <c r="A2167" s="1086"/>
      <c r="I2167" s="1075"/>
      <c r="J2167" s="1129"/>
      <c r="K2167" s="1075"/>
      <c r="L2167" s="1129"/>
      <c r="M2167" s="1113"/>
      <c r="N2167" s="1075"/>
      <c r="O2167" s="1129"/>
      <c r="P2167" s="1075"/>
      <c r="Q2167" s="1129"/>
      <c r="R2167" s="1113"/>
      <c r="S2167" s="1075"/>
      <c r="T2167" s="1129"/>
      <c r="U2167" s="1075"/>
    </row>
    <row r="2168" spans="1:21">
      <c r="A2168" s="1083"/>
      <c r="I2168" s="1077"/>
      <c r="J2168" s="1130"/>
      <c r="K2168" s="1077"/>
      <c r="L2168" s="1130"/>
      <c r="M2168" s="1114"/>
      <c r="N2168" s="1077"/>
      <c r="O2168" s="1130"/>
      <c r="P2168" s="1077"/>
      <c r="Q2168" s="1130"/>
      <c r="R2168" s="1114"/>
      <c r="S2168" s="1077"/>
      <c r="T2168" s="1130"/>
      <c r="U2168" s="1077"/>
    </row>
    <row r="2169" spans="1:21">
      <c r="A2169" s="1084"/>
      <c r="I2169" s="1075"/>
      <c r="J2169" s="1129"/>
      <c r="K2169" s="1075"/>
      <c r="L2169" s="1129"/>
      <c r="M2169" s="1113"/>
      <c r="N2169" s="1075"/>
      <c r="O2169" s="1129"/>
      <c r="P2169" s="1075"/>
      <c r="Q2169" s="1129"/>
      <c r="R2169" s="1113"/>
      <c r="S2169" s="1075"/>
      <c r="T2169" s="1129"/>
      <c r="U2169" s="1075"/>
    </row>
    <row r="2170" spans="1:21">
      <c r="A2170" s="1085"/>
      <c r="I2170" s="1077"/>
      <c r="J2170" s="1130"/>
      <c r="K2170" s="1077"/>
      <c r="L2170" s="1130"/>
      <c r="M2170" s="1114"/>
      <c r="N2170" s="1077"/>
      <c r="O2170" s="1130"/>
      <c r="P2170" s="1077"/>
      <c r="Q2170" s="1130"/>
      <c r="R2170" s="1114"/>
      <c r="S2170" s="1077"/>
      <c r="T2170" s="1130"/>
      <c r="U2170" s="1077"/>
    </row>
    <row r="2171" spans="1:21">
      <c r="A2171" s="1086"/>
      <c r="I2171" s="1075"/>
      <c r="J2171" s="1129"/>
      <c r="K2171" s="1075"/>
      <c r="L2171" s="1129"/>
      <c r="M2171" s="1113"/>
      <c r="N2171" s="1075"/>
      <c r="O2171" s="1129"/>
      <c r="P2171" s="1075"/>
      <c r="Q2171" s="1129"/>
      <c r="R2171" s="1113"/>
      <c r="S2171" s="1075"/>
      <c r="T2171" s="1129"/>
      <c r="U2171" s="1075"/>
    </row>
    <row r="2172" spans="1:21">
      <c r="A2172" s="1087"/>
      <c r="I2172" s="1077"/>
      <c r="J2172" s="1130"/>
      <c r="K2172" s="1077"/>
      <c r="L2172" s="1130"/>
      <c r="M2172" s="1114"/>
      <c r="N2172" s="1077"/>
      <c r="O2172" s="1130"/>
      <c r="P2172" s="1077"/>
      <c r="Q2172" s="1130"/>
      <c r="R2172" s="1114"/>
      <c r="S2172" s="1077"/>
      <c r="T2172" s="1130"/>
      <c r="U2172" s="1077"/>
    </row>
    <row r="2173" spans="1:21">
      <c r="A2173" s="1074"/>
      <c r="I2173" s="1075"/>
      <c r="J2173" s="1129"/>
      <c r="K2173" s="1075"/>
      <c r="L2173" s="1129"/>
      <c r="M2173" s="1113"/>
      <c r="N2173" s="1075"/>
      <c r="O2173" s="1129"/>
      <c r="P2173" s="1075"/>
      <c r="Q2173" s="1129"/>
      <c r="R2173" s="1113"/>
      <c r="S2173" s="1075"/>
      <c r="T2173" s="1129"/>
      <c r="U2173" s="1075"/>
    </row>
    <row r="2174" spans="1:21">
      <c r="A2174" s="1076"/>
      <c r="I2174" s="1077"/>
      <c r="J2174" s="1130"/>
      <c r="K2174" s="1077"/>
      <c r="L2174" s="1130"/>
      <c r="M2174" s="1114"/>
      <c r="N2174" s="1077"/>
      <c r="O2174" s="1130"/>
      <c r="P2174" s="1077"/>
      <c r="Q2174" s="1130"/>
      <c r="R2174" s="1114"/>
      <c r="S2174" s="1077"/>
      <c r="T2174" s="1130"/>
      <c r="U2174" s="1077"/>
    </row>
    <row r="2175" spans="1:21">
      <c r="A2175" s="1078"/>
      <c r="I2175" s="1075"/>
      <c r="J2175" s="1129"/>
      <c r="K2175" s="1075"/>
      <c r="L2175" s="1129"/>
      <c r="M2175" s="1113"/>
      <c r="N2175" s="1075"/>
      <c r="O2175" s="1129"/>
      <c r="P2175" s="1075"/>
      <c r="Q2175" s="1129"/>
      <c r="R2175" s="1113"/>
      <c r="S2175" s="1075"/>
      <c r="T2175" s="1129"/>
      <c r="U2175" s="1075"/>
    </row>
    <row r="2176" spans="1:21">
      <c r="A2176" s="1079"/>
      <c r="I2176" s="1077"/>
      <c r="J2176" s="1130"/>
      <c r="K2176" s="1077"/>
      <c r="L2176" s="1130"/>
      <c r="M2176" s="1114"/>
      <c r="N2176" s="1077"/>
      <c r="O2176" s="1130"/>
      <c r="P2176" s="1077"/>
      <c r="Q2176" s="1130"/>
      <c r="R2176" s="1114"/>
      <c r="S2176" s="1077"/>
      <c r="T2176" s="1130"/>
      <c r="U2176" s="1077"/>
    </row>
    <row r="2177" spans="1:21">
      <c r="A2177" s="1080"/>
      <c r="I2177" s="1075"/>
      <c r="J2177" s="1129"/>
      <c r="K2177" s="1075"/>
      <c r="L2177" s="1129"/>
      <c r="M2177" s="1113"/>
      <c r="N2177" s="1075"/>
      <c r="O2177" s="1129"/>
      <c r="P2177" s="1075"/>
      <c r="Q2177" s="1129"/>
      <c r="R2177" s="1113"/>
      <c r="S2177" s="1075"/>
      <c r="T2177" s="1129"/>
      <c r="U2177" s="1075"/>
    </row>
    <row r="2178" spans="1:21">
      <c r="A2178" s="1081"/>
      <c r="I2178" s="1077"/>
      <c r="J2178" s="1130"/>
      <c r="K2178" s="1077"/>
      <c r="L2178" s="1130"/>
      <c r="M2178" s="1114"/>
      <c r="N2178" s="1077"/>
      <c r="O2178" s="1130"/>
      <c r="P2178" s="1077"/>
      <c r="Q2178" s="1130"/>
      <c r="R2178" s="1114"/>
      <c r="S2178" s="1077"/>
      <c r="T2178" s="1130"/>
      <c r="U2178" s="1077"/>
    </row>
    <row r="2179" spans="1:21">
      <c r="A2179" s="1082"/>
      <c r="I2179" s="1075"/>
      <c r="J2179" s="1129"/>
      <c r="K2179" s="1075"/>
      <c r="L2179" s="1129"/>
      <c r="M2179" s="1113"/>
      <c r="N2179" s="1075"/>
      <c r="O2179" s="1129"/>
      <c r="P2179" s="1075"/>
      <c r="Q2179" s="1129"/>
      <c r="R2179" s="1113"/>
      <c r="S2179" s="1075"/>
      <c r="T2179" s="1129"/>
      <c r="U2179" s="1075"/>
    </row>
    <row r="2180" spans="1:21">
      <c r="A2180" s="1083"/>
      <c r="I2180" s="1077"/>
      <c r="J2180" s="1130"/>
      <c r="K2180" s="1077"/>
      <c r="L2180" s="1130"/>
      <c r="M2180" s="1114"/>
      <c r="N2180" s="1077"/>
      <c r="O2180" s="1130"/>
      <c r="P2180" s="1077"/>
      <c r="Q2180" s="1130"/>
      <c r="R2180" s="1114"/>
      <c r="S2180" s="1077"/>
      <c r="T2180" s="1130"/>
      <c r="U2180" s="1077"/>
    </row>
    <row r="2181" spans="1:21">
      <c r="A2181" s="1084"/>
      <c r="I2181" s="1075"/>
      <c r="J2181" s="1129"/>
      <c r="K2181" s="1075"/>
      <c r="L2181" s="1129"/>
      <c r="M2181" s="1113"/>
      <c r="N2181" s="1075"/>
      <c r="O2181" s="1129"/>
      <c r="P2181" s="1075"/>
      <c r="Q2181" s="1129"/>
      <c r="R2181" s="1113"/>
      <c r="S2181" s="1075"/>
      <c r="T2181" s="1129"/>
      <c r="U2181" s="1075"/>
    </row>
    <row r="2182" spans="1:21">
      <c r="A2182" s="1085"/>
      <c r="I2182" s="1077"/>
      <c r="J2182" s="1130"/>
      <c r="K2182" s="1077"/>
      <c r="L2182" s="1130"/>
      <c r="M2182" s="1114"/>
      <c r="N2182" s="1077"/>
      <c r="O2182" s="1130"/>
      <c r="P2182" s="1077"/>
      <c r="Q2182" s="1130"/>
      <c r="R2182" s="1114"/>
      <c r="S2182" s="1077"/>
      <c r="T2182" s="1130"/>
      <c r="U2182" s="1077"/>
    </row>
    <row r="2183" spans="1:21">
      <c r="A2183" s="1086"/>
      <c r="I2183" s="1075"/>
      <c r="J2183" s="1129"/>
      <c r="K2183" s="1075"/>
      <c r="L2183" s="1129"/>
      <c r="M2183" s="1113"/>
      <c r="N2183" s="1075"/>
      <c r="O2183" s="1129"/>
      <c r="P2183" s="1075"/>
      <c r="Q2183" s="1129"/>
      <c r="R2183" s="1113"/>
      <c r="S2183" s="1075"/>
      <c r="T2183" s="1129"/>
      <c r="U2183" s="1075"/>
    </row>
    <row r="2184" spans="1:21">
      <c r="A2184" s="1083"/>
      <c r="I2184" s="1077"/>
      <c r="J2184" s="1130"/>
      <c r="K2184" s="1077"/>
      <c r="L2184" s="1130"/>
      <c r="M2184" s="1114"/>
      <c r="N2184" s="1077"/>
      <c r="O2184" s="1130"/>
      <c r="P2184" s="1077"/>
      <c r="Q2184" s="1130"/>
      <c r="R2184" s="1114"/>
      <c r="S2184" s="1077"/>
      <c r="T2184" s="1130"/>
      <c r="U2184" s="1077"/>
    </row>
    <row r="2185" spans="1:21">
      <c r="A2185" s="1084"/>
      <c r="I2185" s="1075"/>
      <c r="J2185" s="1129"/>
      <c r="K2185" s="1075"/>
      <c r="L2185" s="1129"/>
      <c r="M2185" s="1113"/>
      <c r="N2185" s="1075"/>
      <c r="O2185" s="1129"/>
      <c r="P2185" s="1075"/>
      <c r="Q2185" s="1129"/>
      <c r="R2185" s="1113"/>
      <c r="S2185" s="1075"/>
      <c r="T2185" s="1129"/>
      <c r="U2185" s="1075"/>
    </row>
    <row r="2186" spans="1:21">
      <c r="A2186" s="1085"/>
      <c r="I2186" s="1077"/>
      <c r="J2186" s="1130"/>
      <c r="K2186" s="1077"/>
      <c r="L2186" s="1130"/>
      <c r="M2186" s="1114"/>
      <c r="N2186" s="1077"/>
      <c r="O2186" s="1130"/>
      <c r="P2186" s="1077"/>
      <c r="Q2186" s="1130"/>
      <c r="R2186" s="1114"/>
      <c r="S2186" s="1077"/>
      <c r="T2186" s="1130"/>
      <c r="U2186" s="1077"/>
    </row>
    <row r="2187" spans="1:21">
      <c r="A2187" s="1086"/>
      <c r="I2187" s="1075"/>
      <c r="J2187" s="1129"/>
      <c r="K2187" s="1075"/>
      <c r="L2187" s="1129"/>
      <c r="M2187" s="1113"/>
      <c r="N2187" s="1075"/>
      <c r="O2187" s="1129"/>
      <c r="P2187" s="1075"/>
      <c r="Q2187" s="1129"/>
      <c r="R2187" s="1113"/>
      <c r="S2187" s="1075"/>
      <c r="T2187" s="1129"/>
      <c r="U2187" s="1075"/>
    </row>
    <row r="2188" spans="1:21">
      <c r="A2188" s="1086"/>
      <c r="I2188" s="1075"/>
      <c r="J2188" s="1129"/>
      <c r="K2188" s="1075"/>
      <c r="L2188" s="1129"/>
      <c r="M2188" s="1113"/>
      <c r="N2188" s="1075"/>
      <c r="O2188" s="1129"/>
      <c r="P2188" s="1075"/>
      <c r="Q2188" s="1129"/>
      <c r="R2188" s="1113"/>
      <c r="S2188" s="1075"/>
      <c r="T2188" s="1129"/>
      <c r="U2188" s="1075"/>
    </row>
    <row r="2189" spans="1:21">
      <c r="A2189" s="1086"/>
      <c r="I2189" s="1075"/>
      <c r="J2189" s="1129"/>
      <c r="K2189" s="1075"/>
      <c r="L2189" s="1129"/>
      <c r="M2189" s="1113"/>
      <c r="N2189" s="1075"/>
      <c r="O2189" s="1129"/>
      <c r="P2189" s="1075"/>
      <c r="Q2189" s="1129"/>
      <c r="R2189" s="1113"/>
      <c r="S2189" s="1075"/>
      <c r="T2189" s="1129"/>
      <c r="U2189" s="1075"/>
    </row>
    <row r="2190" spans="1:21">
      <c r="A2190" s="1086"/>
      <c r="I2190" s="1075"/>
      <c r="J2190" s="1129"/>
      <c r="K2190" s="1075"/>
      <c r="L2190" s="1129"/>
      <c r="M2190" s="1113"/>
      <c r="N2190" s="1075"/>
      <c r="O2190" s="1129"/>
      <c r="P2190" s="1075"/>
      <c r="Q2190" s="1129"/>
      <c r="R2190" s="1113"/>
      <c r="S2190" s="1075"/>
      <c r="T2190" s="1129"/>
      <c r="U2190" s="1075"/>
    </row>
    <row r="2191" spans="1:21">
      <c r="A2191" s="1086"/>
      <c r="I2191" s="1075"/>
      <c r="J2191" s="1129"/>
      <c r="K2191" s="1075"/>
      <c r="L2191" s="1129"/>
      <c r="M2191" s="1113"/>
      <c r="N2191" s="1075"/>
      <c r="O2191" s="1129"/>
      <c r="P2191" s="1075"/>
      <c r="Q2191" s="1129"/>
      <c r="R2191" s="1113"/>
      <c r="S2191" s="1075"/>
      <c r="T2191" s="1129"/>
      <c r="U2191" s="1075"/>
    </row>
    <row r="2192" spans="1:21">
      <c r="A2192" s="1086"/>
      <c r="I2192" s="1075"/>
      <c r="J2192" s="1129"/>
      <c r="K2192" s="1075"/>
      <c r="L2192" s="1129"/>
      <c r="M2192" s="1113"/>
      <c r="N2192" s="1075"/>
      <c r="O2192" s="1129"/>
      <c r="P2192" s="1075"/>
      <c r="Q2192" s="1129"/>
      <c r="R2192" s="1113"/>
      <c r="S2192" s="1075"/>
      <c r="T2192" s="1129"/>
      <c r="U2192" s="1075"/>
    </row>
    <row r="2193" spans="1:21">
      <c r="A2193" s="1086"/>
      <c r="I2193" s="1075"/>
      <c r="J2193" s="1129"/>
      <c r="K2193" s="1075"/>
      <c r="L2193" s="1129"/>
      <c r="M2193" s="1113"/>
      <c r="N2193" s="1075"/>
      <c r="O2193" s="1129"/>
      <c r="P2193" s="1075"/>
      <c r="Q2193" s="1129"/>
      <c r="R2193" s="1113"/>
      <c r="S2193" s="1075"/>
      <c r="T2193" s="1129"/>
      <c r="U2193" s="1075"/>
    </row>
    <row r="2194" spans="1:21">
      <c r="A2194" s="1086"/>
      <c r="I2194" s="1075"/>
      <c r="J2194" s="1129"/>
      <c r="K2194" s="1075"/>
      <c r="L2194" s="1129"/>
      <c r="M2194" s="1113"/>
      <c r="N2194" s="1075"/>
      <c r="O2194" s="1129"/>
      <c r="P2194" s="1075"/>
      <c r="Q2194" s="1129"/>
      <c r="R2194" s="1113"/>
      <c r="S2194" s="1075"/>
      <c r="T2194" s="1129"/>
      <c r="U2194" s="1075"/>
    </row>
    <row r="2195" spans="1:21">
      <c r="A2195" s="1086"/>
      <c r="I2195" s="1075"/>
      <c r="J2195" s="1129"/>
      <c r="K2195" s="1075"/>
      <c r="L2195" s="1129"/>
      <c r="M2195" s="1113"/>
      <c r="N2195" s="1075"/>
      <c r="O2195" s="1129"/>
      <c r="P2195" s="1075"/>
      <c r="Q2195" s="1129"/>
      <c r="R2195" s="1113"/>
      <c r="S2195" s="1075"/>
      <c r="T2195" s="1129"/>
      <c r="U2195" s="1075"/>
    </row>
    <row r="2196" spans="1:21">
      <c r="A2196" s="1087"/>
      <c r="I2196" s="1077"/>
      <c r="J2196" s="1130"/>
      <c r="K2196" s="1077"/>
      <c r="L2196" s="1130"/>
      <c r="M2196" s="1114"/>
      <c r="N2196" s="1077"/>
      <c r="O2196" s="1130"/>
      <c r="P2196" s="1077"/>
      <c r="Q2196" s="1130"/>
      <c r="R2196" s="1114"/>
      <c r="S2196" s="1077"/>
      <c r="T2196" s="1130"/>
      <c r="U2196" s="1077"/>
    </row>
    <row r="2197" spans="1:21">
      <c r="A2197" s="1086"/>
      <c r="I2197" s="1075"/>
      <c r="J2197" s="1129"/>
      <c r="K2197" s="1075"/>
      <c r="L2197" s="1129"/>
      <c r="M2197" s="1113"/>
      <c r="N2197" s="1075"/>
      <c r="O2197" s="1129"/>
      <c r="P2197" s="1075"/>
      <c r="Q2197" s="1129"/>
      <c r="R2197" s="1113"/>
      <c r="S2197" s="1075"/>
      <c r="T2197" s="1129"/>
      <c r="U2197" s="1075"/>
    </row>
    <row r="2198" spans="1:21">
      <c r="A2198" s="1087"/>
      <c r="I2198" s="1077"/>
      <c r="J2198" s="1130"/>
      <c r="K2198" s="1077"/>
      <c r="L2198" s="1130"/>
      <c r="M2198" s="1114"/>
      <c r="N2198" s="1077"/>
      <c r="O2198" s="1130"/>
      <c r="P2198" s="1077"/>
      <c r="Q2198" s="1130"/>
      <c r="R2198" s="1114"/>
      <c r="S2198" s="1077"/>
      <c r="T2198" s="1130"/>
      <c r="U2198" s="1077"/>
    </row>
    <row r="2199" spans="1:21">
      <c r="A2199" s="1086"/>
      <c r="I2199" s="1075"/>
      <c r="J2199" s="1129"/>
      <c r="K2199" s="1075"/>
      <c r="L2199" s="1129"/>
      <c r="M2199" s="1113"/>
      <c r="N2199" s="1075"/>
      <c r="O2199" s="1129"/>
      <c r="P2199" s="1075"/>
      <c r="Q2199" s="1129"/>
      <c r="R2199" s="1113"/>
      <c r="S2199" s="1075"/>
      <c r="T2199" s="1129"/>
      <c r="U2199" s="1075"/>
    </row>
    <row r="2200" spans="1:21">
      <c r="A2200" s="1086"/>
      <c r="I2200" s="1075"/>
      <c r="J2200" s="1129"/>
      <c r="K2200" s="1075"/>
      <c r="L2200" s="1129"/>
      <c r="M2200" s="1113"/>
      <c r="N2200" s="1075"/>
      <c r="O2200" s="1129"/>
      <c r="P2200" s="1075"/>
      <c r="Q2200" s="1129"/>
      <c r="R2200" s="1113"/>
      <c r="S2200" s="1075"/>
      <c r="T2200" s="1129"/>
      <c r="U2200" s="1075"/>
    </row>
    <row r="2201" spans="1:21">
      <c r="A2201" s="1085"/>
      <c r="I2201" s="1077"/>
      <c r="J2201" s="1130"/>
      <c r="K2201" s="1077"/>
      <c r="L2201" s="1130"/>
      <c r="M2201" s="1114"/>
      <c r="N2201" s="1077"/>
      <c r="O2201" s="1130"/>
      <c r="P2201" s="1077"/>
      <c r="Q2201" s="1130"/>
      <c r="R2201" s="1114"/>
      <c r="S2201" s="1077"/>
      <c r="T2201" s="1130"/>
      <c r="U2201" s="1077"/>
    </row>
    <row r="2202" spans="1:21">
      <c r="A2202" s="1086"/>
      <c r="I2202" s="1075"/>
      <c r="J2202" s="1129"/>
      <c r="K2202" s="1075"/>
      <c r="L2202" s="1129"/>
      <c r="M2202" s="1113"/>
      <c r="N2202" s="1075"/>
      <c r="O2202" s="1129"/>
      <c r="P2202" s="1075"/>
      <c r="Q2202" s="1129"/>
      <c r="R2202" s="1113"/>
      <c r="S2202" s="1075"/>
      <c r="T2202" s="1129"/>
      <c r="U2202" s="1075"/>
    </row>
    <row r="2203" spans="1:21">
      <c r="A2203" s="1084"/>
      <c r="I2203" s="1075"/>
      <c r="J2203" s="1129"/>
      <c r="K2203" s="1075"/>
      <c r="L2203" s="1129"/>
      <c r="M2203" s="1113"/>
      <c r="N2203" s="1075"/>
      <c r="O2203" s="1129"/>
      <c r="P2203" s="1075"/>
      <c r="Q2203" s="1129"/>
      <c r="R2203" s="1113"/>
      <c r="S2203" s="1075"/>
      <c r="T2203" s="1129"/>
      <c r="U2203" s="1075"/>
    </row>
    <row r="2204" spans="1:21">
      <c r="A2204" s="1085"/>
      <c r="I2204" s="1077"/>
      <c r="J2204" s="1130"/>
      <c r="K2204" s="1077"/>
      <c r="L2204" s="1130"/>
      <c r="M2204" s="1114"/>
      <c r="N2204" s="1077"/>
      <c r="O2204" s="1130"/>
      <c r="P2204" s="1077"/>
      <c r="Q2204" s="1130"/>
      <c r="R2204" s="1114"/>
      <c r="S2204" s="1077"/>
      <c r="T2204" s="1130"/>
      <c r="U2204" s="1077"/>
    </row>
    <row r="2205" spans="1:21">
      <c r="A2205" s="1086"/>
      <c r="I2205" s="1075"/>
      <c r="J2205" s="1129"/>
      <c r="K2205" s="1075"/>
      <c r="L2205" s="1129"/>
      <c r="M2205" s="1113"/>
      <c r="N2205" s="1075"/>
      <c r="O2205" s="1129"/>
      <c r="P2205" s="1075"/>
      <c r="Q2205" s="1129"/>
      <c r="R2205" s="1113"/>
      <c r="S2205" s="1075"/>
      <c r="T2205" s="1129"/>
      <c r="U2205" s="1075"/>
    </row>
    <row r="2206" spans="1:21">
      <c r="A2206" s="1087"/>
      <c r="I2206" s="1077"/>
      <c r="J2206" s="1130"/>
      <c r="K2206" s="1077"/>
      <c r="L2206" s="1130"/>
      <c r="M2206" s="1114"/>
      <c r="N2206" s="1077"/>
      <c r="O2206" s="1130"/>
      <c r="P2206" s="1077"/>
      <c r="Q2206" s="1130"/>
      <c r="R2206" s="1114"/>
      <c r="S2206" s="1077"/>
      <c r="T2206" s="1130"/>
      <c r="U2206" s="1077"/>
    </row>
    <row r="2207" spans="1:21">
      <c r="A2207" s="1082"/>
      <c r="I2207" s="1075"/>
      <c r="J2207" s="1129"/>
      <c r="K2207" s="1075"/>
      <c r="L2207" s="1129"/>
      <c r="M2207" s="1113"/>
      <c r="N2207" s="1075"/>
      <c r="O2207" s="1129"/>
      <c r="P2207" s="1075"/>
      <c r="Q2207" s="1129"/>
      <c r="R2207" s="1113"/>
      <c r="S2207" s="1075"/>
      <c r="T2207" s="1129"/>
      <c r="U2207" s="1075"/>
    </row>
    <row r="2208" spans="1:21">
      <c r="A2208" s="1083"/>
      <c r="I2208" s="1077"/>
      <c r="J2208" s="1130"/>
      <c r="K2208" s="1077"/>
      <c r="L2208" s="1130"/>
      <c r="M2208" s="1114"/>
      <c r="N2208" s="1077"/>
      <c r="O2208" s="1130"/>
      <c r="P2208" s="1077"/>
      <c r="Q2208" s="1130"/>
      <c r="R2208" s="1114"/>
      <c r="S2208" s="1077"/>
      <c r="T2208" s="1130"/>
      <c r="U2208" s="1077"/>
    </row>
    <row r="2209" spans="1:21">
      <c r="A2209" s="1084"/>
      <c r="I2209" s="1075"/>
      <c r="J2209" s="1129"/>
      <c r="K2209" s="1075"/>
      <c r="L2209" s="1129"/>
      <c r="M2209" s="1113"/>
      <c r="N2209" s="1075"/>
      <c r="O2209" s="1129"/>
      <c r="P2209" s="1075"/>
      <c r="Q2209" s="1129"/>
      <c r="R2209" s="1113"/>
      <c r="S2209" s="1075"/>
      <c r="T2209" s="1129"/>
      <c r="U2209" s="1075"/>
    </row>
    <row r="2210" spans="1:21">
      <c r="A2210" s="1085"/>
      <c r="I2210" s="1077"/>
      <c r="J2210" s="1130"/>
      <c r="K2210" s="1077"/>
      <c r="L2210" s="1130"/>
      <c r="M2210" s="1114"/>
      <c r="N2210" s="1077"/>
      <c r="O2210" s="1130"/>
      <c r="P2210" s="1077"/>
      <c r="Q2210" s="1130"/>
      <c r="R2210" s="1114"/>
      <c r="S2210" s="1077"/>
      <c r="T2210" s="1130"/>
      <c r="U2210" s="1077"/>
    </row>
    <row r="2211" spans="1:21">
      <c r="A2211" s="1086"/>
      <c r="I2211" s="1075"/>
      <c r="J2211" s="1129"/>
      <c r="K2211" s="1075"/>
      <c r="L2211" s="1129"/>
      <c r="M2211" s="1113"/>
      <c r="N2211" s="1075"/>
      <c r="O2211" s="1129"/>
      <c r="P2211" s="1075"/>
      <c r="Q2211" s="1129"/>
      <c r="R2211" s="1113"/>
      <c r="S2211" s="1075"/>
      <c r="T2211" s="1129"/>
      <c r="U2211" s="1075"/>
    </row>
    <row r="2212" spans="1:21">
      <c r="A2212" s="1074"/>
      <c r="I2212" s="1075"/>
      <c r="J2212" s="1129"/>
      <c r="K2212" s="1075"/>
      <c r="L2212" s="1129"/>
      <c r="M2212" s="1113"/>
      <c r="N2212" s="1075"/>
      <c r="O2212" s="1129"/>
      <c r="P2212" s="1075"/>
      <c r="Q2212" s="1129"/>
      <c r="R2212" s="1113"/>
      <c r="S2212" s="1075"/>
      <c r="T2212" s="1129"/>
      <c r="U2212" s="1075"/>
    </row>
    <row r="2213" spans="1:21">
      <c r="A2213" s="1076"/>
      <c r="I2213" s="1077"/>
      <c r="J2213" s="1130"/>
      <c r="K2213" s="1077"/>
      <c r="L2213" s="1130"/>
      <c r="M2213" s="1114"/>
      <c r="N2213" s="1077"/>
      <c r="O2213" s="1130"/>
      <c r="P2213" s="1077"/>
      <c r="Q2213" s="1130"/>
      <c r="R2213" s="1114"/>
      <c r="S2213" s="1077"/>
      <c r="T2213" s="1130"/>
      <c r="U2213" s="1077"/>
    </row>
    <row r="2214" spans="1:21">
      <c r="A2214" s="1078"/>
      <c r="I2214" s="1075"/>
      <c r="J2214" s="1129"/>
      <c r="K2214" s="1075"/>
      <c r="L2214" s="1129"/>
      <c r="M2214" s="1113"/>
      <c r="N2214" s="1075"/>
      <c r="O2214" s="1129"/>
      <c r="P2214" s="1075"/>
      <c r="Q2214" s="1129"/>
      <c r="R2214" s="1113"/>
      <c r="S2214" s="1075"/>
      <c r="T2214" s="1129"/>
      <c r="U2214" s="1075"/>
    </row>
    <row r="2215" spans="1:21">
      <c r="A2215" s="1079"/>
      <c r="I2215" s="1077"/>
      <c r="J2215" s="1130"/>
      <c r="K2215" s="1077"/>
      <c r="L2215" s="1130"/>
      <c r="M2215" s="1114"/>
      <c r="N2215" s="1077"/>
      <c r="O2215" s="1130"/>
      <c r="P2215" s="1077"/>
      <c r="Q2215" s="1130"/>
      <c r="R2215" s="1114"/>
      <c r="S2215" s="1077"/>
      <c r="T2215" s="1130"/>
      <c r="U2215" s="1077"/>
    </row>
    <row r="2216" spans="1:21">
      <c r="A2216" s="1080"/>
      <c r="I2216" s="1075"/>
      <c r="J2216" s="1129"/>
      <c r="K2216" s="1075"/>
      <c r="L2216" s="1129"/>
      <c r="M2216" s="1113"/>
      <c r="N2216" s="1075"/>
      <c r="O2216" s="1129"/>
      <c r="P2216" s="1075"/>
      <c r="Q2216" s="1129"/>
      <c r="R2216" s="1113"/>
      <c r="S2216" s="1075"/>
      <c r="T2216" s="1129"/>
      <c r="U2216" s="1075"/>
    </row>
    <row r="2217" spans="1:21">
      <c r="A2217" s="1081"/>
      <c r="I2217" s="1077"/>
      <c r="J2217" s="1130"/>
      <c r="K2217" s="1077"/>
      <c r="L2217" s="1130"/>
      <c r="M2217" s="1114"/>
      <c r="N2217" s="1077"/>
      <c r="O2217" s="1130"/>
      <c r="P2217" s="1077"/>
      <c r="Q2217" s="1130"/>
      <c r="R2217" s="1114"/>
      <c r="S2217" s="1077"/>
      <c r="T2217" s="1130"/>
      <c r="U2217" s="1077"/>
    </row>
    <row r="2218" spans="1:21">
      <c r="A2218" s="1082"/>
      <c r="I2218" s="1075"/>
      <c r="J2218" s="1129"/>
      <c r="K2218" s="1075"/>
      <c r="L2218" s="1129"/>
      <c r="M2218" s="1113"/>
      <c r="N2218" s="1075"/>
      <c r="O2218" s="1129"/>
      <c r="P2218" s="1075"/>
      <c r="Q2218" s="1129"/>
      <c r="R2218" s="1113"/>
      <c r="S2218" s="1075"/>
      <c r="T2218" s="1129"/>
      <c r="U2218" s="1075"/>
    </row>
    <row r="2219" spans="1:21">
      <c r="A2219" s="1083"/>
      <c r="I2219" s="1077"/>
      <c r="J2219" s="1130"/>
      <c r="K2219" s="1077"/>
      <c r="L2219" s="1130"/>
      <c r="M2219" s="1114"/>
      <c r="N2219" s="1077"/>
      <c r="O2219" s="1130"/>
      <c r="P2219" s="1077"/>
      <c r="Q2219" s="1130"/>
      <c r="R2219" s="1114"/>
      <c r="S2219" s="1077"/>
      <c r="T2219" s="1130"/>
      <c r="U2219" s="1077"/>
    </row>
    <row r="2220" spans="1:21">
      <c r="A2220" s="1084"/>
      <c r="I2220" s="1075"/>
      <c r="J2220" s="1129"/>
      <c r="K2220" s="1075"/>
      <c r="L2220" s="1129"/>
      <c r="M2220" s="1113"/>
      <c r="N2220" s="1075"/>
      <c r="O2220" s="1129"/>
      <c r="P2220" s="1075"/>
      <c r="Q2220" s="1129"/>
      <c r="R2220" s="1113"/>
      <c r="S2220" s="1075"/>
      <c r="T2220" s="1129"/>
      <c r="U2220" s="1075"/>
    </row>
    <row r="2221" spans="1:21">
      <c r="A2221" s="1085"/>
      <c r="I2221" s="1077"/>
      <c r="J2221" s="1130"/>
      <c r="K2221" s="1077"/>
      <c r="L2221" s="1130"/>
      <c r="M2221" s="1114"/>
      <c r="N2221" s="1077"/>
      <c r="O2221" s="1130"/>
      <c r="P2221" s="1077"/>
      <c r="Q2221" s="1130"/>
      <c r="R2221" s="1114"/>
      <c r="S2221" s="1077"/>
      <c r="T2221" s="1130"/>
      <c r="U2221" s="1077"/>
    </row>
    <row r="2222" spans="1:21">
      <c r="A2222" s="1086"/>
      <c r="I2222" s="1075"/>
      <c r="J2222" s="1129"/>
      <c r="K2222" s="1075"/>
      <c r="L2222" s="1129"/>
      <c r="M2222" s="1113"/>
      <c r="N2222" s="1075"/>
      <c r="O2222" s="1129"/>
      <c r="P2222" s="1075"/>
      <c r="Q2222" s="1129"/>
      <c r="R2222" s="1113"/>
      <c r="S2222" s="1075"/>
      <c r="T2222" s="1129"/>
      <c r="U2222" s="1075"/>
    </row>
    <row r="2223" spans="1:21">
      <c r="A2223" s="1072"/>
      <c r="I2223" s="1073"/>
      <c r="J2223" s="1131"/>
      <c r="K2223" s="1073"/>
      <c r="L2223" s="1131"/>
      <c r="M2223" s="1113"/>
      <c r="N2223" s="1073"/>
      <c r="O2223" s="1131"/>
      <c r="P2223" s="1073"/>
      <c r="Q2223" s="1131"/>
      <c r="R2223" s="1113"/>
      <c r="S2223" s="1073"/>
      <c r="T2223" s="1131"/>
      <c r="U2223" s="1073"/>
    </row>
    <row r="2224" spans="1:21">
      <c r="A2224" s="1074"/>
      <c r="I2224" s="1075"/>
      <c r="J2224" s="1129"/>
      <c r="K2224" s="1075"/>
      <c r="L2224" s="1129"/>
      <c r="M2224" s="1113"/>
      <c r="N2224" s="1075"/>
      <c r="O2224" s="1129"/>
      <c r="P2224" s="1075"/>
      <c r="Q2224" s="1129"/>
      <c r="R2224" s="1113"/>
      <c r="S2224" s="1075"/>
      <c r="T2224" s="1129"/>
      <c r="U2224" s="1075"/>
    </row>
    <row r="2225" spans="1:21">
      <c r="A2225" s="1076"/>
      <c r="I2225" s="1077"/>
      <c r="J2225" s="1130"/>
      <c r="K2225" s="1077"/>
      <c r="L2225" s="1130"/>
      <c r="M2225" s="1114"/>
      <c r="N2225" s="1077"/>
      <c r="O2225" s="1130"/>
      <c r="P2225" s="1077"/>
      <c r="Q2225" s="1130"/>
      <c r="R2225" s="1114"/>
      <c r="S2225" s="1077"/>
      <c r="T2225" s="1130"/>
      <c r="U2225" s="1077"/>
    </row>
    <row r="2226" spans="1:21">
      <c r="A2226" s="1078"/>
      <c r="I2226" s="1075"/>
      <c r="J2226" s="1129"/>
      <c r="K2226" s="1075"/>
      <c r="L2226" s="1129"/>
      <c r="M2226" s="1113"/>
      <c r="N2226" s="1075"/>
      <c r="O2226" s="1129"/>
      <c r="P2226" s="1075"/>
      <c r="Q2226" s="1129"/>
      <c r="R2226" s="1113"/>
      <c r="S2226" s="1075"/>
      <c r="T2226" s="1129"/>
      <c r="U2226" s="1075"/>
    </row>
    <row r="2227" spans="1:21">
      <c r="A2227" s="1079"/>
      <c r="I2227" s="1077"/>
      <c r="J2227" s="1130"/>
      <c r="K2227" s="1077"/>
      <c r="L2227" s="1130"/>
      <c r="M2227" s="1114"/>
      <c r="N2227" s="1077"/>
      <c r="O2227" s="1130"/>
      <c r="P2227" s="1077"/>
      <c r="Q2227" s="1130"/>
      <c r="R2227" s="1114"/>
      <c r="S2227" s="1077"/>
      <c r="T2227" s="1130"/>
      <c r="U2227" s="1077"/>
    </row>
    <row r="2228" spans="1:21">
      <c r="A2228" s="1080"/>
      <c r="I2228" s="1075"/>
      <c r="J2228" s="1129"/>
      <c r="K2228" s="1075"/>
      <c r="L2228" s="1129"/>
      <c r="M2228" s="1113"/>
      <c r="N2228" s="1075"/>
      <c r="O2228" s="1129"/>
      <c r="P2228" s="1075"/>
      <c r="Q2228" s="1129"/>
      <c r="R2228" s="1113"/>
      <c r="S2228" s="1075"/>
      <c r="T2228" s="1129"/>
      <c r="U2228" s="1075"/>
    </row>
    <row r="2229" spans="1:21">
      <c r="A2229" s="1081"/>
      <c r="I2229" s="1077"/>
      <c r="J2229" s="1130"/>
      <c r="K2229" s="1077"/>
      <c r="L2229" s="1130"/>
      <c r="M2229" s="1114"/>
      <c r="N2229" s="1077"/>
      <c r="O2229" s="1130"/>
      <c r="P2229" s="1077"/>
      <c r="Q2229" s="1130"/>
      <c r="R2229" s="1114"/>
      <c r="S2229" s="1077"/>
      <c r="T2229" s="1130"/>
      <c r="U2229" s="1077"/>
    </row>
    <row r="2230" spans="1:21">
      <c r="A2230" s="1082"/>
      <c r="I2230" s="1075"/>
      <c r="J2230" s="1129"/>
      <c r="K2230" s="1075"/>
      <c r="L2230" s="1129"/>
      <c r="M2230" s="1113"/>
      <c r="N2230" s="1075"/>
      <c r="O2230" s="1129"/>
      <c r="P2230" s="1075"/>
      <c r="Q2230" s="1129"/>
      <c r="R2230" s="1113"/>
      <c r="S2230" s="1075"/>
      <c r="T2230" s="1129"/>
      <c r="U2230" s="1075"/>
    </row>
    <row r="2231" spans="1:21">
      <c r="A2231" s="1083"/>
      <c r="I2231" s="1077"/>
      <c r="J2231" s="1130"/>
      <c r="K2231" s="1077"/>
      <c r="L2231" s="1130"/>
      <c r="M2231" s="1114"/>
      <c r="N2231" s="1077"/>
      <c r="O2231" s="1130"/>
      <c r="P2231" s="1077"/>
      <c r="Q2231" s="1130"/>
      <c r="R2231" s="1114"/>
      <c r="S2231" s="1077"/>
      <c r="T2231" s="1130"/>
      <c r="U2231" s="1077"/>
    </row>
    <row r="2232" spans="1:21">
      <c r="A2232" s="1084"/>
      <c r="I2232" s="1075"/>
      <c r="J2232" s="1129"/>
      <c r="K2232" s="1075"/>
      <c r="L2232" s="1129"/>
      <c r="M2232" s="1113"/>
      <c r="N2232" s="1075"/>
      <c r="O2232" s="1129"/>
      <c r="P2232" s="1075"/>
      <c r="Q2232" s="1129"/>
      <c r="R2232" s="1113"/>
      <c r="S2232" s="1075"/>
      <c r="T2232" s="1129"/>
      <c r="U2232" s="1075"/>
    </row>
    <row r="2233" spans="1:21">
      <c r="A2233" s="1085"/>
      <c r="I2233" s="1077"/>
      <c r="J2233" s="1130"/>
      <c r="K2233" s="1077"/>
      <c r="L2233" s="1130"/>
      <c r="M2233" s="1114"/>
      <c r="N2233" s="1077"/>
      <c r="O2233" s="1130"/>
      <c r="P2233" s="1077"/>
      <c r="Q2233" s="1130"/>
      <c r="R2233" s="1114"/>
      <c r="S2233" s="1077"/>
      <c r="T2233" s="1130"/>
      <c r="U2233" s="1077"/>
    </row>
    <row r="2234" spans="1:21">
      <c r="A2234" s="1086"/>
      <c r="I2234" s="1075"/>
      <c r="J2234" s="1129"/>
      <c r="K2234" s="1075"/>
      <c r="L2234" s="1129"/>
      <c r="M2234" s="1113"/>
      <c r="N2234" s="1075"/>
      <c r="O2234" s="1129"/>
      <c r="P2234" s="1075"/>
      <c r="Q2234" s="1129"/>
      <c r="R2234" s="1113"/>
      <c r="S2234" s="1075"/>
      <c r="T2234" s="1129"/>
      <c r="U2234" s="1075"/>
    </row>
    <row r="2235" spans="1:21">
      <c r="A2235" s="1086"/>
      <c r="I2235" s="1075"/>
      <c r="J2235" s="1129"/>
      <c r="K2235" s="1075"/>
      <c r="L2235" s="1129"/>
      <c r="M2235" s="1113"/>
      <c r="N2235" s="1075"/>
      <c r="O2235" s="1129"/>
      <c r="P2235" s="1075"/>
      <c r="Q2235" s="1129"/>
      <c r="R2235" s="1113"/>
      <c r="S2235" s="1075"/>
      <c r="T2235" s="1129"/>
      <c r="U2235" s="1075"/>
    </row>
    <row r="2236" spans="1:21">
      <c r="A2236" s="1076"/>
      <c r="I2236" s="1077"/>
      <c r="J2236" s="1130"/>
      <c r="K2236" s="1077"/>
      <c r="L2236" s="1130"/>
      <c r="M2236" s="1114"/>
      <c r="N2236" s="1077"/>
      <c r="O2236" s="1130"/>
      <c r="P2236" s="1077"/>
      <c r="Q2236" s="1130"/>
      <c r="R2236" s="1114"/>
      <c r="S2236" s="1077"/>
      <c r="T2236" s="1130"/>
      <c r="U2236" s="1077"/>
    </row>
    <row r="2237" spans="1:21">
      <c r="A2237" s="1078"/>
      <c r="I2237" s="1075"/>
      <c r="J2237" s="1129"/>
      <c r="K2237" s="1075"/>
      <c r="L2237" s="1129"/>
      <c r="M2237" s="1113"/>
      <c r="N2237" s="1075"/>
      <c r="O2237" s="1129"/>
      <c r="P2237" s="1075"/>
      <c r="Q2237" s="1129"/>
      <c r="R2237" s="1113"/>
      <c r="S2237" s="1075"/>
      <c r="T2237" s="1129"/>
      <c r="U2237" s="1075"/>
    </row>
    <row r="2238" spans="1:21">
      <c r="A2238" s="1079"/>
      <c r="I2238" s="1077"/>
      <c r="J2238" s="1130"/>
      <c r="K2238" s="1077"/>
      <c r="L2238" s="1130"/>
      <c r="M2238" s="1114"/>
      <c r="N2238" s="1077"/>
      <c r="O2238" s="1130"/>
      <c r="P2238" s="1077"/>
      <c r="Q2238" s="1130"/>
      <c r="R2238" s="1114"/>
      <c r="S2238" s="1077"/>
      <c r="T2238" s="1130"/>
      <c r="U2238" s="1077"/>
    </row>
    <row r="2239" spans="1:21">
      <c r="A2239" s="1080"/>
      <c r="I2239" s="1075"/>
      <c r="J2239" s="1129"/>
      <c r="K2239" s="1075"/>
      <c r="L2239" s="1129"/>
      <c r="M2239" s="1113"/>
      <c r="N2239" s="1075"/>
      <c r="O2239" s="1129"/>
      <c r="P2239" s="1075"/>
      <c r="Q2239" s="1129"/>
      <c r="R2239" s="1113"/>
      <c r="S2239" s="1075"/>
      <c r="T2239" s="1129"/>
      <c r="U2239" s="1075"/>
    </row>
    <row r="2240" spans="1:21">
      <c r="A2240" s="1081"/>
      <c r="I2240" s="1077"/>
      <c r="J2240" s="1130"/>
      <c r="K2240" s="1077"/>
      <c r="L2240" s="1130"/>
      <c r="M2240" s="1114"/>
      <c r="N2240" s="1077"/>
      <c r="O2240" s="1130"/>
      <c r="P2240" s="1077"/>
      <c r="Q2240" s="1130"/>
      <c r="R2240" s="1114"/>
      <c r="S2240" s="1077"/>
      <c r="T2240" s="1130"/>
      <c r="U2240" s="1077"/>
    </row>
    <row r="2241" spans="1:21">
      <c r="A2241" s="1082"/>
      <c r="I2241" s="1075"/>
      <c r="J2241" s="1129"/>
      <c r="K2241" s="1075"/>
      <c r="L2241" s="1129"/>
      <c r="M2241" s="1113"/>
      <c r="N2241" s="1075"/>
      <c r="O2241" s="1129"/>
      <c r="P2241" s="1075"/>
      <c r="Q2241" s="1129"/>
      <c r="R2241" s="1113"/>
      <c r="S2241" s="1075"/>
      <c r="T2241" s="1129"/>
      <c r="U2241" s="1075"/>
    </row>
    <row r="2242" spans="1:21">
      <c r="A2242" s="1083"/>
      <c r="I2242" s="1077"/>
      <c r="J2242" s="1130"/>
      <c r="K2242" s="1077"/>
      <c r="L2242" s="1130"/>
      <c r="M2242" s="1114"/>
      <c r="N2242" s="1077"/>
      <c r="O2242" s="1130"/>
      <c r="P2242" s="1077"/>
      <c r="Q2242" s="1130"/>
      <c r="R2242" s="1114"/>
      <c r="S2242" s="1077"/>
      <c r="T2242" s="1130"/>
      <c r="U2242" s="1077"/>
    </row>
    <row r="2243" spans="1:21">
      <c r="A2243" s="1084"/>
      <c r="I2243" s="1075"/>
      <c r="J2243" s="1129"/>
      <c r="K2243" s="1075"/>
      <c r="L2243" s="1129"/>
      <c r="M2243" s="1113"/>
      <c r="N2243" s="1075"/>
      <c r="O2243" s="1129"/>
      <c r="P2243" s="1075"/>
      <c r="Q2243" s="1129"/>
      <c r="R2243" s="1113"/>
      <c r="S2243" s="1075"/>
      <c r="T2243" s="1129"/>
      <c r="U2243" s="1075"/>
    </row>
    <row r="2244" spans="1:21">
      <c r="A2244" s="1085"/>
      <c r="I2244" s="1077"/>
      <c r="J2244" s="1130"/>
      <c r="K2244" s="1077"/>
      <c r="L2244" s="1130"/>
      <c r="M2244" s="1114"/>
      <c r="N2244" s="1077"/>
      <c r="O2244" s="1130"/>
      <c r="P2244" s="1077"/>
      <c r="Q2244" s="1130"/>
      <c r="R2244" s="1114"/>
      <c r="S2244" s="1077"/>
      <c r="T2244" s="1130"/>
      <c r="U2244" s="1077"/>
    </row>
    <row r="2245" spans="1:21">
      <c r="A2245" s="1086"/>
      <c r="I2245" s="1075"/>
      <c r="J2245" s="1129"/>
      <c r="K2245" s="1075"/>
      <c r="L2245" s="1129"/>
      <c r="M2245" s="1113"/>
      <c r="N2245" s="1075"/>
      <c r="O2245" s="1129"/>
      <c r="P2245" s="1075"/>
      <c r="Q2245" s="1129"/>
      <c r="R2245" s="1113"/>
      <c r="S2245" s="1075"/>
      <c r="T2245" s="1129"/>
      <c r="U2245" s="1075"/>
    </row>
    <row r="2246" spans="1:21">
      <c r="A2246" s="1086"/>
      <c r="I2246" s="1075"/>
      <c r="J2246" s="1129"/>
      <c r="K2246" s="1075"/>
      <c r="L2246" s="1129"/>
      <c r="M2246" s="1113"/>
      <c r="N2246" s="1075"/>
      <c r="O2246" s="1129"/>
      <c r="P2246" s="1075"/>
      <c r="Q2246" s="1129"/>
      <c r="R2246" s="1113"/>
      <c r="S2246" s="1075"/>
      <c r="T2246" s="1129"/>
      <c r="U2246" s="1075"/>
    </row>
    <row r="2247" spans="1:21">
      <c r="A2247" s="1086"/>
      <c r="I2247" s="1075"/>
      <c r="J2247" s="1129"/>
      <c r="K2247" s="1075"/>
      <c r="L2247" s="1129"/>
      <c r="M2247" s="1113"/>
      <c r="N2247" s="1075"/>
      <c r="O2247" s="1129"/>
      <c r="P2247" s="1075"/>
      <c r="Q2247" s="1129"/>
      <c r="R2247" s="1113"/>
      <c r="S2247" s="1075"/>
      <c r="T2247" s="1129"/>
      <c r="U2247" s="1075"/>
    </row>
    <row r="2248" spans="1:21">
      <c r="A2248" s="1086"/>
      <c r="I2248" s="1075"/>
      <c r="J2248" s="1129"/>
      <c r="K2248" s="1075"/>
      <c r="L2248" s="1129"/>
      <c r="M2248" s="1113"/>
      <c r="N2248" s="1075"/>
      <c r="O2248" s="1129"/>
      <c r="P2248" s="1075"/>
      <c r="Q2248" s="1129"/>
      <c r="R2248" s="1113"/>
      <c r="S2248" s="1075"/>
      <c r="T2248" s="1129"/>
      <c r="U2248" s="1075"/>
    </row>
    <row r="2249" spans="1:21">
      <c r="A2249" s="1085"/>
      <c r="I2249" s="1077"/>
      <c r="J2249" s="1130"/>
      <c r="K2249" s="1077"/>
      <c r="L2249" s="1130"/>
      <c r="M2249" s="1114"/>
      <c r="N2249" s="1077"/>
      <c r="O2249" s="1130"/>
      <c r="P2249" s="1077"/>
      <c r="Q2249" s="1130"/>
      <c r="R2249" s="1114"/>
      <c r="S2249" s="1077"/>
      <c r="T2249" s="1130"/>
      <c r="U2249" s="1077"/>
    </row>
    <row r="2250" spans="1:21">
      <c r="A2250" s="1086"/>
      <c r="I2250" s="1075"/>
      <c r="J2250" s="1129"/>
      <c r="K2250" s="1075"/>
      <c r="L2250" s="1129"/>
      <c r="M2250" s="1113"/>
      <c r="N2250" s="1075"/>
      <c r="O2250" s="1129"/>
      <c r="P2250" s="1075"/>
      <c r="Q2250" s="1129"/>
      <c r="R2250" s="1113"/>
      <c r="S2250" s="1075"/>
      <c r="T2250" s="1129"/>
      <c r="U2250" s="1075"/>
    </row>
    <row r="2251" spans="1:21">
      <c r="A2251" s="1082"/>
      <c r="I2251" s="1075"/>
      <c r="J2251" s="1129"/>
      <c r="K2251" s="1075"/>
      <c r="L2251" s="1129"/>
      <c r="M2251" s="1113"/>
      <c r="N2251" s="1075"/>
      <c r="O2251" s="1129"/>
      <c r="P2251" s="1075"/>
      <c r="Q2251" s="1129"/>
      <c r="R2251" s="1113"/>
      <c r="S2251" s="1075"/>
      <c r="T2251" s="1129"/>
      <c r="U2251" s="1075"/>
    </row>
    <row r="2252" spans="1:21">
      <c r="A2252" s="1083"/>
      <c r="I2252" s="1077"/>
      <c r="J2252" s="1130"/>
      <c r="K2252" s="1077"/>
      <c r="L2252" s="1130"/>
      <c r="M2252" s="1114"/>
      <c r="N2252" s="1077"/>
      <c r="O2252" s="1130"/>
      <c r="P2252" s="1077"/>
      <c r="Q2252" s="1130"/>
      <c r="R2252" s="1114"/>
      <c r="S2252" s="1077"/>
      <c r="T2252" s="1130"/>
      <c r="U2252" s="1077"/>
    </row>
    <row r="2253" spans="1:21">
      <c r="A2253" s="1084"/>
      <c r="I2253" s="1075"/>
      <c r="J2253" s="1129"/>
      <c r="K2253" s="1075"/>
      <c r="L2253" s="1129"/>
      <c r="M2253" s="1113"/>
      <c r="N2253" s="1075"/>
      <c r="O2253" s="1129"/>
      <c r="P2253" s="1075"/>
      <c r="Q2253" s="1129"/>
      <c r="R2253" s="1113"/>
      <c r="S2253" s="1075"/>
      <c r="T2253" s="1129"/>
      <c r="U2253" s="1075"/>
    </row>
    <row r="2254" spans="1:21">
      <c r="A2254" s="1085"/>
      <c r="I2254" s="1077"/>
      <c r="J2254" s="1130"/>
      <c r="K2254" s="1077"/>
      <c r="L2254" s="1130"/>
      <c r="M2254" s="1114"/>
      <c r="N2254" s="1077"/>
      <c r="O2254" s="1130"/>
      <c r="P2254" s="1077"/>
      <c r="Q2254" s="1130"/>
      <c r="R2254" s="1114"/>
      <c r="S2254" s="1077"/>
      <c r="T2254" s="1130"/>
      <c r="U2254" s="1077"/>
    </row>
    <row r="2255" spans="1:21">
      <c r="A2255" s="1086"/>
      <c r="I2255" s="1075"/>
      <c r="J2255" s="1129"/>
      <c r="K2255" s="1075"/>
      <c r="L2255" s="1129"/>
      <c r="M2255" s="1113"/>
      <c r="N2255" s="1075"/>
      <c r="O2255" s="1129"/>
      <c r="P2255" s="1075"/>
      <c r="Q2255" s="1129"/>
      <c r="R2255" s="1113"/>
      <c r="S2255" s="1075"/>
      <c r="T2255" s="1129"/>
      <c r="U2255" s="1075"/>
    </row>
  </sheetData>
  <mergeCells count="17">
    <mergeCell ref="G6:G7"/>
    <mergeCell ref="F5:G5"/>
    <mergeCell ref="A5:A7"/>
    <mergeCell ref="B5:C5"/>
    <mergeCell ref="S6:T6"/>
    <mergeCell ref="D5:E5"/>
    <mergeCell ref="D6:D7"/>
    <mergeCell ref="E6:E7"/>
    <mergeCell ref="F6:F7"/>
    <mergeCell ref="U6:V6"/>
    <mergeCell ref="N5:Q5"/>
    <mergeCell ref="S5:V5"/>
    <mergeCell ref="I5:L5"/>
    <mergeCell ref="I6:J6"/>
    <mergeCell ref="N6:O6"/>
    <mergeCell ref="P6:Q6"/>
    <mergeCell ref="K6:L6"/>
  </mergeCells>
  <pageMargins left="0.47244094488188981" right="0.15748031496062992" top="0.47244094488188981" bottom="0.31496062992125984" header="0.31496062992125984" footer="0.31496062992125984"/>
  <pageSetup paperSize="9" scale="50" fitToHeight="0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00B050"/>
  </sheetPr>
  <dimension ref="A1:AH39"/>
  <sheetViews>
    <sheetView showGridLines="0" zoomScaleNormal="100" zoomScaleSheetLayoutView="100" workbookViewId="0">
      <pane xSplit="3" ySplit="9" topLeftCell="D10" activePane="bottomRight" state="frozen"/>
      <selection pane="topRight" activeCell="D1" sqref="D1"/>
      <selection pane="bottomLeft" activeCell="A10" sqref="A10"/>
      <selection pane="bottomRight" activeCell="M38" sqref="M38"/>
    </sheetView>
  </sheetViews>
  <sheetFormatPr defaultRowHeight="18.75"/>
  <cols>
    <col min="1" max="1" width="1.85546875" style="382" customWidth="1"/>
    <col min="2" max="2" width="4.140625" style="382" customWidth="1"/>
    <col min="3" max="3" width="56.7109375" style="382" customWidth="1"/>
    <col min="4" max="4" width="12.140625" style="384" customWidth="1"/>
    <col min="5" max="5" width="8.42578125" style="384" customWidth="1"/>
    <col min="6" max="6" width="7.28515625" style="384" customWidth="1"/>
    <col min="7" max="7" width="10.42578125" style="384" bestFit="1" customWidth="1"/>
    <col min="8" max="9" width="7.7109375" style="384" customWidth="1"/>
    <col min="10" max="10" width="8.140625" style="384" customWidth="1"/>
    <col min="11" max="11" width="9.140625" style="384" customWidth="1"/>
    <col min="12" max="12" width="10.42578125" style="384" customWidth="1"/>
    <col min="13" max="13" width="11" style="384" customWidth="1"/>
    <col min="14" max="14" width="12.5703125" style="384" customWidth="1"/>
    <col min="15" max="15" width="11.85546875" style="384" customWidth="1"/>
    <col min="16" max="16" width="5.7109375" style="384" customWidth="1"/>
    <col min="17" max="17" width="8.42578125" style="384" customWidth="1"/>
    <col min="18" max="18" width="9.42578125" style="384" customWidth="1"/>
    <col min="19" max="19" width="8.140625" style="384" customWidth="1"/>
    <col min="20" max="20" width="9.140625" style="384" customWidth="1"/>
    <col min="21" max="21" width="10.42578125" style="384" customWidth="1"/>
    <col min="22" max="22" width="11" style="384" customWidth="1"/>
    <col min="23" max="23" width="12.5703125" style="384" customWidth="1"/>
    <col min="24" max="24" width="11.85546875" style="384" customWidth="1"/>
    <col min="25" max="25" width="5.7109375" style="384" customWidth="1"/>
    <col min="26" max="26" width="8.42578125" style="384" customWidth="1"/>
    <col min="27" max="27" width="9.42578125" style="384" customWidth="1"/>
    <col min="28" max="28" width="8.140625" style="384" customWidth="1"/>
    <col min="29" max="29" width="9.140625" style="384" customWidth="1"/>
    <col min="30" max="30" width="10.42578125" style="384" customWidth="1"/>
    <col min="31" max="31" width="11" style="384" customWidth="1"/>
    <col min="32" max="32" width="12.5703125" style="384" customWidth="1"/>
    <col min="33" max="33" width="11.85546875" style="384" customWidth="1"/>
    <col min="34" max="34" width="17.140625" style="384" customWidth="1"/>
    <col min="35" max="272" width="9.140625" style="383"/>
    <col min="273" max="273" width="1.85546875" style="383" customWidth="1"/>
    <col min="274" max="274" width="3.28515625" style="383" customWidth="1"/>
    <col min="275" max="275" width="29.7109375" style="383" customWidth="1"/>
    <col min="276" max="276" width="12.140625" style="383" customWidth="1"/>
    <col min="277" max="277" width="8.42578125" style="383" customWidth="1"/>
    <col min="278" max="278" width="7.28515625" style="383" customWidth="1"/>
    <col min="279" max="279" width="10.42578125" style="383" bestFit="1" customWidth="1"/>
    <col min="280" max="281" width="7.7109375" style="383" customWidth="1"/>
    <col min="282" max="282" width="8.42578125" style="383" customWidth="1"/>
    <col min="283" max="283" width="9.42578125" style="383" customWidth="1"/>
    <col min="284" max="284" width="8.140625" style="383" customWidth="1"/>
    <col min="285" max="285" width="9.140625" style="383" customWidth="1"/>
    <col min="286" max="286" width="10.42578125" style="383" customWidth="1"/>
    <col min="287" max="287" width="11" style="383" customWidth="1"/>
    <col min="288" max="288" width="12.5703125" style="383" customWidth="1"/>
    <col min="289" max="289" width="11.85546875" style="383" customWidth="1"/>
    <col min="290" max="290" width="17.140625" style="383" customWidth="1"/>
    <col min="291" max="528" width="9.140625" style="383"/>
    <col min="529" max="529" width="1.85546875" style="383" customWidth="1"/>
    <col min="530" max="530" width="3.28515625" style="383" customWidth="1"/>
    <col min="531" max="531" width="29.7109375" style="383" customWidth="1"/>
    <col min="532" max="532" width="12.140625" style="383" customWidth="1"/>
    <col min="533" max="533" width="8.42578125" style="383" customWidth="1"/>
    <col min="534" max="534" width="7.28515625" style="383" customWidth="1"/>
    <col min="535" max="535" width="10.42578125" style="383" bestFit="1" customWidth="1"/>
    <col min="536" max="537" width="7.7109375" style="383" customWidth="1"/>
    <col min="538" max="538" width="8.42578125" style="383" customWidth="1"/>
    <col min="539" max="539" width="9.42578125" style="383" customWidth="1"/>
    <col min="540" max="540" width="8.140625" style="383" customWidth="1"/>
    <col min="541" max="541" width="9.140625" style="383" customWidth="1"/>
    <col min="542" max="542" width="10.42578125" style="383" customWidth="1"/>
    <col min="543" max="543" width="11" style="383" customWidth="1"/>
    <col min="544" max="544" width="12.5703125" style="383" customWidth="1"/>
    <col min="545" max="545" width="11.85546875" style="383" customWidth="1"/>
    <col min="546" max="546" width="17.140625" style="383" customWidth="1"/>
    <col min="547" max="784" width="9.140625" style="383"/>
    <col min="785" max="785" width="1.85546875" style="383" customWidth="1"/>
    <col min="786" max="786" width="3.28515625" style="383" customWidth="1"/>
    <col min="787" max="787" width="29.7109375" style="383" customWidth="1"/>
    <col min="788" max="788" width="12.140625" style="383" customWidth="1"/>
    <col min="789" max="789" width="8.42578125" style="383" customWidth="1"/>
    <col min="790" max="790" width="7.28515625" style="383" customWidth="1"/>
    <col min="791" max="791" width="10.42578125" style="383" bestFit="1" customWidth="1"/>
    <col min="792" max="793" width="7.7109375" style="383" customWidth="1"/>
    <col min="794" max="794" width="8.42578125" style="383" customWidth="1"/>
    <col min="795" max="795" width="9.42578125" style="383" customWidth="1"/>
    <col min="796" max="796" width="8.140625" style="383" customWidth="1"/>
    <col min="797" max="797" width="9.140625" style="383" customWidth="1"/>
    <col min="798" max="798" width="10.42578125" style="383" customWidth="1"/>
    <col min="799" max="799" width="11" style="383" customWidth="1"/>
    <col min="800" max="800" width="12.5703125" style="383" customWidth="1"/>
    <col min="801" max="801" width="11.85546875" style="383" customWidth="1"/>
    <col min="802" max="802" width="17.140625" style="383" customWidth="1"/>
    <col min="803" max="1040" width="9.140625" style="383"/>
    <col min="1041" max="1041" width="1.85546875" style="383" customWidth="1"/>
    <col min="1042" max="1042" width="3.28515625" style="383" customWidth="1"/>
    <col min="1043" max="1043" width="29.7109375" style="383" customWidth="1"/>
    <col min="1044" max="1044" width="12.140625" style="383" customWidth="1"/>
    <col min="1045" max="1045" width="8.42578125" style="383" customWidth="1"/>
    <col min="1046" max="1046" width="7.28515625" style="383" customWidth="1"/>
    <col min="1047" max="1047" width="10.42578125" style="383" bestFit="1" customWidth="1"/>
    <col min="1048" max="1049" width="7.7109375" style="383" customWidth="1"/>
    <col min="1050" max="1050" width="8.42578125" style="383" customWidth="1"/>
    <col min="1051" max="1051" width="9.42578125" style="383" customWidth="1"/>
    <col min="1052" max="1052" width="8.140625" style="383" customWidth="1"/>
    <col min="1053" max="1053" width="9.140625" style="383" customWidth="1"/>
    <col min="1054" max="1054" width="10.42578125" style="383" customWidth="1"/>
    <col min="1055" max="1055" width="11" style="383" customWidth="1"/>
    <col min="1056" max="1056" width="12.5703125" style="383" customWidth="1"/>
    <col min="1057" max="1057" width="11.85546875" style="383" customWidth="1"/>
    <col min="1058" max="1058" width="17.140625" style="383" customWidth="1"/>
    <col min="1059" max="1296" width="9.140625" style="383"/>
    <col min="1297" max="1297" width="1.85546875" style="383" customWidth="1"/>
    <col min="1298" max="1298" width="3.28515625" style="383" customWidth="1"/>
    <col min="1299" max="1299" width="29.7109375" style="383" customWidth="1"/>
    <col min="1300" max="1300" width="12.140625" style="383" customWidth="1"/>
    <col min="1301" max="1301" width="8.42578125" style="383" customWidth="1"/>
    <col min="1302" max="1302" width="7.28515625" style="383" customWidth="1"/>
    <col min="1303" max="1303" width="10.42578125" style="383" bestFit="1" customWidth="1"/>
    <col min="1304" max="1305" width="7.7109375" style="383" customWidth="1"/>
    <col min="1306" max="1306" width="8.42578125" style="383" customWidth="1"/>
    <col min="1307" max="1307" width="9.42578125" style="383" customWidth="1"/>
    <col min="1308" max="1308" width="8.140625" style="383" customWidth="1"/>
    <col min="1309" max="1309" width="9.140625" style="383" customWidth="1"/>
    <col min="1310" max="1310" width="10.42578125" style="383" customWidth="1"/>
    <col min="1311" max="1311" width="11" style="383" customWidth="1"/>
    <col min="1312" max="1312" width="12.5703125" style="383" customWidth="1"/>
    <col min="1313" max="1313" width="11.85546875" style="383" customWidth="1"/>
    <col min="1314" max="1314" width="17.140625" style="383" customWidth="1"/>
    <col min="1315" max="1552" width="9.140625" style="383"/>
    <col min="1553" max="1553" width="1.85546875" style="383" customWidth="1"/>
    <col min="1554" max="1554" width="3.28515625" style="383" customWidth="1"/>
    <col min="1555" max="1555" width="29.7109375" style="383" customWidth="1"/>
    <col min="1556" max="1556" width="12.140625" style="383" customWidth="1"/>
    <col min="1557" max="1557" width="8.42578125" style="383" customWidth="1"/>
    <col min="1558" max="1558" width="7.28515625" style="383" customWidth="1"/>
    <col min="1559" max="1559" width="10.42578125" style="383" bestFit="1" customWidth="1"/>
    <col min="1560" max="1561" width="7.7109375" style="383" customWidth="1"/>
    <col min="1562" max="1562" width="8.42578125" style="383" customWidth="1"/>
    <col min="1563" max="1563" width="9.42578125" style="383" customWidth="1"/>
    <col min="1564" max="1564" width="8.140625" style="383" customWidth="1"/>
    <col min="1565" max="1565" width="9.140625" style="383" customWidth="1"/>
    <col min="1566" max="1566" width="10.42578125" style="383" customWidth="1"/>
    <col min="1567" max="1567" width="11" style="383" customWidth="1"/>
    <col min="1568" max="1568" width="12.5703125" style="383" customWidth="1"/>
    <col min="1569" max="1569" width="11.85546875" style="383" customWidth="1"/>
    <col min="1570" max="1570" width="17.140625" style="383" customWidth="1"/>
    <col min="1571" max="1808" width="9.140625" style="383"/>
    <col min="1809" max="1809" width="1.85546875" style="383" customWidth="1"/>
    <col min="1810" max="1810" width="3.28515625" style="383" customWidth="1"/>
    <col min="1811" max="1811" width="29.7109375" style="383" customWidth="1"/>
    <col min="1812" max="1812" width="12.140625" style="383" customWidth="1"/>
    <col min="1813" max="1813" width="8.42578125" style="383" customWidth="1"/>
    <col min="1814" max="1814" width="7.28515625" style="383" customWidth="1"/>
    <col min="1815" max="1815" width="10.42578125" style="383" bestFit="1" customWidth="1"/>
    <col min="1816" max="1817" width="7.7109375" style="383" customWidth="1"/>
    <col min="1818" max="1818" width="8.42578125" style="383" customWidth="1"/>
    <col min="1819" max="1819" width="9.42578125" style="383" customWidth="1"/>
    <col min="1820" max="1820" width="8.140625" style="383" customWidth="1"/>
    <col min="1821" max="1821" width="9.140625" style="383" customWidth="1"/>
    <col min="1822" max="1822" width="10.42578125" style="383" customWidth="1"/>
    <col min="1823" max="1823" width="11" style="383" customWidth="1"/>
    <col min="1824" max="1824" width="12.5703125" style="383" customWidth="1"/>
    <col min="1825" max="1825" width="11.85546875" style="383" customWidth="1"/>
    <col min="1826" max="1826" width="17.140625" style="383" customWidth="1"/>
    <col min="1827" max="2064" width="9.140625" style="383"/>
    <col min="2065" max="2065" width="1.85546875" style="383" customWidth="1"/>
    <col min="2066" max="2066" width="3.28515625" style="383" customWidth="1"/>
    <col min="2067" max="2067" width="29.7109375" style="383" customWidth="1"/>
    <col min="2068" max="2068" width="12.140625" style="383" customWidth="1"/>
    <col min="2069" max="2069" width="8.42578125" style="383" customWidth="1"/>
    <col min="2070" max="2070" width="7.28515625" style="383" customWidth="1"/>
    <col min="2071" max="2071" width="10.42578125" style="383" bestFit="1" customWidth="1"/>
    <col min="2072" max="2073" width="7.7109375" style="383" customWidth="1"/>
    <col min="2074" max="2074" width="8.42578125" style="383" customWidth="1"/>
    <col min="2075" max="2075" width="9.42578125" style="383" customWidth="1"/>
    <col min="2076" max="2076" width="8.140625" style="383" customWidth="1"/>
    <col min="2077" max="2077" width="9.140625" style="383" customWidth="1"/>
    <col min="2078" max="2078" width="10.42578125" style="383" customWidth="1"/>
    <col min="2079" max="2079" width="11" style="383" customWidth="1"/>
    <col min="2080" max="2080" width="12.5703125" style="383" customWidth="1"/>
    <col min="2081" max="2081" width="11.85546875" style="383" customWidth="1"/>
    <col min="2082" max="2082" width="17.140625" style="383" customWidth="1"/>
    <col min="2083" max="2320" width="9.140625" style="383"/>
    <col min="2321" max="2321" width="1.85546875" style="383" customWidth="1"/>
    <col min="2322" max="2322" width="3.28515625" style="383" customWidth="1"/>
    <col min="2323" max="2323" width="29.7109375" style="383" customWidth="1"/>
    <col min="2324" max="2324" width="12.140625" style="383" customWidth="1"/>
    <col min="2325" max="2325" width="8.42578125" style="383" customWidth="1"/>
    <col min="2326" max="2326" width="7.28515625" style="383" customWidth="1"/>
    <col min="2327" max="2327" width="10.42578125" style="383" bestFit="1" customWidth="1"/>
    <col min="2328" max="2329" width="7.7109375" style="383" customWidth="1"/>
    <col min="2330" max="2330" width="8.42578125" style="383" customWidth="1"/>
    <col min="2331" max="2331" width="9.42578125" style="383" customWidth="1"/>
    <col min="2332" max="2332" width="8.140625" style="383" customWidth="1"/>
    <col min="2333" max="2333" width="9.140625" style="383" customWidth="1"/>
    <col min="2334" max="2334" width="10.42578125" style="383" customWidth="1"/>
    <col min="2335" max="2335" width="11" style="383" customWidth="1"/>
    <col min="2336" max="2336" width="12.5703125" style="383" customWidth="1"/>
    <col min="2337" max="2337" width="11.85546875" style="383" customWidth="1"/>
    <col min="2338" max="2338" width="17.140625" style="383" customWidth="1"/>
    <col min="2339" max="2576" width="9.140625" style="383"/>
    <col min="2577" max="2577" width="1.85546875" style="383" customWidth="1"/>
    <col min="2578" max="2578" width="3.28515625" style="383" customWidth="1"/>
    <col min="2579" max="2579" width="29.7109375" style="383" customWidth="1"/>
    <col min="2580" max="2580" width="12.140625" style="383" customWidth="1"/>
    <col min="2581" max="2581" width="8.42578125" style="383" customWidth="1"/>
    <col min="2582" max="2582" width="7.28515625" style="383" customWidth="1"/>
    <col min="2583" max="2583" width="10.42578125" style="383" bestFit="1" customWidth="1"/>
    <col min="2584" max="2585" width="7.7109375" style="383" customWidth="1"/>
    <col min="2586" max="2586" width="8.42578125" style="383" customWidth="1"/>
    <col min="2587" max="2587" width="9.42578125" style="383" customWidth="1"/>
    <col min="2588" max="2588" width="8.140625" style="383" customWidth="1"/>
    <col min="2589" max="2589" width="9.140625" style="383" customWidth="1"/>
    <col min="2590" max="2590" width="10.42578125" style="383" customWidth="1"/>
    <col min="2591" max="2591" width="11" style="383" customWidth="1"/>
    <col min="2592" max="2592" width="12.5703125" style="383" customWidth="1"/>
    <col min="2593" max="2593" width="11.85546875" style="383" customWidth="1"/>
    <col min="2594" max="2594" width="17.140625" style="383" customWidth="1"/>
    <col min="2595" max="2832" width="9.140625" style="383"/>
    <col min="2833" max="2833" width="1.85546875" style="383" customWidth="1"/>
    <col min="2834" max="2834" width="3.28515625" style="383" customWidth="1"/>
    <col min="2835" max="2835" width="29.7109375" style="383" customWidth="1"/>
    <col min="2836" max="2836" width="12.140625" style="383" customWidth="1"/>
    <col min="2837" max="2837" width="8.42578125" style="383" customWidth="1"/>
    <col min="2838" max="2838" width="7.28515625" style="383" customWidth="1"/>
    <col min="2839" max="2839" width="10.42578125" style="383" bestFit="1" customWidth="1"/>
    <col min="2840" max="2841" width="7.7109375" style="383" customWidth="1"/>
    <col min="2842" max="2842" width="8.42578125" style="383" customWidth="1"/>
    <col min="2843" max="2843" width="9.42578125" style="383" customWidth="1"/>
    <col min="2844" max="2844" width="8.140625" style="383" customWidth="1"/>
    <col min="2845" max="2845" width="9.140625" style="383" customWidth="1"/>
    <col min="2846" max="2846" width="10.42578125" style="383" customWidth="1"/>
    <col min="2847" max="2847" width="11" style="383" customWidth="1"/>
    <col min="2848" max="2848" width="12.5703125" style="383" customWidth="1"/>
    <col min="2849" max="2849" width="11.85546875" style="383" customWidth="1"/>
    <col min="2850" max="2850" width="17.140625" style="383" customWidth="1"/>
    <col min="2851" max="3088" width="9.140625" style="383"/>
    <col min="3089" max="3089" width="1.85546875" style="383" customWidth="1"/>
    <col min="3090" max="3090" width="3.28515625" style="383" customWidth="1"/>
    <col min="3091" max="3091" width="29.7109375" style="383" customWidth="1"/>
    <col min="3092" max="3092" width="12.140625" style="383" customWidth="1"/>
    <col min="3093" max="3093" width="8.42578125" style="383" customWidth="1"/>
    <col min="3094" max="3094" width="7.28515625" style="383" customWidth="1"/>
    <col min="3095" max="3095" width="10.42578125" style="383" bestFit="1" customWidth="1"/>
    <col min="3096" max="3097" width="7.7109375" style="383" customWidth="1"/>
    <col min="3098" max="3098" width="8.42578125" style="383" customWidth="1"/>
    <col min="3099" max="3099" width="9.42578125" style="383" customWidth="1"/>
    <col min="3100" max="3100" width="8.140625" style="383" customWidth="1"/>
    <col min="3101" max="3101" width="9.140625" style="383" customWidth="1"/>
    <col min="3102" max="3102" width="10.42578125" style="383" customWidth="1"/>
    <col min="3103" max="3103" width="11" style="383" customWidth="1"/>
    <col min="3104" max="3104" width="12.5703125" style="383" customWidth="1"/>
    <col min="3105" max="3105" width="11.85546875" style="383" customWidth="1"/>
    <col min="3106" max="3106" width="17.140625" style="383" customWidth="1"/>
    <col min="3107" max="3344" width="9.140625" style="383"/>
    <col min="3345" max="3345" width="1.85546875" style="383" customWidth="1"/>
    <col min="3346" max="3346" width="3.28515625" style="383" customWidth="1"/>
    <col min="3347" max="3347" width="29.7109375" style="383" customWidth="1"/>
    <col min="3348" max="3348" width="12.140625" style="383" customWidth="1"/>
    <col min="3349" max="3349" width="8.42578125" style="383" customWidth="1"/>
    <col min="3350" max="3350" width="7.28515625" style="383" customWidth="1"/>
    <col min="3351" max="3351" width="10.42578125" style="383" bestFit="1" customWidth="1"/>
    <col min="3352" max="3353" width="7.7109375" style="383" customWidth="1"/>
    <col min="3354" max="3354" width="8.42578125" style="383" customWidth="1"/>
    <col min="3355" max="3355" width="9.42578125" style="383" customWidth="1"/>
    <col min="3356" max="3356" width="8.140625" style="383" customWidth="1"/>
    <col min="3357" max="3357" width="9.140625" style="383" customWidth="1"/>
    <col min="3358" max="3358" width="10.42578125" style="383" customWidth="1"/>
    <col min="3359" max="3359" width="11" style="383" customWidth="1"/>
    <col min="3360" max="3360" width="12.5703125" style="383" customWidth="1"/>
    <col min="3361" max="3361" width="11.85546875" style="383" customWidth="1"/>
    <col min="3362" max="3362" width="17.140625" style="383" customWidth="1"/>
    <col min="3363" max="3600" width="9.140625" style="383"/>
    <col min="3601" max="3601" width="1.85546875" style="383" customWidth="1"/>
    <col min="3602" max="3602" width="3.28515625" style="383" customWidth="1"/>
    <col min="3603" max="3603" width="29.7109375" style="383" customWidth="1"/>
    <col min="3604" max="3604" width="12.140625" style="383" customWidth="1"/>
    <col min="3605" max="3605" width="8.42578125" style="383" customWidth="1"/>
    <col min="3606" max="3606" width="7.28515625" style="383" customWidth="1"/>
    <col min="3607" max="3607" width="10.42578125" style="383" bestFit="1" customWidth="1"/>
    <col min="3608" max="3609" width="7.7109375" style="383" customWidth="1"/>
    <col min="3610" max="3610" width="8.42578125" style="383" customWidth="1"/>
    <col min="3611" max="3611" width="9.42578125" style="383" customWidth="1"/>
    <col min="3612" max="3612" width="8.140625" style="383" customWidth="1"/>
    <col min="3613" max="3613" width="9.140625" style="383" customWidth="1"/>
    <col min="3614" max="3614" width="10.42578125" style="383" customWidth="1"/>
    <col min="3615" max="3615" width="11" style="383" customWidth="1"/>
    <col min="3616" max="3616" width="12.5703125" style="383" customWidth="1"/>
    <col min="3617" max="3617" width="11.85546875" style="383" customWidth="1"/>
    <col min="3618" max="3618" width="17.140625" style="383" customWidth="1"/>
    <col min="3619" max="3856" width="9.140625" style="383"/>
    <col min="3857" max="3857" width="1.85546875" style="383" customWidth="1"/>
    <col min="3858" max="3858" width="3.28515625" style="383" customWidth="1"/>
    <col min="3859" max="3859" width="29.7109375" style="383" customWidth="1"/>
    <col min="3860" max="3860" width="12.140625" style="383" customWidth="1"/>
    <col min="3861" max="3861" width="8.42578125" style="383" customWidth="1"/>
    <col min="3862" max="3862" width="7.28515625" style="383" customWidth="1"/>
    <col min="3863" max="3863" width="10.42578125" style="383" bestFit="1" customWidth="1"/>
    <col min="3864" max="3865" width="7.7109375" style="383" customWidth="1"/>
    <col min="3866" max="3866" width="8.42578125" style="383" customWidth="1"/>
    <col min="3867" max="3867" width="9.42578125" style="383" customWidth="1"/>
    <col min="3868" max="3868" width="8.140625" style="383" customWidth="1"/>
    <col min="3869" max="3869" width="9.140625" style="383" customWidth="1"/>
    <col min="3870" max="3870" width="10.42578125" style="383" customWidth="1"/>
    <col min="3871" max="3871" width="11" style="383" customWidth="1"/>
    <col min="3872" max="3872" width="12.5703125" style="383" customWidth="1"/>
    <col min="3873" max="3873" width="11.85546875" style="383" customWidth="1"/>
    <col min="3874" max="3874" width="17.140625" style="383" customWidth="1"/>
    <col min="3875" max="4112" width="9.140625" style="383"/>
    <col min="4113" max="4113" width="1.85546875" style="383" customWidth="1"/>
    <col min="4114" max="4114" width="3.28515625" style="383" customWidth="1"/>
    <col min="4115" max="4115" width="29.7109375" style="383" customWidth="1"/>
    <col min="4116" max="4116" width="12.140625" style="383" customWidth="1"/>
    <col min="4117" max="4117" width="8.42578125" style="383" customWidth="1"/>
    <col min="4118" max="4118" width="7.28515625" style="383" customWidth="1"/>
    <col min="4119" max="4119" width="10.42578125" style="383" bestFit="1" customWidth="1"/>
    <col min="4120" max="4121" width="7.7109375" style="383" customWidth="1"/>
    <col min="4122" max="4122" width="8.42578125" style="383" customWidth="1"/>
    <col min="4123" max="4123" width="9.42578125" style="383" customWidth="1"/>
    <col min="4124" max="4124" width="8.140625" style="383" customWidth="1"/>
    <col min="4125" max="4125" width="9.140625" style="383" customWidth="1"/>
    <col min="4126" max="4126" width="10.42578125" style="383" customWidth="1"/>
    <col min="4127" max="4127" width="11" style="383" customWidth="1"/>
    <col min="4128" max="4128" width="12.5703125" style="383" customWidth="1"/>
    <col min="4129" max="4129" width="11.85546875" style="383" customWidth="1"/>
    <col min="4130" max="4130" width="17.140625" style="383" customWidth="1"/>
    <col min="4131" max="4368" width="9.140625" style="383"/>
    <col min="4369" max="4369" width="1.85546875" style="383" customWidth="1"/>
    <col min="4370" max="4370" width="3.28515625" style="383" customWidth="1"/>
    <col min="4371" max="4371" width="29.7109375" style="383" customWidth="1"/>
    <col min="4372" max="4372" width="12.140625" style="383" customWidth="1"/>
    <col min="4373" max="4373" width="8.42578125" style="383" customWidth="1"/>
    <col min="4374" max="4374" width="7.28515625" style="383" customWidth="1"/>
    <col min="4375" max="4375" width="10.42578125" style="383" bestFit="1" customWidth="1"/>
    <col min="4376" max="4377" width="7.7109375" style="383" customWidth="1"/>
    <col min="4378" max="4378" width="8.42578125" style="383" customWidth="1"/>
    <col min="4379" max="4379" width="9.42578125" style="383" customWidth="1"/>
    <col min="4380" max="4380" width="8.140625" style="383" customWidth="1"/>
    <col min="4381" max="4381" width="9.140625" style="383" customWidth="1"/>
    <col min="4382" max="4382" width="10.42578125" style="383" customWidth="1"/>
    <col min="4383" max="4383" width="11" style="383" customWidth="1"/>
    <col min="4384" max="4384" width="12.5703125" style="383" customWidth="1"/>
    <col min="4385" max="4385" width="11.85546875" style="383" customWidth="1"/>
    <col min="4386" max="4386" width="17.140625" style="383" customWidth="1"/>
    <col min="4387" max="4624" width="9.140625" style="383"/>
    <col min="4625" max="4625" width="1.85546875" style="383" customWidth="1"/>
    <col min="4626" max="4626" width="3.28515625" style="383" customWidth="1"/>
    <col min="4627" max="4627" width="29.7109375" style="383" customWidth="1"/>
    <col min="4628" max="4628" width="12.140625" style="383" customWidth="1"/>
    <col min="4629" max="4629" width="8.42578125" style="383" customWidth="1"/>
    <col min="4630" max="4630" width="7.28515625" style="383" customWidth="1"/>
    <col min="4631" max="4631" width="10.42578125" style="383" bestFit="1" customWidth="1"/>
    <col min="4632" max="4633" width="7.7109375" style="383" customWidth="1"/>
    <col min="4634" max="4634" width="8.42578125" style="383" customWidth="1"/>
    <col min="4635" max="4635" width="9.42578125" style="383" customWidth="1"/>
    <col min="4636" max="4636" width="8.140625" style="383" customWidth="1"/>
    <col min="4637" max="4637" width="9.140625" style="383" customWidth="1"/>
    <col min="4638" max="4638" width="10.42578125" style="383" customWidth="1"/>
    <col min="4639" max="4639" width="11" style="383" customWidth="1"/>
    <col min="4640" max="4640" width="12.5703125" style="383" customWidth="1"/>
    <col min="4641" max="4641" width="11.85546875" style="383" customWidth="1"/>
    <col min="4642" max="4642" width="17.140625" style="383" customWidth="1"/>
    <col min="4643" max="4880" width="9.140625" style="383"/>
    <col min="4881" max="4881" width="1.85546875" style="383" customWidth="1"/>
    <col min="4882" max="4882" width="3.28515625" style="383" customWidth="1"/>
    <col min="4883" max="4883" width="29.7109375" style="383" customWidth="1"/>
    <col min="4884" max="4884" width="12.140625" style="383" customWidth="1"/>
    <col min="4885" max="4885" width="8.42578125" style="383" customWidth="1"/>
    <col min="4886" max="4886" width="7.28515625" style="383" customWidth="1"/>
    <col min="4887" max="4887" width="10.42578125" style="383" bestFit="1" customWidth="1"/>
    <col min="4888" max="4889" width="7.7109375" style="383" customWidth="1"/>
    <col min="4890" max="4890" width="8.42578125" style="383" customWidth="1"/>
    <col min="4891" max="4891" width="9.42578125" style="383" customWidth="1"/>
    <col min="4892" max="4892" width="8.140625" style="383" customWidth="1"/>
    <col min="4893" max="4893" width="9.140625" style="383" customWidth="1"/>
    <col min="4894" max="4894" width="10.42578125" style="383" customWidth="1"/>
    <col min="4895" max="4895" width="11" style="383" customWidth="1"/>
    <col min="4896" max="4896" width="12.5703125" style="383" customWidth="1"/>
    <col min="4897" max="4897" width="11.85546875" style="383" customWidth="1"/>
    <col min="4898" max="4898" width="17.140625" style="383" customWidth="1"/>
    <col min="4899" max="5136" width="9.140625" style="383"/>
    <col min="5137" max="5137" width="1.85546875" style="383" customWidth="1"/>
    <col min="5138" max="5138" width="3.28515625" style="383" customWidth="1"/>
    <col min="5139" max="5139" width="29.7109375" style="383" customWidth="1"/>
    <col min="5140" max="5140" width="12.140625" style="383" customWidth="1"/>
    <col min="5141" max="5141" width="8.42578125" style="383" customWidth="1"/>
    <col min="5142" max="5142" width="7.28515625" style="383" customWidth="1"/>
    <col min="5143" max="5143" width="10.42578125" style="383" bestFit="1" customWidth="1"/>
    <col min="5144" max="5145" width="7.7109375" style="383" customWidth="1"/>
    <col min="5146" max="5146" width="8.42578125" style="383" customWidth="1"/>
    <col min="5147" max="5147" width="9.42578125" style="383" customWidth="1"/>
    <col min="5148" max="5148" width="8.140625" style="383" customWidth="1"/>
    <col min="5149" max="5149" width="9.140625" style="383" customWidth="1"/>
    <col min="5150" max="5150" width="10.42578125" style="383" customWidth="1"/>
    <col min="5151" max="5151" width="11" style="383" customWidth="1"/>
    <col min="5152" max="5152" width="12.5703125" style="383" customWidth="1"/>
    <col min="5153" max="5153" width="11.85546875" style="383" customWidth="1"/>
    <col min="5154" max="5154" width="17.140625" style="383" customWidth="1"/>
    <col min="5155" max="5392" width="9.140625" style="383"/>
    <col min="5393" max="5393" width="1.85546875" style="383" customWidth="1"/>
    <col min="5394" max="5394" width="3.28515625" style="383" customWidth="1"/>
    <col min="5395" max="5395" width="29.7109375" style="383" customWidth="1"/>
    <col min="5396" max="5396" width="12.140625" style="383" customWidth="1"/>
    <col min="5397" max="5397" width="8.42578125" style="383" customWidth="1"/>
    <col min="5398" max="5398" width="7.28515625" style="383" customWidth="1"/>
    <col min="5399" max="5399" width="10.42578125" style="383" bestFit="1" customWidth="1"/>
    <col min="5400" max="5401" width="7.7109375" style="383" customWidth="1"/>
    <col min="5402" max="5402" width="8.42578125" style="383" customWidth="1"/>
    <col min="5403" max="5403" width="9.42578125" style="383" customWidth="1"/>
    <col min="5404" max="5404" width="8.140625" style="383" customWidth="1"/>
    <col min="5405" max="5405" width="9.140625" style="383" customWidth="1"/>
    <col min="5406" max="5406" width="10.42578125" style="383" customWidth="1"/>
    <col min="5407" max="5407" width="11" style="383" customWidth="1"/>
    <col min="5408" max="5408" width="12.5703125" style="383" customWidth="1"/>
    <col min="5409" max="5409" width="11.85546875" style="383" customWidth="1"/>
    <col min="5410" max="5410" width="17.140625" style="383" customWidth="1"/>
    <col min="5411" max="5648" width="9.140625" style="383"/>
    <col min="5649" max="5649" width="1.85546875" style="383" customWidth="1"/>
    <col min="5650" max="5650" width="3.28515625" style="383" customWidth="1"/>
    <col min="5651" max="5651" width="29.7109375" style="383" customWidth="1"/>
    <col min="5652" max="5652" width="12.140625" style="383" customWidth="1"/>
    <col min="5653" max="5653" width="8.42578125" style="383" customWidth="1"/>
    <col min="5654" max="5654" width="7.28515625" style="383" customWidth="1"/>
    <col min="5655" max="5655" width="10.42578125" style="383" bestFit="1" customWidth="1"/>
    <col min="5656" max="5657" width="7.7109375" style="383" customWidth="1"/>
    <col min="5658" max="5658" width="8.42578125" style="383" customWidth="1"/>
    <col min="5659" max="5659" width="9.42578125" style="383" customWidth="1"/>
    <col min="5660" max="5660" width="8.140625" style="383" customWidth="1"/>
    <col min="5661" max="5661" width="9.140625" style="383" customWidth="1"/>
    <col min="5662" max="5662" width="10.42578125" style="383" customWidth="1"/>
    <col min="5663" max="5663" width="11" style="383" customWidth="1"/>
    <col min="5664" max="5664" width="12.5703125" style="383" customWidth="1"/>
    <col min="5665" max="5665" width="11.85546875" style="383" customWidth="1"/>
    <col min="5666" max="5666" width="17.140625" style="383" customWidth="1"/>
    <col min="5667" max="5904" width="9.140625" style="383"/>
    <col min="5905" max="5905" width="1.85546875" style="383" customWidth="1"/>
    <col min="5906" max="5906" width="3.28515625" style="383" customWidth="1"/>
    <col min="5907" max="5907" width="29.7109375" style="383" customWidth="1"/>
    <col min="5908" max="5908" width="12.140625" style="383" customWidth="1"/>
    <col min="5909" max="5909" width="8.42578125" style="383" customWidth="1"/>
    <col min="5910" max="5910" width="7.28515625" style="383" customWidth="1"/>
    <col min="5911" max="5911" width="10.42578125" style="383" bestFit="1" customWidth="1"/>
    <col min="5912" max="5913" width="7.7109375" style="383" customWidth="1"/>
    <col min="5914" max="5914" width="8.42578125" style="383" customWidth="1"/>
    <col min="5915" max="5915" width="9.42578125" style="383" customWidth="1"/>
    <col min="5916" max="5916" width="8.140625" style="383" customWidth="1"/>
    <col min="5917" max="5917" width="9.140625" style="383" customWidth="1"/>
    <col min="5918" max="5918" width="10.42578125" style="383" customWidth="1"/>
    <col min="5919" max="5919" width="11" style="383" customWidth="1"/>
    <col min="5920" max="5920" width="12.5703125" style="383" customWidth="1"/>
    <col min="5921" max="5921" width="11.85546875" style="383" customWidth="1"/>
    <col min="5922" max="5922" width="17.140625" style="383" customWidth="1"/>
    <col min="5923" max="6160" width="9.140625" style="383"/>
    <col min="6161" max="6161" width="1.85546875" style="383" customWidth="1"/>
    <col min="6162" max="6162" width="3.28515625" style="383" customWidth="1"/>
    <col min="6163" max="6163" width="29.7109375" style="383" customWidth="1"/>
    <col min="6164" max="6164" width="12.140625" style="383" customWidth="1"/>
    <col min="6165" max="6165" width="8.42578125" style="383" customWidth="1"/>
    <col min="6166" max="6166" width="7.28515625" style="383" customWidth="1"/>
    <col min="6167" max="6167" width="10.42578125" style="383" bestFit="1" customWidth="1"/>
    <col min="6168" max="6169" width="7.7109375" style="383" customWidth="1"/>
    <col min="6170" max="6170" width="8.42578125" style="383" customWidth="1"/>
    <col min="6171" max="6171" width="9.42578125" style="383" customWidth="1"/>
    <col min="6172" max="6172" width="8.140625" style="383" customWidth="1"/>
    <col min="6173" max="6173" width="9.140625" style="383" customWidth="1"/>
    <col min="6174" max="6174" width="10.42578125" style="383" customWidth="1"/>
    <col min="6175" max="6175" width="11" style="383" customWidth="1"/>
    <col min="6176" max="6176" width="12.5703125" style="383" customWidth="1"/>
    <col min="6177" max="6177" width="11.85546875" style="383" customWidth="1"/>
    <col min="6178" max="6178" width="17.140625" style="383" customWidth="1"/>
    <col min="6179" max="6416" width="9.140625" style="383"/>
    <col min="6417" max="6417" width="1.85546875" style="383" customWidth="1"/>
    <col min="6418" max="6418" width="3.28515625" style="383" customWidth="1"/>
    <col min="6419" max="6419" width="29.7109375" style="383" customWidth="1"/>
    <col min="6420" max="6420" width="12.140625" style="383" customWidth="1"/>
    <col min="6421" max="6421" width="8.42578125" style="383" customWidth="1"/>
    <col min="6422" max="6422" width="7.28515625" style="383" customWidth="1"/>
    <col min="6423" max="6423" width="10.42578125" style="383" bestFit="1" customWidth="1"/>
    <col min="6424" max="6425" width="7.7109375" style="383" customWidth="1"/>
    <col min="6426" max="6426" width="8.42578125" style="383" customWidth="1"/>
    <col min="6427" max="6427" width="9.42578125" style="383" customWidth="1"/>
    <col min="6428" max="6428" width="8.140625" style="383" customWidth="1"/>
    <col min="6429" max="6429" width="9.140625" style="383" customWidth="1"/>
    <col min="6430" max="6430" width="10.42578125" style="383" customWidth="1"/>
    <col min="6431" max="6431" width="11" style="383" customWidth="1"/>
    <col min="6432" max="6432" width="12.5703125" style="383" customWidth="1"/>
    <col min="6433" max="6433" width="11.85546875" style="383" customWidth="1"/>
    <col min="6434" max="6434" width="17.140625" style="383" customWidth="1"/>
    <col min="6435" max="6672" width="9.140625" style="383"/>
    <col min="6673" max="6673" width="1.85546875" style="383" customWidth="1"/>
    <col min="6674" max="6674" width="3.28515625" style="383" customWidth="1"/>
    <col min="6675" max="6675" width="29.7109375" style="383" customWidth="1"/>
    <col min="6676" max="6676" width="12.140625" style="383" customWidth="1"/>
    <col min="6677" max="6677" width="8.42578125" style="383" customWidth="1"/>
    <col min="6678" max="6678" width="7.28515625" style="383" customWidth="1"/>
    <col min="6679" max="6679" width="10.42578125" style="383" bestFit="1" customWidth="1"/>
    <col min="6680" max="6681" width="7.7109375" style="383" customWidth="1"/>
    <col min="6682" max="6682" width="8.42578125" style="383" customWidth="1"/>
    <col min="6683" max="6683" width="9.42578125" style="383" customWidth="1"/>
    <col min="6684" max="6684" width="8.140625" style="383" customWidth="1"/>
    <col min="6685" max="6685" width="9.140625" style="383" customWidth="1"/>
    <col min="6686" max="6686" width="10.42578125" style="383" customWidth="1"/>
    <col min="6687" max="6687" width="11" style="383" customWidth="1"/>
    <col min="6688" max="6688" width="12.5703125" style="383" customWidth="1"/>
    <col min="6689" max="6689" width="11.85546875" style="383" customWidth="1"/>
    <col min="6690" max="6690" width="17.140625" style="383" customWidth="1"/>
    <col min="6691" max="6928" width="9.140625" style="383"/>
    <col min="6929" max="6929" width="1.85546875" style="383" customWidth="1"/>
    <col min="6930" max="6930" width="3.28515625" style="383" customWidth="1"/>
    <col min="6931" max="6931" width="29.7109375" style="383" customWidth="1"/>
    <col min="6932" max="6932" width="12.140625" style="383" customWidth="1"/>
    <col min="6933" max="6933" width="8.42578125" style="383" customWidth="1"/>
    <col min="6934" max="6934" width="7.28515625" style="383" customWidth="1"/>
    <col min="6935" max="6935" width="10.42578125" style="383" bestFit="1" customWidth="1"/>
    <col min="6936" max="6937" width="7.7109375" style="383" customWidth="1"/>
    <col min="6938" max="6938" width="8.42578125" style="383" customWidth="1"/>
    <col min="6939" max="6939" width="9.42578125" style="383" customWidth="1"/>
    <col min="6940" max="6940" width="8.140625" style="383" customWidth="1"/>
    <col min="6941" max="6941" width="9.140625" style="383" customWidth="1"/>
    <col min="6942" max="6942" width="10.42578125" style="383" customWidth="1"/>
    <col min="6943" max="6943" width="11" style="383" customWidth="1"/>
    <col min="6944" max="6944" width="12.5703125" style="383" customWidth="1"/>
    <col min="6945" max="6945" width="11.85546875" style="383" customWidth="1"/>
    <col min="6946" max="6946" width="17.140625" style="383" customWidth="1"/>
    <col min="6947" max="7184" width="9.140625" style="383"/>
    <col min="7185" max="7185" width="1.85546875" style="383" customWidth="1"/>
    <col min="7186" max="7186" width="3.28515625" style="383" customWidth="1"/>
    <col min="7187" max="7187" width="29.7109375" style="383" customWidth="1"/>
    <col min="7188" max="7188" width="12.140625" style="383" customWidth="1"/>
    <col min="7189" max="7189" width="8.42578125" style="383" customWidth="1"/>
    <col min="7190" max="7190" width="7.28515625" style="383" customWidth="1"/>
    <col min="7191" max="7191" width="10.42578125" style="383" bestFit="1" customWidth="1"/>
    <col min="7192" max="7193" width="7.7109375" style="383" customWidth="1"/>
    <col min="7194" max="7194" width="8.42578125" style="383" customWidth="1"/>
    <col min="7195" max="7195" width="9.42578125" style="383" customWidth="1"/>
    <col min="7196" max="7196" width="8.140625" style="383" customWidth="1"/>
    <col min="7197" max="7197" width="9.140625" style="383" customWidth="1"/>
    <col min="7198" max="7198" width="10.42578125" style="383" customWidth="1"/>
    <col min="7199" max="7199" width="11" style="383" customWidth="1"/>
    <col min="7200" max="7200" width="12.5703125" style="383" customWidth="1"/>
    <col min="7201" max="7201" width="11.85546875" style="383" customWidth="1"/>
    <col min="7202" max="7202" width="17.140625" style="383" customWidth="1"/>
    <col min="7203" max="7440" width="9.140625" style="383"/>
    <col min="7441" max="7441" width="1.85546875" style="383" customWidth="1"/>
    <col min="7442" max="7442" width="3.28515625" style="383" customWidth="1"/>
    <col min="7443" max="7443" width="29.7109375" style="383" customWidth="1"/>
    <col min="7444" max="7444" width="12.140625" style="383" customWidth="1"/>
    <col min="7445" max="7445" width="8.42578125" style="383" customWidth="1"/>
    <col min="7446" max="7446" width="7.28515625" style="383" customWidth="1"/>
    <col min="7447" max="7447" width="10.42578125" style="383" bestFit="1" customWidth="1"/>
    <col min="7448" max="7449" width="7.7109375" style="383" customWidth="1"/>
    <col min="7450" max="7450" width="8.42578125" style="383" customWidth="1"/>
    <col min="7451" max="7451" width="9.42578125" style="383" customWidth="1"/>
    <col min="7452" max="7452" width="8.140625" style="383" customWidth="1"/>
    <col min="7453" max="7453" width="9.140625" style="383" customWidth="1"/>
    <col min="7454" max="7454" width="10.42578125" style="383" customWidth="1"/>
    <col min="7455" max="7455" width="11" style="383" customWidth="1"/>
    <col min="7456" max="7456" width="12.5703125" style="383" customWidth="1"/>
    <col min="7457" max="7457" width="11.85546875" style="383" customWidth="1"/>
    <col min="7458" max="7458" width="17.140625" style="383" customWidth="1"/>
    <col min="7459" max="7696" width="9.140625" style="383"/>
    <col min="7697" max="7697" width="1.85546875" style="383" customWidth="1"/>
    <col min="7698" max="7698" width="3.28515625" style="383" customWidth="1"/>
    <col min="7699" max="7699" width="29.7109375" style="383" customWidth="1"/>
    <col min="7700" max="7700" width="12.140625" style="383" customWidth="1"/>
    <col min="7701" max="7701" width="8.42578125" style="383" customWidth="1"/>
    <col min="7702" max="7702" width="7.28515625" style="383" customWidth="1"/>
    <col min="7703" max="7703" width="10.42578125" style="383" bestFit="1" customWidth="1"/>
    <col min="7704" max="7705" width="7.7109375" style="383" customWidth="1"/>
    <col min="7706" max="7706" width="8.42578125" style="383" customWidth="1"/>
    <col min="7707" max="7707" width="9.42578125" style="383" customWidth="1"/>
    <col min="7708" max="7708" width="8.140625" style="383" customWidth="1"/>
    <col min="7709" max="7709" width="9.140625" style="383" customWidth="1"/>
    <col min="7710" max="7710" width="10.42578125" style="383" customWidth="1"/>
    <col min="7711" max="7711" width="11" style="383" customWidth="1"/>
    <col min="7712" max="7712" width="12.5703125" style="383" customWidth="1"/>
    <col min="7713" max="7713" width="11.85546875" style="383" customWidth="1"/>
    <col min="7714" max="7714" width="17.140625" style="383" customWidth="1"/>
    <col min="7715" max="7952" width="9.140625" style="383"/>
    <col min="7953" max="7953" width="1.85546875" style="383" customWidth="1"/>
    <col min="7954" max="7954" width="3.28515625" style="383" customWidth="1"/>
    <col min="7955" max="7955" width="29.7109375" style="383" customWidth="1"/>
    <col min="7956" max="7956" width="12.140625" style="383" customWidth="1"/>
    <col min="7957" max="7957" width="8.42578125" style="383" customWidth="1"/>
    <col min="7958" max="7958" width="7.28515625" style="383" customWidth="1"/>
    <col min="7959" max="7959" width="10.42578125" style="383" bestFit="1" customWidth="1"/>
    <col min="7960" max="7961" width="7.7109375" style="383" customWidth="1"/>
    <col min="7962" max="7962" width="8.42578125" style="383" customWidth="1"/>
    <col min="7963" max="7963" width="9.42578125" style="383" customWidth="1"/>
    <col min="7964" max="7964" width="8.140625" style="383" customWidth="1"/>
    <col min="7965" max="7965" width="9.140625" style="383" customWidth="1"/>
    <col min="7966" max="7966" width="10.42578125" style="383" customWidth="1"/>
    <col min="7967" max="7967" width="11" style="383" customWidth="1"/>
    <col min="7968" max="7968" width="12.5703125" style="383" customWidth="1"/>
    <col min="7969" max="7969" width="11.85546875" style="383" customWidth="1"/>
    <col min="7970" max="7970" width="17.140625" style="383" customWidth="1"/>
    <col min="7971" max="8208" width="9.140625" style="383"/>
    <col min="8209" max="8209" width="1.85546875" style="383" customWidth="1"/>
    <col min="8210" max="8210" width="3.28515625" style="383" customWidth="1"/>
    <col min="8211" max="8211" width="29.7109375" style="383" customWidth="1"/>
    <col min="8212" max="8212" width="12.140625" style="383" customWidth="1"/>
    <col min="8213" max="8213" width="8.42578125" style="383" customWidth="1"/>
    <col min="8214" max="8214" width="7.28515625" style="383" customWidth="1"/>
    <col min="8215" max="8215" width="10.42578125" style="383" bestFit="1" customWidth="1"/>
    <col min="8216" max="8217" width="7.7109375" style="383" customWidth="1"/>
    <col min="8218" max="8218" width="8.42578125" style="383" customWidth="1"/>
    <col min="8219" max="8219" width="9.42578125" style="383" customWidth="1"/>
    <col min="8220" max="8220" width="8.140625" style="383" customWidth="1"/>
    <col min="8221" max="8221" width="9.140625" style="383" customWidth="1"/>
    <col min="8222" max="8222" width="10.42578125" style="383" customWidth="1"/>
    <col min="8223" max="8223" width="11" style="383" customWidth="1"/>
    <col min="8224" max="8224" width="12.5703125" style="383" customWidth="1"/>
    <col min="8225" max="8225" width="11.85546875" style="383" customWidth="1"/>
    <col min="8226" max="8226" width="17.140625" style="383" customWidth="1"/>
    <col min="8227" max="8464" width="9.140625" style="383"/>
    <col min="8465" max="8465" width="1.85546875" style="383" customWidth="1"/>
    <col min="8466" max="8466" width="3.28515625" style="383" customWidth="1"/>
    <col min="8467" max="8467" width="29.7109375" style="383" customWidth="1"/>
    <col min="8468" max="8468" width="12.140625" style="383" customWidth="1"/>
    <col min="8469" max="8469" width="8.42578125" style="383" customWidth="1"/>
    <col min="8470" max="8470" width="7.28515625" style="383" customWidth="1"/>
    <col min="8471" max="8471" width="10.42578125" style="383" bestFit="1" customWidth="1"/>
    <col min="8472" max="8473" width="7.7109375" style="383" customWidth="1"/>
    <col min="8474" max="8474" width="8.42578125" style="383" customWidth="1"/>
    <col min="8475" max="8475" width="9.42578125" style="383" customWidth="1"/>
    <col min="8476" max="8476" width="8.140625" style="383" customWidth="1"/>
    <col min="8477" max="8477" width="9.140625" style="383" customWidth="1"/>
    <col min="8478" max="8478" width="10.42578125" style="383" customWidth="1"/>
    <col min="8479" max="8479" width="11" style="383" customWidth="1"/>
    <col min="8480" max="8480" width="12.5703125" style="383" customWidth="1"/>
    <col min="8481" max="8481" width="11.85546875" style="383" customWidth="1"/>
    <col min="8482" max="8482" width="17.140625" style="383" customWidth="1"/>
    <col min="8483" max="8720" width="9.140625" style="383"/>
    <col min="8721" max="8721" width="1.85546875" style="383" customWidth="1"/>
    <col min="8722" max="8722" width="3.28515625" style="383" customWidth="1"/>
    <col min="8723" max="8723" width="29.7109375" style="383" customWidth="1"/>
    <col min="8724" max="8724" width="12.140625" style="383" customWidth="1"/>
    <col min="8725" max="8725" width="8.42578125" style="383" customWidth="1"/>
    <col min="8726" max="8726" width="7.28515625" style="383" customWidth="1"/>
    <col min="8727" max="8727" width="10.42578125" style="383" bestFit="1" customWidth="1"/>
    <col min="8728" max="8729" width="7.7109375" style="383" customWidth="1"/>
    <col min="8730" max="8730" width="8.42578125" style="383" customWidth="1"/>
    <col min="8731" max="8731" width="9.42578125" style="383" customWidth="1"/>
    <col min="8732" max="8732" width="8.140625" style="383" customWidth="1"/>
    <col min="8733" max="8733" width="9.140625" style="383" customWidth="1"/>
    <col min="8734" max="8734" width="10.42578125" style="383" customWidth="1"/>
    <col min="8735" max="8735" width="11" style="383" customWidth="1"/>
    <col min="8736" max="8736" width="12.5703125" style="383" customWidth="1"/>
    <col min="8737" max="8737" width="11.85546875" style="383" customWidth="1"/>
    <col min="8738" max="8738" width="17.140625" style="383" customWidth="1"/>
    <col min="8739" max="8976" width="9.140625" style="383"/>
    <col min="8977" max="8977" width="1.85546875" style="383" customWidth="1"/>
    <col min="8978" max="8978" width="3.28515625" style="383" customWidth="1"/>
    <col min="8979" max="8979" width="29.7109375" style="383" customWidth="1"/>
    <col min="8980" max="8980" width="12.140625" style="383" customWidth="1"/>
    <col min="8981" max="8981" width="8.42578125" style="383" customWidth="1"/>
    <col min="8982" max="8982" width="7.28515625" style="383" customWidth="1"/>
    <col min="8983" max="8983" width="10.42578125" style="383" bestFit="1" customWidth="1"/>
    <col min="8984" max="8985" width="7.7109375" style="383" customWidth="1"/>
    <col min="8986" max="8986" width="8.42578125" style="383" customWidth="1"/>
    <col min="8987" max="8987" width="9.42578125" style="383" customWidth="1"/>
    <col min="8988" max="8988" width="8.140625" style="383" customWidth="1"/>
    <col min="8989" max="8989" width="9.140625" style="383" customWidth="1"/>
    <col min="8990" max="8990" width="10.42578125" style="383" customWidth="1"/>
    <col min="8991" max="8991" width="11" style="383" customWidth="1"/>
    <col min="8992" max="8992" width="12.5703125" style="383" customWidth="1"/>
    <col min="8993" max="8993" width="11.85546875" style="383" customWidth="1"/>
    <col min="8994" max="8994" width="17.140625" style="383" customWidth="1"/>
    <col min="8995" max="9232" width="9.140625" style="383"/>
    <col min="9233" max="9233" width="1.85546875" style="383" customWidth="1"/>
    <col min="9234" max="9234" width="3.28515625" style="383" customWidth="1"/>
    <col min="9235" max="9235" width="29.7109375" style="383" customWidth="1"/>
    <col min="9236" max="9236" width="12.140625" style="383" customWidth="1"/>
    <col min="9237" max="9237" width="8.42578125" style="383" customWidth="1"/>
    <col min="9238" max="9238" width="7.28515625" style="383" customWidth="1"/>
    <col min="9239" max="9239" width="10.42578125" style="383" bestFit="1" customWidth="1"/>
    <col min="9240" max="9241" width="7.7109375" style="383" customWidth="1"/>
    <col min="9242" max="9242" width="8.42578125" style="383" customWidth="1"/>
    <col min="9243" max="9243" width="9.42578125" style="383" customWidth="1"/>
    <col min="9244" max="9244" width="8.140625" style="383" customWidth="1"/>
    <col min="9245" max="9245" width="9.140625" style="383" customWidth="1"/>
    <col min="9246" max="9246" width="10.42578125" style="383" customWidth="1"/>
    <col min="9247" max="9247" width="11" style="383" customWidth="1"/>
    <col min="9248" max="9248" width="12.5703125" style="383" customWidth="1"/>
    <col min="9249" max="9249" width="11.85546875" style="383" customWidth="1"/>
    <col min="9250" max="9250" width="17.140625" style="383" customWidth="1"/>
    <col min="9251" max="9488" width="9.140625" style="383"/>
    <col min="9489" max="9489" width="1.85546875" style="383" customWidth="1"/>
    <col min="9490" max="9490" width="3.28515625" style="383" customWidth="1"/>
    <col min="9491" max="9491" width="29.7109375" style="383" customWidth="1"/>
    <col min="9492" max="9492" width="12.140625" style="383" customWidth="1"/>
    <col min="9493" max="9493" width="8.42578125" style="383" customWidth="1"/>
    <col min="9494" max="9494" width="7.28515625" style="383" customWidth="1"/>
    <col min="9495" max="9495" width="10.42578125" style="383" bestFit="1" customWidth="1"/>
    <col min="9496" max="9497" width="7.7109375" style="383" customWidth="1"/>
    <col min="9498" max="9498" width="8.42578125" style="383" customWidth="1"/>
    <col min="9499" max="9499" width="9.42578125" style="383" customWidth="1"/>
    <col min="9500" max="9500" width="8.140625" style="383" customWidth="1"/>
    <col min="9501" max="9501" width="9.140625" style="383" customWidth="1"/>
    <col min="9502" max="9502" width="10.42578125" style="383" customWidth="1"/>
    <col min="9503" max="9503" width="11" style="383" customWidth="1"/>
    <col min="9504" max="9504" width="12.5703125" style="383" customWidth="1"/>
    <col min="9505" max="9505" width="11.85546875" style="383" customWidth="1"/>
    <col min="9506" max="9506" width="17.140625" style="383" customWidth="1"/>
    <col min="9507" max="9744" width="9.140625" style="383"/>
    <col min="9745" max="9745" width="1.85546875" style="383" customWidth="1"/>
    <col min="9746" max="9746" width="3.28515625" style="383" customWidth="1"/>
    <col min="9747" max="9747" width="29.7109375" style="383" customWidth="1"/>
    <col min="9748" max="9748" width="12.140625" style="383" customWidth="1"/>
    <col min="9749" max="9749" width="8.42578125" style="383" customWidth="1"/>
    <col min="9750" max="9750" width="7.28515625" style="383" customWidth="1"/>
    <col min="9751" max="9751" width="10.42578125" style="383" bestFit="1" customWidth="1"/>
    <col min="9752" max="9753" width="7.7109375" style="383" customWidth="1"/>
    <col min="9754" max="9754" width="8.42578125" style="383" customWidth="1"/>
    <col min="9755" max="9755" width="9.42578125" style="383" customWidth="1"/>
    <col min="9756" max="9756" width="8.140625" style="383" customWidth="1"/>
    <col min="9757" max="9757" width="9.140625" style="383" customWidth="1"/>
    <col min="9758" max="9758" width="10.42578125" style="383" customWidth="1"/>
    <col min="9759" max="9759" width="11" style="383" customWidth="1"/>
    <col min="9760" max="9760" width="12.5703125" style="383" customWidth="1"/>
    <col min="9761" max="9761" width="11.85546875" style="383" customWidth="1"/>
    <col min="9762" max="9762" width="17.140625" style="383" customWidth="1"/>
    <col min="9763" max="10000" width="9.140625" style="383"/>
    <col min="10001" max="10001" width="1.85546875" style="383" customWidth="1"/>
    <col min="10002" max="10002" width="3.28515625" style="383" customWidth="1"/>
    <col min="10003" max="10003" width="29.7109375" style="383" customWidth="1"/>
    <col min="10004" max="10004" width="12.140625" style="383" customWidth="1"/>
    <col min="10005" max="10005" width="8.42578125" style="383" customWidth="1"/>
    <col min="10006" max="10006" width="7.28515625" style="383" customWidth="1"/>
    <col min="10007" max="10007" width="10.42578125" style="383" bestFit="1" customWidth="1"/>
    <col min="10008" max="10009" width="7.7109375" style="383" customWidth="1"/>
    <col min="10010" max="10010" width="8.42578125" style="383" customWidth="1"/>
    <col min="10011" max="10011" width="9.42578125" style="383" customWidth="1"/>
    <col min="10012" max="10012" width="8.140625" style="383" customWidth="1"/>
    <col min="10013" max="10013" width="9.140625" style="383" customWidth="1"/>
    <col min="10014" max="10014" width="10.42578125" style="383" customWidth="1"/>
    <col min="10015" max="10015" width="11" style="383" customWidth="1"/>
    <col min="10016" max="10016" width="12.5703125" style="383" customWidth="1"/>
    <col min="10017" max="10017" width="11.85546875" style="383" customWidth="1"/>
    <col min="10018" max="10018" width="17.140625" style="383" customWidth="1"/>
    <col min="10019" max="10256" width="9.140625" style="383"/>
    <col min="10257" max="10257" width="1.85546875" style="383" customWidth="1"/>
    <col min="10258" max="10258" width="3.28515625" style="383" customWidth="1"/>
    <col min="10259" max="10259" width="29.7109375" style="383" customWidth="1"/>
    <col min="10260" max="10260" width="12.140625" style="383" customWidth="1"/>
    <col min="10261" max="10261" width="8.42578125" style="383" customWidth="1"/>
    <col min="10262" max="10262" width="7.28515625" style="383" customWidth="1"/>
    <col min="10263" max="10263" width="10.42578125" style="383" bestFit="1" customWidth="1"/>
    <col min="10264" max="10265" width="7.7109375" style="383" customWidth="1"/>
    <col min="10266" max="10266" width="8.42578125" style="383" customWidth="1"/>
    <col min="10267" max="10267" width="9.42578125" style="383" customWidth="1"/>
    <col min="10268" max="10268" width="8.140625" style="383" customWidth="1"/>
    <col min="10269" max="10269" width="9.140625" style="383" customWidth="1"/>
    <col min="10270" max="10270" width="10.42578125" style="383" customWidth="1"/>
    <col min="10271" max="10271" width="11" style="383" customWidth="1"/>
    <col min="10272" max="10272" width="12.5703125" style="383" customWidth="1"/>
    <col min="10273" max="10273" width="11.85546875" style="383" customWidth="1"/>
    <col min="10274" max="10274" width="17.140625" style="383" customWidth="1"/>
    <col min="10275" max="10512" width="9.140625" style="383"/>
    <col min="10513" max="10513" width="1.85546875" style="383" customWidth="1"/>
    <col min="10514" max="10514" width="3.28515625" style="383" customWidth="1"/>
    <col min="10515" max="10515" width="29.7109375" style="383" customWidth="1"/>
    <col min="10516" max="10516" width="12.140625" style="383" customWidth="1"/>
    <col min="10517" max="10517" width="8.42578125" style="383" customWidth="1"/>
    <col min="10518" max="10518" width="7.28515625" style="383" customWidth="1"/>
    <col min="10519" max="10519" width="10.42578125" style="383" bestFit="1" customWidth="1"/>
    <col min="10520" max="10521" width="7.7109375" style="383" customWidth="1"/>
    <col min="10522" max="10522" width="8.42578125" style="383" customWidth="1"/>
    <col min="10523" max="10523" width="9.42578125" style="383" customWidth="1"/>
    <col min="10524" max="10524" width="8.140625" style="383" customWidth="1"/>
    <col min="10525" max="10525" width="9.140625" style="383" customWidth="1"/>
    <col min="10526" max="10526" width="10.42578125" style="383" customWidth="1"/>
    <col min="10527" max="10527" width="11" style="383" customWidth="1"/>
    <col min="10528" max="10528" width="12.5703125" style="383" customWidth="1"/>
    <col min="10529" max="10529" width="11.85546875" style="383" customWidth="1"/>
    <col min="10530" max="10530" width="17.140625" style="383" customWidth="1"/>
    <col min="10531" max="10768" width="9.140625" style="383"/>
    <col min="10769" max="10769" width="1.85546875" style="383" customWidth="1"/>
    <col min="10770" max="10770" width="3.28515625" style="383" customWidth="1"/>
    <col min="10771" max="10771" width="29.7109375" style="383" customWidth="1"/>
    <col min="10772" max="10772" width="12.140625" style="383" customWidth="1"/>
    <col min="10773" max="10773" width="8.42578125" style="383" customWidth="1"/>
    <col min="10774" max="10774" width="7.28515625" style="383" customWidth="1"/>
    <col min="10775" max="10775" width="10.42578125" style="383" bestFit="1" customWidth="1"/>
    <col min="10776" max="10777" width="7.7109375" style="383" customWidth="1"/>
    <col min="10778" max="10778" width="8.42578125" style="383" customWidth="1"/>
    <col min="10779" max="10779" width="9.42578125" style="383" customWidth="1"/>
    <col min="10780" max="10780" width="8.140625" style="383" customWidth="1"/>
    <col min="10781" max="10781" width="9.140625" style="383" customWidth="1"/>
    <col min="10782" max="10782" width="10.42578125" style="383" customWidth="1"/>
    <col min="10783" max="10783" width="11" style="383" customWidth="1"/>
    <col min="10784" max="10784" width="12.5703125" style="383" customWidth="1"/>
    <col min="10785" max="10785" width="11.85546875" style="383" customWidth="1"/>
    <col min="10786" max="10786" width="17.140625" style="383" customWidth="1"/>
    <col min="10787" max="11024" width="9.140625" style="383"/>
    <col min="11025" max="11025" width="1.85546875" style="383" customWidth="1"/>
    <col min="11026" max="11026" width="3.28515625" style="383" customWidth="1"/>
    <col min="11027" max="11027" width="29.7109375" style="383" customWidth="1"/>
    <col min="11028" max="11028" width="12.140625" style="383" customWidth="1"/>
    <col min="11029" max="11029" width="8.42578125" style="383" customWidth="1"/>
    <col min="11030" max="11030" width="7.28515625" style="383" customWidth="1"/>
    <col min="11031" max="11031" width="10.42578125" style="383" bestFit="1" customWidth="1"/>
    <col min="11032" max="11033" width="7.7109375" style="383" customWidth="1"/>
    <col min="11034" max="11034" width="8.42578125" style="383" customWidth="1"/>
    <col min="11035" max="11035" width="9.42578125" style="383" customWidth="1"/>
    <col min="11036" max="11036" width="8.140625" style="383" customWidth="1"/>
    <col min="11037" max="11037" width="9.140625" style="383" customWidth="1"/>
    <col min="11038" max="11038" width="10.42578125" style="383" customWidth="1"/>
    <col min="11039" max="11039" width="11" style="383" customWidth="1"/>
    <col min="11040" max="11040" width="12.5703125" style="383" customWidth="1"/>
    <col min="11041" max="11041" width="11.85546875" style="383" customWidth="1"/>
    <col min="11042" max="11042" width="17.140625" style="383" customWidth="1"/>
    <col min="11043" max="11280" width="9.140625" style="383"/>
    <col min="11281" max="11281" width="1.85546875" style="383" customWidth="1"/>
    <col min="11282" max="11282" width="3.28515625" style="383" customWidth="1"/>
    <col min="11283" max="11283" width="29.7109375" style="383" customWidth="1"/>
    <col min="11284" max="11284" width="12.140625" style="383" customWidth="1"/>
    <col min="11285" max="11285" width="8.42578125" style="383" customWidth="1"/>
    <col min="11286" max="11286" width="7.28515625" style="383" customWidth="1"/>
    <col min="11287" max="11287" width="10.42578125" style="383" bestFit="1" customWidth="1"/>
    <col min="11288" max="11289" width="7.7109375" style="383" customWidth="1"/>
    <col min="11290" max="11290" width="8.42578125" style="383" customWidth="1"/>
    <col min="11291" max="11291" width="9.42578125" style="383" customWidth="1"/>
    <col min="11292" max="11292" width="8.140625" style="383" customWidth="1"/>
    <col min="11293" max="11293" width="9.140625" style="383" customWidth="1"/>
    <col min="11294" max="11294" width="10.42578125" style="383" customWidth="1"/>
    <col min="11295" max="11295" width="11" style="383" customWidth="1"/>
    <col min="11296" max="11296" width="12.5703125" style="383" customWidth="1"/>
    <col min="11297" max="11297" width="11.85546875" style="383" customWidth="1"/>
    <col min="11298" max="11298" width="17.140625" style="383" customWidth="1"/>
    <col min="11299" max="11536" width="9.140625" style="383"/>
    <col min="11537" max="11537" width="1.85546875" style="383" customWidth="1"/>
    <col min="11538" max="11538" width="3.28515625" style="383" customWidth="1"/>
    <col min="11539" max="11539" width="29.7109375" style="383" customWidth="1"/>
    <col min="11540" max="11540" width="12.140625" style="383" customWidth="1"/>
    <col min="11541" max="11541" width="8.42578125" style="383" customWidth="1"/>
    <col min="11542" max="11542" width="7.28515625" style="383" customWidth="1"/>
    <col min="11543" max="11543" width="10.42578125" style="383" bestFit="1" customWidth="1"/>
    <col min="11544" max="11545" width="7.7109375" style="383" customWidth="1"/>
    <col min="11546" max="11546" width="8.42578125" style="383" customWidth="1"/>
    <col min="11547" max="11547" width="9.42578125" style="383" customWidth="1"/>
    <col min="11548" max="11548" width="8.140625" style="383" customWidth="1"/>
    <col min="11549" max="11549" width="9.140625" style="383" customWidth="1"/>
    <col min="11550" max="11550" width="10.42578125" style="383" customWidth="1"/>
    <col min="11551" max="11551" width="11" style="383" customWidth="1"/>
    <col min="11552" max="11552" width="12.5703125" style="383" customWidth="1"/>
    <col min="11553" max="11553" width="11.85546875" style="383" customWidth="1"/>
    <col min="11554" max="11554" width="17.140625" style="383" customWidth="1"/>
    <col min="11555" max="11792" width="9.140625" style="383"/>
    <col min="11793" max="11793" width="1.85546875" style="383" customWidth="1"/>
    <col min="11794" max="11794" width="3.28515625" style="383" customWidth="1"/>
    <col min="11795" max="11795" width="29.7109375" style="383" customWidth="1"/>
    <col min="11796" max="11796" width="12.140625" style="383" customWidth="1"/>
    <col min="11797" max="11797" width="8.42578125" style="383" customWidth="1"/>
    <col min="11798" max="11798" width="7.28515625" style="383" customWidth="1"/>
    <col min="11799" max="11799" width="10.42578125" style="383" bestFit="1" customWidth="1"/>
    <col min="11800" max="11801" width="7.7109375" style="383" customWidth="1"/>
    <col min="11802" max="11802" width="8.42578125" style="383" customWidth="1"/>
    <col min="11803" max="11803" width="9.42578125" style="383" customWidth="1"/>
    <col min="11804" max="11804" width="8.140625" style="383" customWidth="1"/>
    <col min="11805" max="11805" width="9.140625" style="383" customWidth="1"/>
    <col min="11806" max="11806" width="10.42578125" style="383" customWidth="1"/>
    <col min="11807" max="11807" width="11" style="383" customWidth="1"/>
    <col min="11808" max="11808" width="12.5703125" style="383" customWidth="1"/>
    <col min="11809" max="11809" width="11.85546875" style="383" customWidth="1"/>
    <col min="11810" max="11810" width="17.140625" style="383" customWidth="1"/>
    <col min="11811" max="12048" width="9.140625" style="383"/>
    <col min="12049" max="12049" width="1.85546875" style="383" customWidth="1"/>
    <col min="12050" max="12050" width="3.28515625" style="383" customWidth="1"/>
    <col min="12051" max="12051" width="29.7109375" style="383" customWidth="1"/>
    <col min="12052" max="12052" width="12.140625" style="383" customWidth="1"/>
    <col min="12053" max="12053" width="8.42578125" style="383" customWidth="1"/>
    <col min="12054" max="12054" width="7.28515625" style="383" customWidth="1"/>
    <col min="12055" max="12055" width="10.42578125" style="383" bestFit="1" customWidth="1"/>
    <col min="12056" max="12057" width="7.7109375" style="383" customWidth="1"/>
    <col min="12058" max="12058" width="8.42578125" style="383" customWidth="1"/>
    <col min="12059" max="12059" width="9.42578125" style="383" customWidth="1"/>
    <col min="12060" max="12060" width="8.140625" style="383" customWidth="1"/>
    <col min="12061" max="12061" width="9.140625" style="383" customWidth="1"/>
    <col min="12062" max="12062" width="10.42578125" style="383" customWidth="1"/>
    <col min="12063" max="12063" width="11" style="383" customWidth="1"/>
    <col min="12064" max="12064" width="12.5703125" style="383" customWidth="1"/>
    <col min="12065" max="12065" width="11.85546875" style="383" customWidth="1"/>
    <col min="12066" max="12066" width="17.140625" style="383" customWidth="1"/>
    <col min="12067" max="12304" width="9.140625" style="383"/>
    <col min="12305" max="12305" width="1.85546875" style="383" customWidth="1"/>
    <col min="12306" max="12306" width="3.28515625" style="383" customWidth="1"/>
    <col min="12307" max="12307" width="29.7109375" style="383" customWidth="1"/>
    <col min="12308" max="12308" width="12.140625" style="383" customWidth="1"/>
    <col min="12309" max="12309" width="8.42578125" style="383" customWidth="1"/>
    <col min="12310" max="12310" width="7.28515625" style="383" customWidth="1"/>
    <col min="12311" max="12311" width="10.42578125" style="383" bestFit="1" customWidth="1"/>
    <col min="12312" max="12313" width="7.7109375" style="383" customWidth="1"/>
    <col min="12314" max="12314" width="8.42578125" style="383" customWidth="1"/>
    <col min="12315" max="12315" width="9.42578125" style="383" customWidth="1"/>
    <col min="12316" max="12316" width="8.140625" style="383" customWidth="1"/>
    <col min="12317" max="12317" width="9.140625" style="383" customWidth="1"/>
    <col min="12318" max="12318" width="10.42578125" style="383" customWidth="1"/>
    <col min="12319" max="12319" width="11" style="383" customWidth="1"/>
    <col min="12320" max="12320" width="12.5703125" style="383" customWidth="1"/>
    <col min="12321" max="12321" width="11.85546875" style="383" customWidth="1"/>
    <col min="12322" max="12322" width="17.140625" style="383" customWidth="1"/>
    <col min="12323" max="12560" width="9.140625" style="383"/>
    <col min="12561" max="12561" width="1.85546875" style="383" customWidth="1"/>
    <col min="12562" max="12562" width="3.28515625" style="383" customWidth="1"/>
    <col min="12563" max="12563" width="29.7109375" style="383" customWidth="1"/>
    <col min="12564" max="12564" width="12.140625" style="383" customWidth="1"/>
    <col min="12565" max="12565" width="8.42578125" style="383" customWidth="1"/>
    <col min="12566" max="12566" width="7.28515625" style="383" customWidth="1"/>
    <col min="12567" max="12567" width="10.42578125" style="383" bestFit="1" customWidth="1"/>
    <col min="12568" max="12569" width="7.7109375" style="383" customWidth="1"/>
    <col min="12570" max="12570" width="8.42578125" style="383" customWidth="1"/>
    <col min="12571" max="12571" width="9.42578125" style="383" customWidth="1"/>
    <col min="12572" max="12572" width="8.140625" style="383" customWidth="1"/>
    <col min="12573" max="12573" width="9.140625" style="383" customWidth="1"/>
    <col min="12574" max="12574" width="10.42578125" style="383" customWidth="1"/>
    <col min="12575" max="12575" width="11" style="383" customWidth="1"/>
    <col min="12576" max="12576" width="12.5703125" style="383" customWidth="1"/>
    <col min="12577" max="12577" width="11.85546875" style="383" customWidth="1"/>
    <col min="12578" max="12578" width="17.140625" style="383" customWidth="1"/>
    <col min="12579" max="12816" width="9.140625" style="383"/>
    <col min="12817" max="12817" width="1.85546875" style="383" customWidth="1"/>
    <col min="12818" max="12818" width="3.28515625" style="383" customWidth="1"/>
    <col min="12819" max="12819" width="29.7109375" style="383" customWidth="1"/>
    <col min="12820" max="12820" width="12.140625" style="383" customWidth="1"/>
    <col min="12821" max="12821" width="8.42578125" style="383" customWidth="1"/>
    <col min="12822" max="12822" width="7.28515625" style="383" customWidth="1"/>
    <col min="12823" max="12823" width="10.42578125" style="383" bestFit="1" customWidth="1"/>
    <col min="12824" max="12825" width="7.7109375" style="383" customWidth="1"/>
    <col min="12826" max="12826" width="8.42578125" style="383" customWidth="1"/>
    <col min="12827" max="12827" width="9.42578125" style="383" customWidth="1"/>
    <col min="12828" max="12828" width="8.140625" style="383" customWidth="1"/>
    <col min="12829" max="12829" width="9.140625" style="383" customWidth="1"/>
    <col min="12830" max="12830" width="10.42578125" style="383" customWidth="1"/>
    <col min="12831" max="12831" width="11" style="383" customWidth="1"/>
    <col min="12832" max="12832" width="12.5703125" style="383" customWidth="1"/>
    <col min="12833" max="12833" width="11.85546875" style="383" customWidth="1"/>
    <col min="12834" max="12834" width="17.140625" style="383" customWidth="1"/>
    <col min="12835" max="13072" width="9.140625" style="383"/>
    <col min="13073" max="13073" width="1.85546875" style="383" customWidth="1"/>
    <col min="13074" max="13074" width="3.28515625" style="383" customWidth="1"/>
    <col min="13075" max="13075" width="29.7109375" style="383" customWidth="1"/>
    <col min="13076" max="13076" width="12.140625" style="383" customWidth="1"/>
    <col min="13077" max="13077" width="8.42578125" style="383" customWidth="1"/>
    <col min="13078" max="13078" width="7.28515625" style="383" customWidth="1"/>
    <col min="13079" max="13079" width="10.42578125" style="383" bestFit="1" customWidth="1"/>
    <col min="13080" max="13081" width="7.7109375" style="383" customWidth="1"/>
    <col min="13082" max="13082" width="8.42578125" style="383" customWidth="1"/>
    <col min="13083" max="13083" width="9.42578125" style="383" customWidth="1"/>
    <col min="13084" max="13084" width="8.140625" style="383" customWidth="1"/>
    <col min="13085" max="13085" width="9.140625" style="383" customWidth="1"/>
    <col min="13086" max="13086" width="10.42578125" style="383" customWidth="1"/>
    <col min="13087" max="13087" width="11" style="383" customWidth="1"/>
    <col min="13088" max="13088" width="12.5703125" style="383" customWidth="1"/>
    <col min="13089" max="13089" width="11.85546875" style="383" customWidth="1"/>
    <col min="13090" max="13090" width="17.140625" style="383" customWidth="1"/>
    <col min="13091" max="13328" width="9.140625" style="383"/>
    <col min="13329" max="13329" width="1.85546875" style="383" customWidth="1"/>
    <col min="13330" max="13330" width="3.28515625" style="383" customWidth="1"/>
    <col min="13331" max="13331" width="29.7109375" style="383" customWidth="1"/>
    <col min="13332" max="13332" width="12.140625" style="383" customWidth="1"/>
    <col min="13333" max="13333" width="8.42578125" style="383" customWidth="1"/>
    <col min="13334" max="13334" width="7.28515625" style="383" customWidth="1"/>
    <col min="13335" max="13335" width="10.42578125" style="383" bestFit="1" customWidth="1"/>
    <col min="13336" max="13337" width="7.7109375" style="383" customWidth="1"/>
    <col min="13338" max="13338" width="8.42578125" style="383" customWidth="1"/>
    <col min="13339" max="13339" width="9.42578125" style="383" customWidth="1"/>
    <col min="13340" max="13340" width="8.140625" style="383" customWidth="1"/>
    <col min="13341" max="13341" width="9.140625" style="383" customWidth="1"/>
    <col min="13342" max="13342" width="10.42578125" style="383" customWidth="1"/>
    <col min="13343" max="13343" width="11" style="383" customWidth="1"/>
    <col min="13344" max="13344" width="12.5703125" style="383" customWidth="1"/>
    <col min="13345" max="13345" width="11.85546875" style="383" customWidth="1"/>
    <col min="13346" max="13346" width="17.140625" style="383" customWidth="1"/>
    <col min="13347" max="13584" width="9.140625" style="383"/>
    <col min="13585" max="13585" width="1.85546875" style="383" customWidth="1"/>
    <col min="13586" max="13586" width="3.28515625" style="383" customWidth="1"/>
    <col min="13587" max="13587" width="29.7109375" style="383" customWidth="1"/>
    <col min="13588" max="13588" width="12.140625" style="383" customWidth="1"/>
    <col min="13589" max="13589" width="8.42578125" style="383" customWidth="1"/>
    <col min="13590" max="13590" width="7.28515625" style="383" customWidth="1"/>
    <col min="13591" max="13591" width="10.42578125" style="383" bestFit="1" customWidth="1"/>
    <col min="13592" max="13593" width="7.7109375" style="383" customWidth="1"/>
    <col min="13594" max="13594" width="8.42578125" style="383" customWidth="1"/>
    <col min="13595" max="13595" width="9.42578125" style="383" customWidth="1"/>
    <col min="13596" max="13596" width="8.140625" style="383" customWidth="1"/>
    <col min="13597" max="13597" width="9.140625" style="383" customWidth="1"/>
    <col min="13598" max="13598" width="10.42578125" style="383" customWidth="1"/>
    <col min="13599" max="13599" width="11" style="383" customWidth="1"/>
    <col min="13600" max="13600" width="12.5703125" style="383" customWidth="1"/>
    <col min="13601" max="13601" width="11.85546875" style="383" customWidth="1"/>
    <col min="13602" max="13602" width="17.140625" style="383" customWidth="1"/>
    <col min="13603" max="13840" width="9.140625" style="383"/>
    <col min="13841" max="13841" width="1.85546875" style="383" customWidth="1"/>
    <col min="13842" max="13842" width="3.28515625" style="383" customWidth="1"/>
    <col min="13843" max="13843" width="29.7109375" style="383" customWidth="1"/>
    <col min="13844" max="13844" width="12.140625" style="383" customWidth="1"/>
    <col min="13845" max="13845" width="8.42578125" style="383" customWidth="1"/>
    <col min="13846" max="13846" width="7.28515625" style="383" customWidth="1"/>
    <col min="13847" max="13847" width="10.42578125" style="383" bestFit="1" customWidth="1"/>
    <col min="13848" max="13849" width="7.7109375" style="383" customWidth="1"/>
    <col min="13850" max="13850" width="8.42578125" style="383" customWidth="1"/>
    <col min="13851" max="13851" width="9.42578125" style="383" customWidth="1"/>
    <col min="13852" max="13852" width="8.140625" style="383" customWidth="1"/>
    <col min="13853" max="13853" width="9.140625" style="383" customWidth="1"/>
    <col min="13854" max="13854" width="10.42578125" style="383" customWidth="1"/>
    <col min="13855" max="13855" width="11" style="383" customWidth="1"/>
    <col min="13856" max="13856" width="12.5703125" style="383" customWidth="1"/>
    <col min="13857" max="13857" width="11.85546875" style="383" customWidth="1"/>
    <col min="13858" max="13858" width="17.140625" style="383" customWidth="1"/>
    <col min="13859" max="14096" width="9.140625" style="383"/>
    <col min="14097" max="14097" width="1.85546875" style="383" customWidth="1"/>
    <col min="14098" max="14098" width="3.28515625" style="383" customWidth="1"/>
    <col min="14099" max="14099" width="29.7109375" style="383" customWidth="1"/>
    <col min="14100" max="14100" width="12.140625" style="383" customWidth="1"/>
    <col min="14101" max="14101" width="8.42578125" style="383" customWidth="1"/>
    <col min="14102" max="14102" width="7.28515625" style="383" customWidth="1"/>
    <col min="14103" max="14103" width="10.42578125" style="383" bestFit="1" customWidth="1"/>
    <col min="14104" max="14105" width="7.7109375" style="383" customWidth="1"/>
    <col min="14106" max="14106" width="8.42578125" style="383" customWidth="1"/>
    <col min="14107" max="14107" width="9.42578125" style="383" customWidth="1"/>
    <col min="14108" max="14108" width="8.140625" style="383" customWidth="1"/>
    <col min="14109" max="14109" width="9.140625" style="383" customWidth="1"/>
    <col min="14110" max="14110" width="10.42578125" style="383" customWidth="1"/>
    <col min="14111" max="14111" width="11" style="383" customWidth="1"/>
    <col min="14112" max="14112" width="12.5703125" style="383" customWidth="1"/>
    <col min="14113" max="14113" width="11.85546875" style="383" customWidth="1"/>
    <col min="14114" max="14114" width="17.140625" style="383" customWidth="1"/>
    <col min="14115" max="14352" width="9.140625" style="383"/>
    <col min="14353" max="14353" width="1.85546875" style="383" customWidth="1"/>
    <col min="14354" max="14354" width="3.28515625" style="383" customWidth="1"/>
    <col min="14355" max="14355" width="29.7109375" style="383" customWidth="1"/>
    <col min="14356" max="14356" width="12.140625" style="383" customWidth="1"/>
    <col min="14357" max="14357" width="8.42578125" style="383" customWidth="1"/>
    <col min="14358" max="14358" width="7.28515625" style="383" customWidth="1"/>
    <col min="14359" max="14359" width="10.42578125" style="383" bestFit="1" customWidth="1"/>
    <col min="14360" max="14361" width="7.7109375" style="383" customWidth="1"/>
    <col min="14362" max="14362" width="8.42578125" style="383" customWidth="1"/>
    <col min="14363" max="14363" width="9.42578125" style="383" customWidth="1"/>
    <col min="14364" max="14364" width="8.140625" style="383" customWidth="1"/>
    <col min="14365" max="14365" width="9.140625" style="383" customWidth="1"/>
    <col min="14366" max="14366" width="10.42578125" style="383" customWidth="1"/>
    <col min="14367" max="14367" width="11" style="383" customWidth="1"/>
    <col min="14368" max="14368" width="12.5703125" style="383" customWidth="1"/>
    <col min="14369" max="14369" width="11.85546875" style="383" customWidth="1"/>
    <col min="14370" max="14370" width="17.140625" style="383" customWidth="1"/>
    <col min="14371" max="14608" width="9.140625" style="383"/>
    <col min="14609" max="14609" width="1.85546875" style="383" customWidth="1"/>
    <col min="14610" max="14610" width="3.28515625" style="383" customWidth="1"/>
    <col min="14611" max="14611" width="29.7109375" style="383" customWidth="1"/>
    <col min="14612" max="14612" width="12.140625" style="383" customWidth="1"/>
    <col min="14613" max="14613" width="8.42578125" style="383" customWidth="1"/>
    <col min="14614" max="14614" width="7.28515625" style="383" customWidth="1"/>
    <col min="14615" max="14615" width="10.42578125" style="383" bestFit="1" customWidth="1"/>
    <col min="14616" max="14617" width="7.7109375" style="383" customWidth="1"/>
    <col min="14618" max="14618" width="8.42578125" style="383" customWidth="1"/>
    <col min="14619" max="14619" width="9.42578125" style="383" customWidth="1"/>
    <col min="14620" max="14620" width="8.140625" style="383" customWidth="1"/>
    <col min="14621" max="14621" width="9.140625" style="383" customWidth="1"/>
    <col min="14622" max="14622" width="10.42578125" style="383" customWidth="1"/>
    <col min="14623" max="14623" width="11" style="383" customWidth="1"/>
    <col min="14624" max="14624" width="12.5703125" style="383" customWidth="1"/>
    <col min="14625" max="14625" width="11.85546875" style="383" customWidth="1"/>
    <col min="14626" max="14626" width="17.140625" style="383" customWidth="1"/>
    <col min="14627" max="14864" width="9.140625" style="383"/>
    <col min="14865" max="14865" width="1.85546875" style="383" customWidth="1"/>
    <col min="14866" max="14866" width="3.28515625" style="383" customWidth="1"/>
    <col min="14867" max="14867" width="29.7109375" style="383" customWidth="1"/>
    <col min="14868" max="14868" width="12.140625" style="383" customWidth="1"/>
    <col min="14869" max="14869" width="8.42578125" style="383" customWidth="1"/>
    <col min="14870" max="14870" width="7.28515625" style="383" customWidth="1"/>
    <col min="14871" max="14871" width="10.42578125" style="383" bestFit="1" customWidth="1"/>
    <col min="14872" max="14873" width="7.7109375" style="383" customWidth="1"/>
    <col min="14874" max="14874" width="8.42578125" style="383" customWidth="1"/>
    <col min="14875" max="14875" width="9.42578125" style="383" customWidth="1"/>
    <col min="14876" max="14876" width="8.140625" style="383" customWidth="1"/>
    <col min="14877" max="14877" width="9.140625" style="383" customWidth="1"/>
    <col min="14878" max="14878" width="10.42578125" style="383" customWidth="1"/>
    <col min="14879" max="14879" width="11" style="383" customWidth="1"/>
    <col min="14880" max="14880" width="12.5703125" style="383" customWidth="1"/>
    <col min="14881" max="14881" width="11.85546875" style="383" customWidth="1"/>
    <col min="14882" max="14882" width="17.140625" style="383" customWidth="1"/>
    <col min="14883" max="15120" width="9.140625" style="383"/>
    <col min="15121" max="15121" width="1.85546875" style="383" customWidth="1"/>
    <col min="15122" max="15122" width="3.28515625" style="383" customWidth="1"/>
    <col min="15123" max="15123" width="29.7109375" style="383" customWidth="1"/>
    <col min="15124" max="15124" width="12.140625" style="383" customWidth="1"/>
    <col min="15125" max="15125" width="8.42578125" style="383" customWidth="1"/>
    <col min="15126" max="15126" width="7.28515625" style="383" customWidth="1"/>
    <col min="15127" max="15127" width="10.42578125" style="383" bestFit="1" customWidth="1"/>
    <col min="15128" max="15129" width="7.7109375" style="383" customWidth="1"/>
    <col min="15130" max="15130" width="8.42578125" style="383" customWidth="1"/>
    <col min="15131" max="15131" width="9.42578125" style="383" customWidth="1"/>
    <col min="15132" max="15132" width="8.140625" style="383" customWidth="1"/>
    <col min="15133" max="15133" width="9.140625" style="383" customWidth="1"/>
    <col min="15134" max="15134" width="10.42578125" style="383" customWidth="1"/>
    <col min="15135" max="15135" width="11" style="383" customWidth="1"/>
    <col min="15136" max="15136" width="12.5703125" style="383" customWidth="1"/>
    <col min="15137" max="15137" width="11.85546875" style="383" customWidth="1"/>
    <col min="15138" max="15138" width="17.140625" style="383" customWidth="1"/>
    <col min="15139" max="15376" width="9.140625" style="383"/>
    <col min="15377" max="15377" width="1.85546875" style="383" customWidth="1"/>
    <col min="15378" max="15378" width="3.28515625" style="383" customWidth="1"/>
    <col min="15379" max="15379" width="29.7109375" style="383" customWidth="1"/>
    <col min="15380" max="15380" width="12.140625" style="383" customWidth="1"/>
    <col min="15381" max="15381" width="8.42578125" style="383" customWidth="1"/>
    <col min="15382" max="15382" width="7.28515625" style="383" customWidth="1"/>
    <col min="15383" max="15383" width="10.42578125" style="383" bestFit="1" customWidth="1"/>
    <col min="15384" max="15385" width="7.7109375" style="383" customWidth="1"/>
    <col min="15386" max="15386" width="8.42578125" style="383" customWidth="1"/>
    <col min="15387" max="15387" width="9.42578125" style="383" customWidth="1"/>
    <col min="15388" max="15388" width="8.140625" style="383" customWidth="1"/>
    <col min="15389" max="15389" width="9.140625" style="383" customWidth="1"/>
    <col min="15390" max="15390" width="10.42578125" style="383" customWidth="1"/>
    <col min="15391" max="15391" width="11" style="383" customWidth="1"/>
    <col min="15392" max="15392" width="12.5703125" style="383" customWidth="1"/>
    <col min="15393" max="15393" width="11.85546875" style="383" customWidth="1"/>
    <col min="15394" max="15394" width="17.140625" style="383" customWidth="1"/>
    <col min="15395" max="15632" width="9.140625" style="383"/>
    <col min="15633" max="15633" width="1.85546875" style="383" customWidth="1"/>
    <col min="15634" max="15634" width="3.28515625" style="383" customWidth="1"/>
    <col min="15635" max="15635" width="29.7109375" style="383" customWidth="1"/>
    <col min="15636" max="15636" width="12.140625" style="383" customWidth="1"/>
    <col min="15637" max="15637" width="8.42578125" style="383" customWidth="1"/>
    <col min="15638" max="15638" width="7.28515625" style="383" customWidth="1"/>
    <col min="15639" max="15639" width="10.42578125" style="383" bestFit="1" customWidth="1"/>
    <col min="15640" max="15641" width="7.7109375" style="383" customWidth="1"/>
    <col min="15642" max="15642" width="8.42578125" style="383" customWidth="1"/>
    <col min="15643" max="15643" width="9.42578125" style="383" customWidth="1"/>
    <col min="15644" max="15644" width="8.140625" style="383" customWidth="1"/>
    <col min="15645" max="15645" width="9.140625" style="383" customWidth="1"/>
    <col min="15646" max="15646" width="10.42578125" style="383" customWidth="1"/>
    <col min="15647" max="15647" width="11" style="383" customWidth="1"/>
    <col min="15648" max="15648" width="12.5703125" style="383" customWidth="1"/>
    <col min="15649" max="15649" width="11.85546875" style="383" customWidth="1"/>
    <col min="15650" max="15650" width="17.140625" style="383" customWidth="1"/>
    <col min="15651" max="15888" width="9.140625" style="383"/>
    <col min="15889" max="15889" width="1.85546875" style="383" customWidth="1"/>
    <col min="15890" max="15890" width="3.28515625" style="383" customWidth="1"/>
    <col min="15891" max="15891" width="29.7109375" style="383" customWidth="1"/>
    <col min="15892" max="15892" width="12.140625" style="383" customWidth="1"/>
    <col min="15893" max="15893" width="8.42578125" style="383" customWidth="1"/>
    <col min="15894" max="15894" width="7.28515625" style="383" customWidth="1"/>
    <col min="15895" max="15895" width="10.42578125" style="383" bestFit="1" customWidth="1"/>
    <col min="15896" max="15897" width="7.7109375" style="383" customWidth="1"/>
    <col min="15898" max="15898" width="8.42578125" style="383" customWidth="1"/>
    <col min="15899" max="15899" width="9.42578125" style="383" customWidth="1"/>
    <col min="15900" max="15900" width="8.140625" style="383" customWidth="1"/>
    <col min="15901" max="15901" width="9.140625" style="383" customWidth="1"/>
    <col min="15902" max="15902" width="10.42578125" style="383" customWidth="1"/>
    <col min="15903" max="15903" width="11" style="383" customWidth="1"/>
    <col min="15904" max="15904" width="12.5703125" style="383" customWidth="1"/>
    <col min="15905" max="15905" width="11.85546875" style="383" customWidth="1"/>
    <col min="15906" max="15906" width="17.140625" style="383" customWidth="1"/>
    <col min="15907" max="16144" width="9.140625" style="383"/>
    <col min="16145" max="16145" width="1.85546875" style="383" customWidth="1"/>
    <col min="16146" max="16146" width="3.28515625" style="383" customWidth="1"/>
    <col min="16147" max="16147" width="29.7109375" style="383" customWidth="1"/>
    <col min="16148" max="16148" width="12.140625" style="383" customWidth="1"/>
    <col min="16149" max="16149" width="8.42578125" style="383" customWidth="1"/>
    <col min="16150" max="16150" width="7.28515625" style="383" customWidth="1"/>
    <col min="16151" max="16151" width="10.42578125" style="383" bestFit="1" customWidth="1"/>
    <col min="16152" max="16153" width="7.7109375" style="383" customWidth="1"/>
    <col min="16154" max="16154" width="8.42578125" style="383" customWidth="1"/>
    <col min="16155" max="16155" width="9.42578125" style="383" customWidth="1"/>
    <col min="16156" max="16156" width="8.140625" style="383" customWidth="1"/>
    <col min="16157" max="16157" width="9.140625" style="383" customWidth="1"/>
    <col min="16158" max="16158" width="10.42578125" style="383" customWidth="1"/>
    <col min="16159" max="16159" width="11" style="383" customWidth="1"/>
    <col min="16160" max="16160" width="12.5703125" style="383" customWidth="1"/>
    <col min="16161" max="16161" width="11.85546875" style="383" customWidth="1"/>
    <col min="16162" max="16162" width="17.140625" style="383" customWidth="1"/>
    <col min="16163" max="16382" width="9.140625" style="383"/>
    <col min="16383" max="16384" width="9.140625" style="383" customWidth="1"/>
  </cols>
  <sheetData>
    <row r="1" spans="1:34" ht="21">
      <c r="A1" s="380" t="s">
        <v>5</v>
      </c>
      <c r="B1" s="358"/>
      <c r="C1" s="358"/>
      <c r="D1" s="77" t="s">
        <v>137</v>
      </c>
      <c r="E1" s="77"/>
      <c r="F1" s="358"/>
      <c r="G1" s="358"/>
      <c r="H1" s="358"/>
      <c r="I1" s="358"/>
      <c r="J1" s="358"/>
      <c r="K1" s="358"/>
      <c r="L1" s="358"/>
      <c r="M1" s="358"/>
      <c r="N1" s="358"/>
      <c r="O1" s="358"/>
      <c r="P1" s="358"/>
      <c r="Q1" s="358"/>
      <c r="R1" s="358"/>
      <c r="S1" s="358"/>
      <c r="T1" s="358"/>
      <c r="U1" s="358"/>
      <c r="V1" s="358"/>
      <c r="W1" s="358"/>
      <c r="X1" s="358"/>
      <c r="Y1" s="358"/>
      <c r="Z1" s="358"/>
      <c r="AA1" s="358"/>
      <c r="AB1" s="358"/>
      <c r="AC1" s="358"/>
      <c r="AD1" s="358"/>
      <c r="AE1" s="358"/>
      <c r="AF1" s="358"/>
      <c r="AG1" s="358"/>
      <c r="AH1" s="358"/>
    </row>
    <row r="2" spans="1:34" ht="20.45" customHeight="1">
      <c r="A2" s="380" t="s">
        <v>296</v>
      </c>
      <c r="B2" s="68"/>
      <c r="D2" s="77" t="s">
        <v>295</v>
      </c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  <c r="AC2" s="77"/>
      <c r="AD2" s="77"/>
      <c r="AE2" s="77"/>
      <c r="AF2" s="77"/>
      <c r="AG2" s="77"/>
      <c r="AH2" s="77"/>
    </row>
    <row r="3" spans="1:34" ht="20.45" customHeight="1">
      <c r="A3" s="383"/>
      <c r="B3" s="383"/>
      <c r="C3" s="383"/>
      <c r="D3" s="77" t="s">
        <v>509</v>
      </c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7"/>
      <c r="Y3" s="77"/>
      <c r="Z3" s="77"/>
      <c r="AA3" s="77"/>
      <c r="AB3" s="77"/>
      <c r="AC3" s="77"/>
      <c r="AD3" s="77"/>
      <c r="AE3" s="77"/>
      <c r="AF3" s="77"/>
      <c r="AG3" s="77"/>
      <c r="AH3" s="77"/>
    </row>
    <row r="4" spans="1:34">
      <c r="A4" s="383"/>
      <c r="B4" s="383"/>
      <c r="C4" s="383"/>
      <c r="D4" s="391"/>
      <c r="E4" s="391"/>
      <c r="F4" s="391"/>
      <c r="G4" s="391"/>
      <c r="H4" s="391"/>
      <c r="I4" s="391"/>
      <c r="AH4" s="387" t="s">
        <v>43</v>
      </c>
    </row>
    <row r="5" spans="1:34" ht="20.25" customHeight="1">
      <c r="A5" s="392"/>
      <c r="B5" s="393"/>
      <c r="C5" s="394"/>
      <c r="D5" s="1232" t="s">
        <v>138</v>
      </c>
      <c r="E5" s="1233"/>
      <c r="F5" s="1236" t="s">
        <v>476</v>
      </c>
      <c r="G5" s="1237"/>
      <c r="H5" s="1237"/>
      <c r="I5" s="1238"/>
      <c r="J5" s="1251" t="s">
        <v>545</v>
      </c>
      <c r="K5" s="1251"/>
      <c r="L5" s="1251"/>
      <c r="M5" s="1251"/>
      <c r="N5" s="1251"/>
      <c r="O5" s="1251"/>
      <c r="P5" s="1251"/>
      <c r="Q5" s="1251"/>
      <c r="R5" s="1251"/>
      <c r="S5" s="1251"/>
      <c r="T5" s="1251"/>
      <c r="U5" s="1251"/>
      <c r="V5" s="1251"/>
      <c r="W5" s="1251"/>
      <c r="X5" s="1251"/>
      <c r="Y5" s="1251"/>
      <c r="Z5" s="1251"/>
      <c r="AA5" s="1251"/>
      <c r="AB5" s="1251"/>
      <c r="AC5" s="1251"/>
      <c r="AD5" s="1251"/>
      <c r="AE5" s="1251"/>
      <c r="AF5" s="1251"/>
      <c r="AG5" s="1252"/>
      <c r="AH5" s="86" t="s">
        <v>139</v>
      </c>
    </row>
    <row r="6" spans="1:34" ht="20.25" customHeight="1">
      <c r="A6" s="395"/>
      <c r="B6" s="77"/>
      <c r="C6" s="396"/>
      <c r="D6" s="1234"/>
      <c r="E6" s="1235"/>
      <c r="F6" s="1239"/>
      <c r="G6" s="1240"/>
      <c r="H6" s="1240"/>
      <c r="I6" s="1241"/>
      <c r="J6" s="1253" t="s">
        <v>0</v>
      </c>
      <c r="K6" s="1253"/>
      <c r="L6" s="1253"/>
      <c r="M6" s="1253"/>
      <c r="N6" s="1253"/>
      <c r="O6" s="1254"/>
      <c r="P6" s="99"/>
      <c r="Q6" s="1255" t="s">
        <v>248</v>
      </c>
      <c r="R6" s="1256"/>
      <c r="S6" s="1256"/>
      <c r="T6" s="1256"/>
      <c r="U6" s="1256"/>
      <c r="V6" s="1256"/>
      <c r="W6" s="1256"/>
      <c r="X6" s="1257"/>
      <c r="Y6" s="99"/>
      <c r="Z6" s="1247" t="s">
        <v>248</v>
      </c>
      <c r="AA6" s="1248"/>
      <c r="AB6" s="1248"/>
      <c r="AC6" s="1248"/>
      <c r="AD6" s="1248"/>
      <c r="AE6" s="1248"/>
      <c r="AF6" s="1248"/>
      <c r="AG6" s="1249"/>
      <c r="AH6" s="378"/>
    </row>
    <row r="7" spans="1:34" ht="20.25" customHeight="1">
      <c r="A7" s="395" t="s">
        <v>140</v>
      </c>
      <c r="B7" s="77"/>
      <c r="C7" s="396"/>
      <c r="D7" s="378" t="s">
        <v>141</v>
      </c>
      <c r="E7" s="98" t="s">
        <v>142</v>
      </c>
      <c r="F7" s="1242" t="s">
        <v>135</v>
      </c>
      <c r="G7" s="1243"/>
      <c r="H7" s="1243"/>
      <c r="I7" s="1244"/>
      <c r="J7" s="1243"/>
      <c r="K7" s="1243"/>
      <c r="L7" s="1243"/>
      <c r="M7" s="1243"/>
      <c r="N7" s="1244"/>
      <c r="O7" s="397" t="s">
        <v>144</v>
      </c>
      <c r="P7" s="400"/>
      <c r="Q7" s="914" t="s">
        <v>88</v>
      </c>
      <c r="R7" s="1242" t="s">
        <v>143</v>
      </c>
      <c r="S7" s="1243"/>
      <c r="T7" s="1243"/>
      <c r="U7" s="1243"/>
      <c r="V7" s="1243"/>
      <c r="W7" s="1244"/>
      <c r="X7" s="915" t="s">
        <v>144</v>
      </c>
      <c r="Y7" s="400"/>
      <c r="Z7" s="914" t="s">
        <v>88</v>
      </c>
      <c r="AA7" s="1242" t="s">
        <v>143</v>
      </c>
      <c r="AB7" s="1243"/>
      <c r="AC7" s="1243"/>
      <c r="AD7" s="1243"/>
      <c r="AE7" s="1243"/>
      <c r="AF7" s="1244"/>
      <c r="AG7" s="915" t="s">
        <v>144</v>
      </c>
      <c r="AH7" s="378"/>
    </row>
    <row r="8" spans="1:34" ht="20.25" customHeight="1">
      <c r="A8" s="395"/>
      <c r="B8" s="77"/>
      <c r="C8" s="396"/>
      <c r="D8" s="378" t="s">
        <v>145</v>
      </c>
      <c r="E8" s="98" t="s">
        <v>146</v>
      </c>
      <c r="F8" s="378" t="s">
        <v>88</v>
      </c>
      <c r="G8" s="398" t="s">
        <v>38</v>
      </c>
      <c r="H8" s="1245" t="s">
        <v>147</v>
      </c>
      <c r="I8" s="398" t="s">
        <v>144</v>
      </c>
      <c r="J8" s="400" t="s">
        <v>150</v>
      </c>
      <c r="K8" s="401" t="s">
        <v>151</v>
      </c>
      <c r="L8" s="401" t="s">
        <v>152</v>
      </c>
      <c r="M8" s="398" t="s">
        <v>153</v>
      </c>
      <c r="N8" s="1245" t="s">
        <v>154</v>
      </c>
      <c r="O8" s="400"/>
      <c r="P8" s="400"/>
      <c r="Q8" s="378" t="s">
        <v>148</v>
      </c>
      <c r="R8" s="399" t="s">
        <v>149</v>
      </c>
      <c r="S8" s="400" t="s">
        <v>150</v>
      </c>
      <c r="T8" s="915" t="s">
        <v>151</v>
      </c>
      <c r="U8" s="915" t="s">
        <v>152</v>
      </c>
      <c r="V8" s="398" t="s">
        <v>153</v>
      </c>
      <c r="W8" s="1250" t="s">
        <v>154</v>
      </c>
      <c r="X8" s="398"/>
      <c r="Y8" s="400"/>
      <c r="Z8" s="378" t="s">
        <v>148</v>
      </c>
      <c r="AA8" s="399" t="s">
        <v>149</v>
      </c>
      <c r="AB8" s="400" t="s">
        <v>150</v>
      </c>
      <c r="AC8" s="915" t="s">
        <v>151</v>
      </c>
      <c r="AD8" s="915" t="s">
        <v>152</v>
      </c>
      <c r="AE8" s="398" t="s">
        <v>153</v>
      </c>
      <c r="AF8" s="1250" t="s">
        <v>154</v>
      </c>
      <c r="AG8" s="398"/>
      <c r="AH8" s="378"/>
    </row>
    <row r="9" spans="1:34">
      <c r="A9" s="402"/>
      <c r="B9" s="403"/>
      <c r="C9" s="379"/>
      <c r="D9" s="92"/>
      <c r="E9" s="403"/>
      <c r="F9" s="92" t="s">
        <v>148</v>
      </c>
      <c r="G9" s="92" t="s">
        <v>88</v>
      </c>
      <c r="H9" s="1246"/>
      <c r="I9" s="92"/>
      <c r="J9" s="404" t="s">
        <v>40</v>
      </c>
      <c r="K9" s="405">
        <v>-3</v>
      </c>
      <c r="L9" s="406">
        <v>-4</v>
      </c>
      <c r="M9" s="407" t="s">
        <v>155</v>
      </c>
      <c r="N9" s="1246"/>
      <c r="O9" s="408" t="s">
        <v>156</v>
      </c>
      <c r="P9" s="917"/>
      <c r="Q9" s="916" t="s">
        <v>39</v>
      </c>
      <c r="R9" s="404"/>
      <c r="S9" s="404" t="s">
        <v>40</v>
      </c>
      <c r="T9" s="405">
        <v>-3</v>
      </c>
      <c r="U9" s="406">
        <v>-4</v>
      </c>
      <c r="V9" s="407" t="s">
        <v>155</v>
      </c>
      <c r="W9" s="1246"/>
      <c r="X9" s="407" t="s">
        <v>156</v>
      </c>
      <c r="Y9" s="917"/>
      <c r="Z9" s="916" t="s">
        <v>39</v>
      </c>
      <c r="AA9" s="404"/>
      <c r="AB9" s="404" t="s">
        <v>40</v>
      </c>
      <c r="AC9" s="404" t="s">
        <v>546</v>
      </c>
      <c r="AD9" s="404" t="s">
        <v>547</v>
      </c>
      <c r="AE9" s="407" t="s">
        <v>155</v>
      </c>
      <c r="AF9" s="1246"/>
      <c r="AG9" s="407" t="s">
        <v>156</v>
      </c>
      <c r="AH9" s="92"/>
    </row>
    <row r="10" spans="1:34">
      <c r="A10" s="76" t="s">
        <v>295</v>
      </c>
      <c r="B10" s="418"/>
      <c r="C10" s="419"/>
      <c r="D10" s="86"/>
      <c r="E10" s="86"/>
      <c r="F10" s="86"/>
      <c r="G10" s="86"/>
      <c r="H10" s="420"/>
      <c r="I10" s="86"/>
      <c r="J10" s="918">
        <f>+S10+AB10</f>
        <v>0</v>
      </c>
      <c r="K10" s="918">
        <f t="shared" ref="K10:O10" si="0">+T10+AC10</f>
        <v>0</v>
      </c>
      <c r="L10" s="918">
        <f t="shared" si="0"/>
        <v>0</v>
      </c>
      <c r="M10" s="918">
        <f t="shared" si="0"/>
        <v>0</v>
      </c>
      <c r="N10" s="918">
        <f t="shared" si="0"/>
        <v>0</v>
      </c>
      <c r="O10" s="918">
        <f t="shared" si="0"/>
        <v>0</v>
      </c>
      <c r="P10" s="431"/>
      <c r="Q10" s="421"/>
      <c r="R10" s="421"/>
      <c r="S10" s="421"/>
      <c r="T10" s="422"/>
      <c r="U10" s="423"/>
      <c r="V10" s="424"/>
      <c r="W10" s="420"/>
      <c r="X10" s="424"/>
      <c r="Y10" s="431"/>
      <c r="Z10" s="421"/>
      <c r="AA10" s="421"/>
      <c r="AB10" s="421"/>
      <c r="AC10" s="422"/>
      <c r="AD10" s="423"/>
      <c r="AE10" s="424"/>
      <c r="AF10" s="420"/>
      <c r="AG10" s="424"/>
      <c r="AH10" s="86"/>
    </row>
    <row r="11" spans="1:34">
      <c r="A11" s="382" t="s">
        <v>297</v>
      </c>
      <c r="B11" s="383"/>
      <c r="C11" s="385"/>
      <c r="D11" s="378"/>
      <c r="E11" s="378"/>
      <c r="F11" s="378"/>
      <c r="G11" s="378"/>
      <c r="H11" s="427"/>
      <c r="I11" s="378"/>
      <c r="J11" s="428">
        <f t="shared" ref="J11:J33" si="1">+S11+AB11</f>
        <v>0</v>
      </c>
      <c r="K11" s="428">
        <f t="shared" ref="K11:K33" si="2">+T11+AC11</f>
        <v>0</v>
      </c>
      <c r="L11" s="428">
        <f t="shared" ref="L11:L33" si="3">+U11+AD11</f>
        <v>0</v>
      </c>
      <c r="M11" s="428">
        <f t="shared" ref="M11:M33" si="4">+V11+AE11</f>
        <v>0</v>
      </c>
      <c r="N11" s="428">
        <f t="shared" ref="N11:N33" si="5">+W11+AF11</f>
        <v>0</v>
      </c>
      <c r="O11" s="428">
        <f t="shared" ref="O11:O33" si="6">+X11+AG11</f>
        <v>0</v>
      </c>
      <c r="P11" s="431"/>
      <c r="Q11" s="428"/>
      <c r="R11" s="428"/>
      <c r="S11" s="428"/>
      <c r="T11" s="429"/>
      <c r="U11" s="430"/>
      <c r="V11" s="431"/>
      <c r="W11" s="427"/>
      <c r="X11" s="431"/>
      <c r="Y11" s="431"/>
      <c r="Z11" s="428"/>
      <c r="AA11" s="428"/>
      <c r="AB11" s="428"/>
      <c r="AC11" s="429"/>
      <c r="AD11" s="430"/>
      <c r="AE11" s="431"/>
      <c r="AF11" s="427"/>
      <c r="AG11" s="431"/>
      <c r="AH11" s="378"/>
    </row>
    <row r="12" spans="1:34">
      <c r="A12" s="382" t="s">
        <v>298</v>
      </c>
      <c r="B12" s="383"/>
      <c r="C12" s="385"/>
      <c r="D12" s="378"/>
      <c r="E12" s="378"/>
      <c r="F12" s="378"/>
      <c r="G12" s="378"/>
      <c r="H12" s="427"/>
      <c r="I12" s="378"/>
      <c r="J12" s="428">
        <f t="shared" si="1"/>
        <v>0</v>
      </c>
      <c r="K12" s="428">
        <f t="shared" si="2"/>
        <v>0</v>
      </c>
      <c r="L12" s="428">
        <f t="shared" si="3"/>
        <v>0</v>
      </c>
      <c r="M12" s="428">
        <f t="shared" si="4"/>
        <v>0</v>
      </c>
      <c r="N12" s="428">
        <f t="shared" si="5"/>
        <v>0</v>
      </c>
      <c r="O12" s="428">
        <f t="shared" si="6"/>
        <v>0</v>
      </c>
      <c r="P12" s="431"/>
      <c r="Q12" s="428"/>
      <c r="R12" s="428"/>
      <c r="S12" s="428"/>
      <c r="T12" s="429"/>
      <c r="U12" s="430"/>
      <c r="V12" s="431"/>
      <c r="W12" s="427"/>
      <c r="X12" s="431"/>
      <c r="Y12" s="431"/>
      <c r="Z12" s="428"/>
      <c r="AA12" s="428"/>
      <c r="AB12" s="428"/>
      <c r="AC12" s="429"/>
      <c r="AD12" s="430"/>
      <c r="AE12" s="431"/>
      <c r="AF12" s="427"/>
      <c r="AG12" s="431"/>
      <c r="AH12" s="378"/>
    </row>
    <row r="13" spans="1:34">
      <c r="A13" s="386" t="s">
        <v>233</v>
      </c>
      <c r="B13" s="425"/>
      <c r="C13" s="426"/>
      <c r="D13" s="378"/>
      <c r="E13" s="378"/>
      <c r="F13" s="378"/>
      <c r="G13" s="378"/>
      <c r="H13" s="427"/>
      <c r="I13" s="378"/>
      <c r="J13" s="428">
        <f t="shared" si="1"/>
        <v>0</v>
      </c>
      <c r="K13" s="428">
        <f t="shared" si="2"/>
        <v>0</v>
      </c>
      <c r="L13" s="428">
        <f t="shared" si="3"/>
        <v>0</v>
      </c>
      <c r="M13" s="428">
        <f t="shared" si="4"/>
        <v>0</v>
      </c>
      <c r="N13" s="428">
        <f t="shared" si="5"/>
        <v>0</v>
      </c>
      <c r="O13" s="428">
        <f t="shared" si="6"/>
        <v>0</v>
      </c>
      <c r="P13" s="431"/>
      <c r="Q13" s="428"/>
      <c r="R13" s="428"/>
      <c r="S13" s="428"/>
      <c r="T13" s="429"/>
      <c r="U13" s="430"/>
      <c r="V13" s="431"/>
      <c r="W13" s="427"/>
      <c r="X13" s="431"/>
      <c r="Y13" s="431"/>
      <c r="Z13" s="428"/>
      <c r="AA13" s="428"/>
      <c r="AB13" s="428"/>
      <c r="AC13" s="429"/>
      <c r="AD13" s="430"/>
      <c r="AE13" s="431"/>
      <c r="AF13" s="427"/>
      <c r="AG13" s="431"/>
      <c r="AH13" s="378"/>
    </row>
    <row r="14" spans="1:34">
      <c r="A14" s="388" t="s">
        <v>136</v>
      </c>
      <c r="B14" s="425"/>
      <c r="C14" s="426"/>
      <c r="D14" s="378"/>
      <c r="E14" s="378"/>
      <c r="F14" s="378"/>
      <c r="G14" s="378"/>
      <c r="H14" s="427"/>
      <c r="I14" s="378"/>
      <c r="J14" s="428">
        <f t="shared" si="1"/>
        <v>0</v>
      </c>
      <c r="K14" s="428">
        <f t="shared" si="2"/>
        <v>0</v>
      </c>
      <c r="L14" s="428">
        <f t="shared" si="3"/>
        <v>0</v>
      </c>
      <c r="M14" s="428">
        <f t="shared" si="4"/>
        <v>0</v>
      </c>
      <c r="N14" s="428">
        <f t="shared" si="5"/>
        <v>0</v>
      </c>
      <c r="O14" s="428">
        <f t="shared" si="6"/>
        <v>0</v>
      </c>
      <c r="P14" s="431"/>
      <c r="Q14" s="428"/>
      <c r="R14" s="428"/>
      <c r="S14" s="428"/>
      <c r="T14" s="429"/>
      <c r="U14" s="430"/>
      <c r="V14" s="431"/>
      <c r="W14" s="427"/>
      <c r="X14" s="431"/>
      <c r="Y14" s="431"/>
      <c r="Z14" s="428"/>
      <c r="AA14" s="428"/>
      <c r="AB14" s="428"/>
      <c r="AC14" s="429"/>
      <c r="AD14" s="430"/>
      <c r="AE14" s="431"/>
      <c r="AF14" s="427"/>
      <c r="AG14" s="431"/>
      <c r="AH14" s="378"/>
    </row>
    <row r="15" spans="1:34">
      <c r="A15" s="389" t="s">
        <v>235</v>
      </c>
      <c r="B15" s="425"/>
      <c r="C15" s="426"/>
      <c r="D15" s="378"/>
      <c r="E15" s="378"/>
      <c r="F15" s="378"/>
      <c r="G15" s="378"/>
      <c r="H15" s="427"/>
      <c r="I15" s="378"/>
      <c r="J15" s="428">
        <f t="shared" si="1"/>
        <v>0</v>
      </c>
      <c r="K15" s="428">
        <f t="shared" si="2"/>
        <v>0</v>
      </c>
      <c r="L15" s="428">
        <f t="shared" si="3"/>
        <v>0</v>
      </c>
      <c r="M15" s="428">
        <f t="shared" si="4"/>
        <v>0</v>
      </c>
      <c r="N15" s="428">
        <f t="shared" si="5"/>
        <v>0</v>
      </c>
      <c r="O15" s="428">
        <f t="shared" si="6"/>
        <v>0</v>
      </c>
      <c r="P15" s="431"/>
      <c r="Q15" s="428"/>
      <c r="R15" s="428"/>
      <c r="S15" s="428"/>
      <c r="T15" s="429"/>
      <c r="U15" s="430"/>
      <c r="V15" s="431"/>
      <c r="W15" s="427"/>
      <c r="X15" s="431"/>
      <c r="Y15" s="431"/>
      <c r="Z15" s="428"/>
      <c r="AA15" s="428"/>
      <c r="AB15" s="428"/>
      <c r="AC15" s="429"/>
      <c r="AD15" s="430"/>
      <c r="AE15" s="431"/>
      <c r="AF15" s="427"/>
      <c r="AG15" s="431"/>
      <c r="AH15" s="378"/>
    </row>
    <row r="16" spans="1:34">
      <c r="A16" s="435" t="s">
        <v>236</v>
      </c>
      <c r="B16" s="68"/>
      <c r="C16" s="385"/>
      <c r="D16" s="378"/>
      <c r="E16" s="378"/>
      <c r="F16" s="378"/>
      <c r="G16" s="378"/>
      <c r="H16" s="427"/>
      <c r="I16" s="378"/>
      <c r="J16" s="428">
        <f t="shared" si="1"/>
        <v>0</v>
      </c>
      <c r="K16" s="428">
        <f t="shared" si="2"/>
        <v>0</v>
      </c>
      <c r="L16" s="428">
        <f t="shared" si="3"/>
        <v>0</v>
      </c>
      <c r="M16" s="428">
        <f t="shared" si="4"/>
        <v>0</v>
      </c>
      <c r="N16" s="428">
        <f t="shared" si="5"/>
        <v>0</v>
      </c>
      <c r="O16" s="428">
        <f t="shared" si="6"/>
        <v>0</v>
      </c>
      <c r="P16" s="431"/>
      <c r="Q16" s="428"/>
      <c r="R16" s="428"/>
      <c r="S16" s="428"/>
      <c r="T16" s="429"/>
      <c r="U16" s="430"/>
      <c r="V16" s="431"/>
      <c r="W16" s="427"/>
      <c r="X16" s="431"/>
      <c r="Y16" s="431"/>
      <c r="Z16" s="428"/>
      <c r="AA16" s="428"/>
      <c r="AB16" s="428"/>
      <c r="AC16" s="429"/>
      <c r="AD16" s="430"/>
      <c r="AE16" s="431"/>
      <c r="AF16" s="427"/>
      <c r="AG16" s="431"/>
      <c r="AH16" s="378"/>
    </row>
    <row r="17" spans="1:34">
      <c r="A17" s="409"/>
      <c r="B17" s="374"/>
      <c r="C17" s="550" t="s">
        <v>132</v>
      </c>
      <c r="D17" s="398"/>
      <c r="E17" s="398"/>
      <c r="F17" s="398"/>
      <c r="G17" s="432"/>
      <c r="H17" s="432"/>
      <c r="I17" s="398"/>
      <c r="J17" s="428">
        <f t="shared" si="1"/>
        <v>0</v>
      </c>
      <c r="K17" s="428">
        <f t="shared" si="2"/>
        <v>0</v>
      </c>
      <c r="L17" s="428">
        <f t="shared" si="3"/>
        <v>0</v>
      </c>
      <c r="M17" s="428">
        <f t="shared" si="4"/>
        <v>0</v>
      </c>
      <c r="N17" s="428">
        <f t="shared" si="5"/>
        <v>0</v>
      </c>
      <c r="O17" s="428">
        <f t="shared" si="6"/>
        <v>0</v>
      </c>
      <c r="P17" s="432"/>
      <c r="Q17" s="398"/>
      <c r="R17" s="432"/>
      <c r="S17" s="432"/>
      <c r="T17" s="432"/>
      <c r="U17" s="398"/>
      <c r="V17" s="398"/>
      <c r="W17" s="432"/>
      <c r="X17" s="432"/>
      <c r="Y17" s="432"/>
      <c r="Z17" s="398"/>
      <c r="AA17" s="432"/>
      <c r="AB17" s="432"/>
      <c r="AC17" s="432"/>
      <c r="AD17" s="398"/>
      <c r="AE17" s="398"/>
      <c r="AF17" s="432"/>
      <c r="AG17" s="432"/>
      <c r="AH17" s="398"/>
    </row>
    <row r="18" spans="1:34">
      <c r="A18" s="409"/>
      <c r="B18" s="383"/>
      <c r="C18" s="551" t="s">
        <v>299</v>
      </c>
      <c r="D18" s="398"/>
      <c r="E18" s="398"/>
      <c r="F18" s="398"/>
      <c r="G18" s="432"/>
      <c r="H18" s="432"/>
      <c r="I18" s="398"/>
      <c r="J18" s="428">
        <f t="shared" si="1"/>
        <v>0</v>
      </c>
      <c r="K18" s="428">
        <f t="shared" si="2"/>
        <v>0</v>
      </c>
      <c r="L18" s="428">
        <f t="shared" si="3"/>
        <v>0</v>
      </c>
      <c r="M18" s="428">
        <f t="shared" si="4"/>
        <v>0</v>
      </c>
      <c r="N18" s="428">
        <f t="shared" si="5"/>
        <v>0</v>
      </c>
      <c r="O18" s="428">
        <f t="shared" si="6"/>
        <v>0</v>
      </c>
      <c r="P18" s="432"/>
      <c r="Q18" s="398"/>
      <c r="R18" s="432"/>
      <c r="S18" s="432"/>
      <c r="T18" s="432"/>
      <c r="U18" s="398"/>
      <c r="V18" s="398"/>
      <c r="W18" s="432"/>
      <c r="X18" s="432"/>
      <c r="Y18" s="432"/>
      <c r="Z18" s="398"/>
      <c r="AA18" s="432"/>
      <c r="AB18" s="432"/>
      <c r="AC18" s="432"/>
      <c r="AD18" s="398"/>
      <c r="AE18" s="398"/>
      <c r="AF18" s="432"/>
      <c r="AG18" s="432"/>
      <c r="AH18" s="398"/>
    </row>
    <row r="19" spans="1:34">
      <c r="A19" s="409"/>
      <c r="B19" s="383"/>
      <c r="C19" s="550" t="s">
        <v>158</v>
      </c>
      <c r="D19" s="398"/>
      <c r="E19" s="398"/>
      <c r="F19" s="398"/>
      <c r="G19" s="432"/>
      <c r="H19" s="432"/>
      <c r="I19" s="398"/>
      <c r="J19" s="428">
        <f t="shared" si="1"/>
        <v>0</v>
      </c>
      <c r="K19" s="428">
        <f t="shared" si="2"/>
        <v>0</v>
      </c>
      <c r="L19" s="428">
        <f t="shared" si="3"/>
        <v>0</v>
      </c>
      <c r="M19" s="428">
        <f t="shared" si="4"/>
        <v>0</v>
      </c>
      <c r="N19" s="428">
        <f t="shared" si="5"/>
        <v>0</v>
      </c>
      <c r="O19" s="428">
        <f t="shared" si="6"/>
        <v>0</v>
      </c>
      <c r="P19" s="432"/>
      <c r="Q19" s="398"/>
      <c r="R19" s="432"/>
      <c r="S19" s="432"/>
      <c r="T19" s="432"/>
      <c r="U19" s="398"/>
      <c r="V19" s="398"/>
      <c r="W19" s="432"/>
      <c r="X19" s="432"/>
      <c r="Y19" s="432"/>
      <c r="Z19" s="398"/>
      <c r="AA19" s="432"/>
      <c r="AB19" s="432"/>
      <c r="AC19" s="432"/>
      <c r="AD19" s="398"/>
      <c r="AE19" s="398"/>
      <c r="AF19" s="432"/>
      <c r="AG19" s="432"/>
      <c r="AH19" s="398"/>
    </row>
    <row r="20" spans="1:34">
      <c r="A20" s="409"/>
      <c r="B20" s="383"/>
      <c r="C20" s="551" t="s">
        <v>300</v>
      </c>
      <c r="D20" s="398"/>
      <c r="E20" s="398"/>
      <c r="F20" s="398"/>
      <c r="G20" s="432"/>
      <c r="H20" s="432"/>
      <c r="I20" s="398"/>
      <c r="J20" s="428">
        <f t="shared" si="1"/>
        <v>0</v>
      </c>
      <c r="K20" s="428">
        <f t="shared" si="2"/>
        <v>0</v>
      </c>
      <c r="L20" s="428">
        <f t="shared" si="3"/>
        <v>0</v>
      </c>
      <c r="M20" s="428">
        <f t="shared" si="4"/>
        <v>0</v>
      </c>
      <c r="N20" s="428">
        <f t="shared" si="5"/>
        <v>0</v>
      </c>
      <c r="O20" s="428">
        <f t="shared" si="6"/>
        <v>0</v>
      </c>
      <c r="P20" s="432"/>
      <c r="Q20" s="398"/>
      <c r="R20" s="432"/>
      <c r="S20" s="432"/>
      <c r="T20" s="432"/>
      <c r="U20" s="398"/>
      <c r="V20" s="398"/>
      <c r="W20" s="432"/>
      <c r="X20" s="432"/>
      <c r="Y20" s="432"/>
      <c r="Z20" s="398"/>
      <c r="AA20" s="432"/>
      <c r="AB20" s="432"/>
      <c r="AC20" s="432"/>
      <c r="AD20" s="398"/>
      <c r="AE20" s="398"/>
      <c r="AF20" s="432"/>
      <c r="AG20" s="432"/>
      <c r="AH20" s="398"/>
    </row>
    <row r="21" spans="1:34">
      <c r="A21" s="409"/>
      <c r="C21" s="550" t="s">
        <v>158</v>
      </c>
      <c r="D21" s="398"/>
      <c r="E21" s="398"/>
      <c r="F21" s="398"/>
      <c r="G21" s="432"/>
      <c r="H21" s="432"/>
      <c r="I21" s="398"/>
      <c r="J21" s="428">
        <f t="shared" si="1"/>
        <v>0</v>
      </c>
      <c r="K21" s="428">
        <f t="shared" si="2"/>
        <v>0</v>
      </c>
      <c r="L21" s="428">
        <f t="shared" si="3"/>
        <v>0</v>
      </c>
      <c r="M21" s="428">
        <f t="shared" si="4"/>
        <v>0</v>
      </c>
      <c r="N21" s="428">
        <f t="shared" si="5"/>
        <v>0</v>
      </c>
      <c r="O21" s="428">
        <f t="shared" si="6"/>
        <v>0</v>
      </c>
      <c r="P21" s="432"/>
      <c r="Q21" s="398"/>
      <c r="R21" s="432"/>
      <c r="S21" s="432"/>
      <c r="T21" s="432"/>
      <c r="U21" s="398"/>
      <c r="V21" s="398"/>
      <c r="W21" s="432"/>
      <c r="X21" s="432"/>
      <c r="Y21" s="432"/>
      <c r="Z21" s="398"/>
      <c r="AA21" s="432"/>
      <c r="AB21" s="432"/>
      <c r="AC21" s="432"/>
      <c r="AD21" s="398"/>
      <c r="AE21" s="398"/>
      <c r="AF21" s="432"/>
      <c r="AG21" s="432"/>
      <c r="AH21" s="398"/>
    </row>
    <row r="22" spans="1:34">
      <c r="A22" s="412"/>
      <c r="C22" s="385"/>
      <c r="D22" s="398"/>
      <c r="E22" s="398"/>
      <c r="F22" s="398"/>
      <c r="G22" s="432"/>
      <c r="H22" s="432"/>
      <c r="I22" s="398"/>
      <c r="J22" s="428">
        <f t="shared" si="1"/>
        <v>0</v>
      </c>
      <c r="K22" s="428">
        <f t="shared" si="2"/>
        <v>0</v>
      </c>
      <c r="L22" s="428">
        <f t="shared" si="3"/>
        <v>0</v>
      </c>
      <c r="M22" s="428">
        <f t="shared" si="4"/>
        <v>0</v>
      </c>
      <c r="N22" s="428">
        <f t="shared" si="5"/>
        <v>0</v>
      </c>
      <c r="O22" s="428">
        <f t="shared" si="6"/>
        <v>0</v>
      </c>
      <c r="P22" s="432"/>
      <c r="Q22" s="433"/>
      <c r="R22" s="434"/>
      <c r="S22" s="434"/>
      <c r="T22" s="434"/>
      <c r="U22" s="433"/>
      <c r="V22" s="433"/>
      <c r="W22" s="434"/>
      <c r="X22" s="434"/>
      <c r="Y22" s="432"/>
      <c r="Z22" s="433"/>
      <c r="AA22" s="434"/>
      <c r="AB22" s="434"/>
      <c r="AC22" s="434"/>
      <c r="AD22" s="433"/>
      <c r="AE22" s="433"/>
      <c r="AF22" s="434"/>
      <c r="AG22" s="434"/>
      <c r="AH22" s="433"/>
    </row>
    <row r="23" spans="1:34">
      <c r="A23" s="409"/>
      <c r="B23" s="919"/>
      <c r="C23" s="920" t="s">
        <v>239</v>
      </c>
      <c r="D23" s="921">
        <f>+D24+D26+D28</f>
        <v>0</v>
      </c>
      <c r="E23" s="921">
        <f t="shared" ref="E23:AH23" si="7">+E24+E26+E28</f>
        <v>0</v>
      </c>
      <c r="F23" s="921">
        <f t="shared" si="7"/>
        <v>0</v>
      </c>
      <c r="G23" s="921">
        <f t="shared" si="7"/>
        <v>0</v>
      </c>
      <c r="H23" s="921">
        <f t="shared" si="7"/>
        <v>0</v>
      </c>
      <c r="I23" s="921">
        <f t="shared" si="7"/>
        <v>0</v>
      </c>
      <c r="J23" s="922">
        <f t="shared" si="1"/>
        <v>0</v>
      </c>
      <c r="K23" s="922">
        <f t="shared" si="2"/>
        <v>0</v>
      </c>
      <c r="L23" s="922">
        <f t="shared" si="3"/>
        <v>0</v>
      </c>
      <c r="M23" s="922">
        <f t="shared" si="4"/>
        <v>0</v>
      </c>
      <c r="N23" s="922">
        <f t="shared" si="5"/>
        <v>0</v>
      </c>
      <c r="O23" s="922">
        <f t="shared" si="6"/>
        <v>0</v>
      </c>
      <c r="P23" s="410"/>
      <c r="Q23" s="410">
        <f t="shared" ref="Q23:X23" si="8">+Q24+Q26+Q28</f>
        <v>0</v>
      </c>
      <c r="R23" s="410">
        <f t="shared" si="8"/>
        <v>0</v>
      </c>
      <c r="S23" s="410">
        <f t="shared" si="8"/>
        <v>0</v>
      </c>
      <c r="T23" s="410">
        <f t="shared" si="8"/>
        <v>0</v>
      </c>
      <c r="U23" s="410">
        <f t="shared" si="8"/>
        <v>0</v>
      </c>
      <c r="V23" s="410">
        <f t="shared" si="8"/>
        <v>0</v>
      </c>
      <c r="W23" s="410">
        <f t="shared" si="8"/>
        <v>0</v>
      </c>
      <c r="X23" s="410">
        <f t="shared" si="8"/>
        <v>0</v>
      </c>
      <c r="Y23" s="410"/>
      <c r="Z23" s="410">
        <f t="shared" ref="Z23:AG23" si="9">+Z24+Z26+Z28</f>
        <v>0</v>
      </c>
      <c r="AA23" s="410">
        <f t="shared" si="9"/>
        <v>0</v>
      </c>
      <c r="AB23" s="410">
        <f t="shared" si="9"/>
        <v>0</v>
      </c>
      <c r="AC23" s="410">
        <f t="shared" si="9"/>
        <v>0</v>
      </c>
      <c r="AD23" s="410">
        <f t="shared" si="9"/>
        <v>0</v>
      </c>
      <c r="AE23" s="410">
        <f t="shared" si="9"/>
        <v>0</v>
      </c>
      <c r="AF23" s="410">
        <f t="shared" si="9"/>
        <v>0</v>
      </c>
      <c r="AG23" s="410">
        <f t="shared" si="9"/>
        <v>0</v>
      </c>
      <c r="AH23" s="410">
        <f t="shared" si="7"/>
        <v>0</v>
      </c>
    </row>
    <row r="24" spans="1:34">
      <c r="A24" s="409"/>
      <c r="B24" s="552"/>
      <c r="C24" s="551" t="s">
        <v>157</v>
      </c>
      <c r="D24" s="398"/>
      <c r="E24" s="398"/>
      <c r="F24" s="398"/>
      <c r="G24" s="432"/>
      <c r="H24" s="432"/>
      <c r="I24" s="398"/>
      <c r="J24" s="428">
        <f t="shared" si="1"/>
        <v>0</v>
      </c>
      <c r="K24" s="428">
        <f t="shared" si="2"/>
        <v>0</v>
      </c>
      <c r="L24" s="428">
        <f t="shared" si="3"/>
        <v>0</v>
      </c>
      <c r="M24" s="428">
        <f t="shared" si="4"/>
        <v>0</v>
      </c>
      <c r="N24" s="428">
        <f t="shared" si="5"/>
        <v>0</v>
      </c>
      <c r="O24" s="428">
        <f t="shared" si="6"/>
        <v>0</v>
      </c>
      <c r="P24" s="432"/>
      <c r="Q24" s="398"/>
      <c r="R24" s="432"/>
      <c r="S24" s="432"/>
      <c r="T24" s="432"/>
      <c r="U24" s="398"/>
      <c r="V24" s="398"/>
      <c r="W24" s="432"/>
      <c r="X24" s="432"/>
      <c r="Y24" s="432"/>
      <c r="Z24" s="398"/>
      <c r="AA24" s="432"/>
      <c r="AB24" s="432"/>
      <c r="AC24" s="432"/>
      <c r="AD24" s="398"/>
      <c r="AE24" s="398"/>
      <c r="AF24" s="432"/>
      <c r="AG24" s="432"/>
      <c r="AH24" s="398"/>
    </row>
    <row r="25" spans="1:34">
      <c r="A25" s="409"/>
      <c r="B25" s="383"/>
      <c r="C25" s="550" t="s">
        <v>158</v>
      </c>
      <c r="D25" s="398"/>
      <c r="E25" s="398"/>
      <c r="F25" s="398"/>
      <c r="G25" s="432"/>
      <c r="H25" s="432"/>
      <c r="I25" s="398"/>
      <c r="J25" s="428">
        <f t="shared" si="1"/>
        <v>0</v>
      </c>
      <c r="K25" s="428">
        <f t="shared" si="2"/>
        <v>0</v>
      </c>
      <c r="L25" s="428">
        <f t="shared" si="3"/>
        <v>0</v>
      </c>
      <c r="M25" s="428">
        <f t="shared" si="4"/>
        <v>0</v>
      </c>
      <c r="N25" s="428">
        <f t="shared" si="5"/>
        <v>0</v>
      </c>
      <c r="O25" s="428">
        <f t="shared" si="6"/>
        <v>0</v>
      </c>
      <c r="P25" s="432"/>
      <c r="Q25" s="398"/>
      <c r="R25" s="432"/>
      <c r="S25" s="432"/>
      <c r="T25" s="432"/>
      <c r="U25" s="398"/>
      <c r="V25" s="398"/>
      <c r="W25" s="432"/>
      <c r="X25" s="432"/>
      <c r="Y25" s="432"/>
      <c r="Z25" s="398"/>
      <c r="AA25" s="432"/>
      <c r="AB25" s="432"/>
      <c r="AC25" s="432"/>
      <c r="AD25" s="398"/>
      <c r="AE25" s="398"/>
      <c r="AF25" s="432"/>
      <c r="AG25" s="432"/>
      <c r="AH25" s="398"/>
    </row>
    <row r="26" spans="1:34">
      <c r="A26" s="409"/>
      <c r="B26" s="383"/>
      <c r="C26" s="551" t="s">
        <v>159</v>
      </c>
      <c r="D26" s="398"/>
      <c r="E26" s="398"/>
      <c r="F26" s="398"/>
      <c r="G26" s="432"/>
      <c r="H26" s="432"/>
      <c r="I26" s="398"/>
      <c r="J26" s="428">
        <f t="shared" si="1"/>
        <v>0</v>
      </c>
      <c r="K26" s="428">
        <f t="shared" si="2"/>
        <v>0</v>
      </c>
      <c r="L26" s="428">
        <f t="shared" si="3"/>
        <v>0</v>
      </c>
      <c r="M26" s="428">
        <f t="shared" si="4"/>
        <v>0</v>
      </c>
      <c r="N26" s="428">
        <f t="shared" si="5"/>
        <v>0</v>
      </c>
      <c r="O26" s="428">
        <f t="shared" si="6"/>
        <v>0</v>
      </c>
      <c r="P26" s="432"/>
      <c r="Q26" s="398"/>
      <c r="R26" s="432"/>
      <c r="S26" s="432"/>
      <c r="T26" s="432"/>
      <c r="U26" s="398"/>
      <c r="V26" s="398"/>
      <c r="W26" s="432"/>
      <c r="X26" s="432"/>
      <c r="Y26" s="432"/>
      <c r="Z26" s="398"/>
      <c r="AA26" s="432"/>
      <c r="AB26" s="432"/>
      <c r="AC26" s="432"/>
      <c r="AD26" s="398"/>
      <c r="AE26" s="398"/>
      <c r="AF26" s="432"/>
      <c r="AG26" s="432"/>
      <c r="AH26" s="398"/>
    </row>
    <row r="27" spans="1:34">
      <c r="A27" s="409"/>
      <c r="C27" s="550" t="s">
        <v>158</v>
      </c>
      <c r="D27" s="398"/>
      <c r="E27" s="398"/>
      <c r="F27" s="398"/>
      <c r="G27" s="432"/>
      <c r="H27" s="432"/>
      <c r="I27" s="398"/>
      <c r="J27" s="428">
        <f t="shared" si="1"/>
        <v>0</v>
      </c>
      <c r="K27" s="428">
        <f t="shared" si="2"/>
        <v>0</v>
      </c>
      <c r="L27" s="428">
        <f t="shared" si="3"/>
        <v>0</v>
      </c>
      <c r="M27" s="428">
        <f t="shared" si="4"/>
        <v>0</v>
      </c>
      <c r="N27" s="428">
        <f t="shared" si="5"/>
        <v>0</v>
      </c>
      <c r="O27" s="428">
        <f t="shared" si="6"/>
        <v>0</v>
      </c>
      <c r="P27" s="432"/>
      <c r="Q27" s="398"/>
      <c r="R27" s="432"/>
      <c r="S27" s="432"/>
      <c r="T27" s="432"/>
      <c r="U27" s="398"/>
      <c r="V27" s="398"/>
      <c r="W27" s="432"/>
      <c r="X27" s="432"/>
      <c r="Y27" s="432"/>
      <c r="Z27" s="398"/>
      <c r="AA27" s="432"/>
      <c r="AB27" s="432"/>
      <c r="AC27" s="432"/>
      <c r="AD27" s="398"/>
      <c r="AE27" s="398"/>
      <c r="AF27" s="432"/>
      <c r="AG27" s="432"/>
      <c r="AH27" s="398"/>
    </row>
    <row r="28" spans="1:34">
      <c r="A28" s="409"/>
      <c r="B28" s="374"/>
      <c r="C28" s="670" t="s">
        <v>373</v>
      </c>
      <c r="D28" s="398"/>
      <c r="E28" s="410"/>
      <c r="F28" s="410"/>
      <c r="G28" s="411"/>
      <c r="H28" s="411"/>
      <c r="I28" s="410"/>
      <c r="J28" s="428">
        <f t="shared" si="1"/>
        <v>0</v>
      </c>
      <c r="K28" s="428">
        <f t="shared" si="2"/>
        <v>0</v>
      </c>
      <c r="L28" s="428">
        <f t="shared" si="3"/>
        <v>0</v>
      </c>
      <c r="M28" s="428">
        <f t="shared" si="4"/>
        <v>0</v>
      </c>
      <c r="N28" s="428">
        <f t="shared" si="5"/>
        <v>0</v>
      </c>
      <c r="O28" s="428">
        <f t="shared" si="6"/>
        <v>0</v>
      </c>
      <c r="P28" s="411"/>
      <c r="Q28" s="410"/>
      <c r="R28" s="411"/>
      <c r="S28" s="411"/>
      <c r="T28" s="411"/>
      <c r="U28" s="410"/>
      <c r="V28" s="410"/>
      <c r="W28" s="411"/>
      <c r="X28" s="411"/>
      <c r="Y28" s="411"/>
      <c r="Z28" s="410"/>
      <c r="AA28" s="411"/>
      <c r="AB28" s="411"/>
      <c r="AC28" s="411"/>
      <c r="AD28" s="410"/>
      <c r="AE28" s="410"/>
      <c r="AF28" s="411"/>
      <c r="AG28" s="411"/>
      <c r="AH28" s="410"/>
    </row>
    <row r="29" spans="1:34">
      <c r="D29" s="398"/>
      <c r="E29" s="410"/>
      <c r="F29" s="410"/>
      <c r="G29" s="411"/>
      <c r="H29" s="411"/>
      <c r="I29" s="410"/>
      <c r="J29" s="428">
        <f t="shared" si="1"/>
        <v>0</v>
      </c>
      <c r="K29" s="428">
        <f t="shared" si="2"/>
        <v>0</v>
      </c>
      <c r="L29" s="428">
        <f t="shared" si="3"/>
        <v>0</v>
      </c>
      <c r="M29" s="428">
        <f t="shared" si="4"/>
        <v>0</v>
      </c>
      <c r="N29" s="428">
        <f t="shared" si="5"/>
        <v>0</v>
      </c>
      <c r="O29" s="428">
        <f t="shared" si="6"/>
        <v>0</v>
      </c>
      <c r="P29" s="411"/>
      <c r="Q29" s="410"/>
      <c r="R29" s="411"/>
      <c r="S29" s="411"/>
      <c r="T29" s="411"/>
      <c r="U29" s="410"/>
      <c r="V29" s="410"/>
      <c r="W29" s="411"/>
      <c r="X29" s="411"/>
      <c r="Y29" s="411"/>
      <c r="Z29" s="410"/>
      <c r="AA29" s="411"/>
      <c r="AB29" s="411"/>
      <c r="AC29" s="411"/>
      <c r="AD29" s="410"/>
      <c r="AE29" s="410"/>
      <c r="AF29" s="411"/>
      <c r="AG29" s="411"/>
      <c r="AH29" s="410"/>
    </row>
    <row r="30" spans="1:34">
      <c r="A30" s="409"/>
      <c r="B30" s="374"/>
      <c r="C30" s="554"/>
      <c r="D30" s="410"/>
      <c r="E30" s="410"/>
      <c r="F30" s="410"/>
      <c r="G30" s="411"/>
      <c r="H30" s="411"/>
      <c r="I30" s="410"/>
      <c r="J30" s="428">
        <f t="shared" si="1"/>
        <v>0</v>
      </c>
      <c r="K30" s="428">
        <f t="shared" si="2"/>
        <v>0</v>
      </c>
      <c r="L30" s="428">
        <f t="shared" si="3"/>
        <v>0</v>
      </c>
      <c r="M30" s="428">
        <f t="shared" si="4"/>
        <v>0</v>
      </c>
      <c r="N30" s="428">
        <f t="shared" si="5"/>
        <v>0</v>
      </c>
      <c r="O30" s="428">
        <f t="shared" si="6"/>
        <v>0</v>
      </c>
      <c r="P30" s="411"/>
      <c r="Q30" s="410"/>
      <c r="R30" s="411"/>
      <c r="S30" s="411"/>
      <c r="T30" s="411"/>
      <c r="U30" s="410"/>
      <c r="V30" s="410"/>
      <c r="W30" s="411"/>
      <c r="X30" s="411"/>
      <c r="Y30" s="411"/>
      <c r="Z30" s="410"/>
      <c r="AA30" s="411"/>
      <c r="AB30" s="411"/>
      <c r="AC30" s="411"/>
      <c r="AD30" s="410"/>
      <c r="AE30" s="410"/>
      <c r="AF30" s="411"/>
      <c r="AG30" s="411"/>
      <c r="AH30" s="410"/>
    </row>
    <row r="31" spans="1:34">
      <c r="A31" s="409"/>
      <c r="B31" s="374"/>
      <c r="C31" s="554"/>
      <c r="D31" s="410"/>
      <c r="E31" s="410"/>
      <c r="F31" s="410"/>
      <c r="G31" s="411"/>
      <c r="H31" s="411"/>
      <c r="I31" s="410"/>
      <c r="J31" s="428">
        <f t="shared" si="1"/>
        <v>0</v>
      </c>
      <c r="K31" s="428">
        <f t="shared" si="2"/>
        <v>0</v>
      </c>
      <c r="L31" s="428">
        <f t="shared" si="3"/>
        <v>0</v>
      </c>
      <c r="M31" s="428">
        <f t="shared" si="4"/>
        <v>0</v>
      </c>
      <c r="N31" s="428">
        <f t="shared" si="5"/>
        <v>0</v>
      </c>
      <c r="O31" s="428">
        <f t="shared" si="6"/>
        <v>0</v>
      </c>
      <c r="P31" s="411"/>
      <c r="Q31" s="410"/>
      <c r="R31" s="411"/>
      <c r="S31" s="411"/>
      <c r="T31" s="411"/>
      <c r="U31" s="410"/>
      <c r="V31" s="410"/>
      <c r="W31" s="411"/>
      <c r="X31" s="411"/>
      <c r="Y31" s="411"/>
      <c r="Z31" s="410"/>
      <c r="AA31" s="411"/>
      <c r="AB31" s="411"/>
      <c r="AC31" s="411"/>
      <c r="AD31" s="410"/>
      <c r="AE31" s="410"/>
      <c r="AF31" s="411"/>
      <c r="AG31" s="411"/>
      <c r="AH31" s="410"/>
    </row>
    <row r="32" spans="1:34">
      <c r="A32" s="409"/>
      <c r="C32" s="553"/>
      <c r="D32" s="410"/>
      <c r="E32" s="410"/>
      <c r="F32" s="410"/>
      <c r="G32" s="411"/>
      <c r="H32" s="411"/>
      <c r="I32" s="410"/>
      <c r="J32" s="428">
        <f t="shared" si="1"/>
        <v>0</v>
      </c>
      <c r="K32" s="428">
        <f t="shared" si="2"/>
        <v>0</v>
      </c>
      <c r="L32" s="428">
        <f t="shared" si="3"/>
        <v>0</v>
      </c>
      <c r="M32" s="428">
        <f t="shared" si="4"/>
        <v>0</v>
      </c>
      <c r="N32" s="428">
        <f t="shared" si="5"/>
        <v>0</v>
      </c>
      <c r="O32" s="428">
        <f t="shared" si="6"/>
        <v>0</v>
      </c>
      <c r="P32" s="411"/>
      <c r="Q32" s="410"/>
      <c r="R32" s="411"/>
      <c r="S32" s="411"/>
      <c r="T32" s="411"/>
      <c r="U32" s="410"/>
      <c r="V32" s="410"/>
      <c r="W32" s="411"/>
      <c r="X32" s="411"/>
      <c r="Y32" s="411"/>
      <c r="Z32" s="410"/>
      <c r="AA32" s="411"/>
      <c r="AB32" s="411"/>
      <c r="AC32" s="411"/>
      <c r="AD32" s="410"/>
      <c r="AE32" s="410"/>
      <c r="AF32" s="411"/>
      <c r="AG32" s="411"/>
      <c r="AH32" s="410"/>
    </row>
    <row r="33" spans="1:34">
      <c r="A33" s="409"/>
      <c r="C33" s="385"/>
      <c r="D33" s="410"/>
      <c r="E33" s="410"/>
      <c r="F33" s="410"/>
      <c r="G33" s="411"/>
      <c r="H33" s="411"/>
      <c r="I33" s="410"/>
      <c r="J33" s="916">
        <f t="shared" si="1"/>
        <v>0</v>
      </c>
      <c r="K33" s="916">
        <f t="shared" si="2"/>
        <v>0</v>
      </c>
      <c r="L33" s="916">
        <f t="shared" si="3"/>
        <v>0</v>
      </c>
      <c r="M33" s="916">
        <f t="shared" si="4"/>
        <v>0</v>
      </c>
      <c r="N33" s="916">
        <f t="shared" si="5"/>
        <v>0</v>
      </c>
      <c r="O33" s="916">
        <f t="shared" si="6"/>
        <v>0</v>
      </c>
      <c r="P33" s="411"/>
      <c r="Q33" s="410"/>
      <c r="R33" s="411"/>
      <c r="S33" s="411"/>
      <c r="T33" s="411"/>
      <c r="U33" s="410"/>
      <c r="V33" s="410"/>
      <c r="W33" s="411"/>
      <c r="X33" s="411"/>
      <c r="Y33" s="411"/>
      <c r="Z33" s="410"/>
      <c r="AA33" s="411"/>
      <c r="AB33" s="411"/>
      <c r="AC33" s="411"/>
      <c r="AD33" s="410"/>
      <c r="AE33" s="410"/>
      <c r="AF33" s="411"/>
      <c r="AG33" s="411"/>
      <c r="AH33" s="410"/>
    </row>
    <row r="34" spans="1:34">
      <c r="A34" s="436"/>
      <c r="B34" s="437"/>
      <c r="C34" s="438"/>
      <c r="D34" s="438"/>
      <c r="E34" s="413"/>
      <c r="F34" s="413"/>
      <c r="G34" s="414"/>
      <c r="H34" s="414"/>
      <c r="I34" s="415"/>
      <c r="J34" s="414"/>
      <c r="K34" s="414"/>
      <c r="L34" s="415"/>
      <c r="M34" s="415"/>
      <c r="N34" s="414"/>
      <c r="O34" s="414"/>
      <c r="P34" s="411"/>
      <c r="Q34" s="413"/>
      <c r="R34" s="414"/>
      <c r="S34" s="414"/>
      <c r="T34" s="414"/>
      <c r="U34" s="415"/>
      <c r="V34" s="415"/>
      <c r="W34" s="414"/>
      <c r="X34" s="414"/>
      <c r="Y34" s="411"/>
      <c r="Z34" s="413"/>
      <c r="AA34" s="414"/>
      <c r="AB34" s="414"/>
      <c r="AC34" s="414"/>
      <c r="AD34" s="415"/>
      <c r="AE34" s="415"/>
      <c r="AF34" s="414"/>
      <c r="AG34" s="414"/>
      <c r="AH34" s="415"/>
    </row>
    <row r="35" spans="1:34">
      <c r="B35" s="68" t="s">
        <v>215</v>
      </c>
    </row>
    <row r="36" spans="1:34" ht="26.25">
      <c r="A36" s="416"/>
      <c r="B36" s="382" t="s">
        <v>243</v>
      </c>
      <c r="J36" s="417"/>
      <c r="S36" s="417"/>
      <c r="AB36" s="417"/>
    </row>
    <row r="37" spans="1:34">
      <c r="B37" s="382" t="s">
        <v>237</v>
      </c>
      <c r="J37" s="417"/>
      <c r="N37" s="383"/>
      <c r="S37" s="417"/>
      <c r="W37" s="383"/>
      <c r="AB37" s="417"/>
      <c r="AF37" s="383"/>
    </row>
    <row r="38" spans="1:34">
      <c r="B38" s="382" t="s">
        <v>246</v>
      </c>
    </row>
    <row r="39" spans="1:34">
      <c r="B39" s="382" t="s">
        <v>247</v>
      </c>
    </row>
  </sheetData>
  <mergeCells count="14">
    <mergeCell ref="Z6:AG6"/>
    <mergeCell ref="AA7:AF7"/>
    <mergeCell ref="AF8:AF9"/>
    <mergeCell ref="J5:AG5"/>
    <mergeCell ref="J6:O6"/>
    <mergeCell ref="Q6:X6"/>
    <mergeCell ref="R7:W7"/>
    <mergeCell ref="W8:W9"/>
    <mergeCell ref="D5:E6"/>
    <mergeCell ref="F5:I6"/>
    <mergeCell ref="F7:I7"/>
    <mergeCell ref="J7:N7"/>
    <mergeCell ref="H8:H9"/>
    <mergeCell ref="N8:N9"/>
  </mergeCells>
  <pageMargins left="0.28000000000000003" right="0.27559055118110237" top="0.54" bottom="0.39370078740157483" header="0.19685039370078741" footer="0.23622047244094491"/>
  <pageSetup paperSize="9" scale="80" orientation="landscape" horizontalDpi="300" verticalDpi="300" r:id="rId1"/>
  <headerFooter alignWithMargins="0">
    <oddFooter>&amp;L&amp;10(&amp;D),(&amp;T)&amp;R&amp;10&amp;F.xls
Sheet&amp;A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00B050"/>
    <pageSetUpPr fitToPage="1"/>
  </sheetPr>
  <dimension ref="A1:O50"/>
  <sheetViews>
    <sheetView showGridLines="0" topLeftCell="A23" zoomScaleNormal="100" zoomScaleSheetLayoutView="110" workbookViewId="0">
      <selection activeCell="A29" sqref="A29:O50"/>
    </sheetView>
  </sheetViews>
  <sheetFormatPr defaultRowHeight="21"/>
  <cols>
    <col min="1" max="1" width="8.42578125" style="67" customWidth="1"/>
    <col min="2" max="2" width="29.85546875" style="67" customWidth="1"/>
    <col min="3" max="3" width="10.7109375" style="67" bestFit="1" customWidth="1"/>
    <col min="4" max="4" width="8.85546875" style="67" customWidth="1"/>
    <col min="5" max="5" width="9.85546875" style="67" bestFit="1" customWidth="1"/>
    <col min="6" max="8" width="8.85546875" style="67" customWidth="1"/>
    <col min="9" max="9" width="9.140625" style="67" bestFit="1" customWidth="1"/>
    <col min="10" max="10" width="8.85546875" style="67" customWidth="1"/>
    <col min="11" max="11" width="9.85546875" style="67" bestFit="1" customWidth="1"/>
    <col min="12" max="12" width="12.85546875" style="67" customWidth="1"/>
    <col min="13" max="13" width="13.7109375" style="67" customWidth="1"/>
    <col min="14" max="14" width="13.85546875" style="67" customWidth="1"/>
    <col min="15" max="15" width="22.42578125" style="67" bestFit="1" customWidth="1"/>
    <col min="16" max="256" width="9.140625" style="67"/>
    <col min="257" max="257" width="5.85546875" style="67" customWidth="1"/>
    <col min="258" max="258" width="25.42578125" style="67" customWidth="1"/>
    <col min="259" max="264" width="8.85546875" style="67" customWidth="1"/>
    <col min="265" max="265" width="9.140625" style="67" bestFit="1" customWidth="1"/>
    <col min="266" max="268" width="8.85546875" style="67" customWidth="1"/>
    <col min="269" max="269" width="11.5703125" style="67" bestFit="1" customWidth="1"/>
    <col min="270" max="270" width="40.140625" style="67" customWidth="1"/>
    <col min="271" max="271" width="10.42578125" style="67" customWidth="1"/>
    <col min="272" max="512" width="9.140625" style="67"/>
    <col min="513" max="513" width="5.85546875" style="67" customWidth="1"/>
    <col min="514" max="514" width="25.42578125" style="67" customWidth="1"/>
    <col min="515" max="520" width="8.85546875" style="67" customWidth="1"/>
    <col min="521" max="521" width="9.140625" style="67" bestFit="1" customWidth="1"/>
    <col min="522" max="524" width="8.85546875" style="67" customWidth="1"/>
    <col min="525" max="525" width="11.5703125" style="67" bestFit="1" customWidth="1"/>
    <col min="526" max="526" width="40.140625" style="67" customWidth="1"/>
    <col min="527" max="527" width="10.42578125" style="67" customWidth="1"/>
    <col min="528" max="768" width="9.140625" style="67"/>
    <col min="769" max="769" width="5.85546875" style="67" customWidth="1"/>
    <col min="770" max="770" width="25.42578125" style="67" customWidth="1"/>
    <col min="771" max="776" width="8.85546875" style="67" customWidth="1"/>
    <col min="777" max="777" width="9.140625" style="67" bestFit="1" customWidth="1"/>
    <col min="778" max="780" width="8.85546875" style="67" customWidth="1"/>
    <col min="781" max="781" width="11.5703125" style="67" bestFit="1" customWidth="1"/>
    <col min="782" max="782" width="40.140625" style="67" customWidth="1"/>
    <col min="783" max="783" width="10.42578125" style="67" customWidth="1"/>
    <col min="784" max="1024" width="9.140625" style="67"/>
    <col min="1025" max="1025" width="5.85546875" style="67" customWidth="1"/>
    <col min="1026" max="1026" width="25.42578125" style="67" customWidth="1"/>
    <col min="1027" max="1032" width="8.85546875" style="67" customWidth="1"/>
    <col min="1033" max="1033" width="9.140625" style="67" bestFit="1" customWidth="1"/>
    <col min="1034" max="1036" width="8.85546875" style="67" customWidth="1"/>
    <col min="1037" max="1037" width="11.5703125" style="67" bestFit="1" customWidth="1"/>
    <col min="1038" max="1038" width="40.140625" style="67" customWidth="1"/>
    <col min="1039" max="1039" width="10.42578125" style="67" customWidth="1"/>
    <col min="1040" max="1280" width="9.140625" style="67"/>
    <col min="1281" max="1281" width="5.85546875" style="67" customWidth="1"/>
    <col min="1282" max="1282" width="25.42578125" style="67" customWidth="1"/>
    <col min="1283" max="1288" width="8.85546875" style="67" customWidth="1"/>
    <col min="1289" max="1289" width="9.140625" style="67" bestFit="1" customWidth="1"/>
    <col min="1290" max="1292" width="8.85546875" style="67" customWidth="1"/>
    <col min="1293" max="1293" width="11.5703125" style="67" bestFit="1" customWidth="1"/>
    <col min="1294" max="1294" width="40.140625" style="67" customWidth="1"/>
    <col min="1295" max="1295" width="10.42578125" style="67" customWidth="1"/>
    <col min="1296" max="1536" width="9.140625" style="67"/>
    <col min="1537" max="1537" width="5.85546875" style="67" customWidth="1"/>
    <col min="1538" max="1538" width="25.42578125" style="67" customWidth="1"/>
    <col min="1539" max="1544" width="8.85546875" style="67" customWidth="1"/>
    <col min="1545" max="1545" width="9.140625" style="67" bestFit="1" customWidth="1"/>
    <col min="1546" max="1548" width="8.85546875" style="67" customWidth="1"/>
    <col min="1549" max="1549" width="11.5703125" style="67" bestFit="1" customWidth="1"/>
    <col min="1550" max="1550" width="40.140625" style="67" customWidth="1"/>
    <col min="1551" max="1551" width="10.42578125" style="67" customWidth="1"/>
    <col min="1552" max="1792" width="9.140625" style="67"/>
    <col min="1793" max="1793" width="5.85546875" style="67" customWidth="1"/>
    <col min="1794" max="1794" width="25.42578125" style="67" customWidth="1"/>
    <col min="1795" max="1800" width="8.85546875" style="67" customWidth="1"/>
    <col min="1801" max="1801" width="9.140625" style="67" bestFit="1" customWidth="1"/>
    <col min="1802" max="1804" width="8.85546875" style="67" customWidth="1"/>
    <col min="1805" max="1805" width="11.5703125" style="67" bestFit="1" customWidth="1"/>
    <col min="1806" max="1806" width="40.140625" style="67" customWidth="1"/>
    <col min="1807" max="1807" width="10.42578125" style="67" customWidth="1"/>
    <col min="1808" max="2048" width="9.140625" style="67"/>
    <col min="2049" max="2049" width="5.85546875" style="67" customWidth="1"/>
    <col min="2050" max="2050" width="25.42578125" style="67" customWidth="1"/>
    <col min="2051" max="2056" width="8.85546875" style="67" customWidth="1"/>
    <col min="2057" max="2057" width="9.140625" style="67" bestFit="1" customWidth="1"/>
    <col min="2058" max="2060" width="8.85546875" style="67" customWidth="1"/>
    <col min="2061" max="2061" width="11.5703125" style="67" bestFit="1" customWidth="1"/>
    <col min="2062" max="2062" width="40.140625" style="67" customWidth="1"/>
    <col min="2063" max="2063" width="10.42578125" style="67" customWidth="1"/>
    <col min="2064" max="2304" width="9.140625" style="67"/>
    <col min="2305" max="2305" width="5.85546875" style="67" customWidth="1"/>
    <col min="2306" max="2306" width="25.42578125" style="67" customWidth="1"/>
    <col min="2307" max="2312" width="8.85546875" style="67" customWidth="1"/>
    <col min="2313" max="2313" width="9.140625" style="67" bestFit="1" customWidth="1"/>
    <col min="2314" max="2316" width="8.85546875" style="67" customWidth="1"/>
    <col min="2317" max="2317" width="11.5703125" style="67" bestFit="1" customWidth="1"/>
    <col min="2318" max="2318" width="40.140625" style="67" customWidth="1"/>
    <col min="2319" max="2319" width="10.42578125" style="67" customWidth="1"/>
    <col min="2320" max="2560" width="9.140625" style="67"/>
    <col min="2561" max="2561" width="5.85546875" style="67" customWidth="1"/>
    <col min="2562" max="2562" width="25.42578125" style="67" customWidth="1"/>
    <col min="2563" max="2568" width="8.85546875" style="67" customWidth="1"/>
    <col min="2569" max="2569" width="9.140625" style="67" bestFit="1" customWidth="1"/>
    <col min="2570" max="2572" width="8.85546875" style="67" customWidth="1"/>
    <col min="2573" max="2573" width="11.5703125" style="67" bestFit="1" customWidth="1"/>
    <col min="2574" max="2574" width="40.140625" style="67" customWidth="1"/>
    <col min="2575" max="2575" width="10.42578125" style="67" customWidth="1"/>
    <col min="2576" max="2816" width="9.140625" style="67"/>
    <col min="2817" max="2817" width="5.85546875" style="67" customWidth="1"/>
    <col min="2818" max="2818" width="25.42578125" style="67" customWidth="1"/>
    <col min="2819" max="2824" width="8.85546875" style="67" customWidth="1"/>
    <col min="2825" max="2825" width="9.140625" style="67" bestFit="1" customWidth="1"/>
    <col min="2826" max="2828" width="8.85546875" style="67" customWidth="1"/>
    <col min="2829" max="2829" width="11.5703125" style="67" bestFit="1" customWidth="1"/>
    <col min="2830" max="2830" width="40.140625" style="67" customWidth="1"/>
    <col min="2831" max="2831" width="10.42578125" style="67" customWidth="1"/>
    <col min="2832" max="3072" width="9.140625" style="67"/>
    <col min="3073" max="3073" width="5.85546875" style="67" customWidth="1"/>
    <col min="3074" max="3074" width="25.42578125" style="67" customWidth="1"/>
    <col min="3075" max="3080" width="8.85546875" style="67" customWidth="1"/>
    <col min="3081" max="3081" width="9.140625" style="67" bestFit="1" customWidth="1"/>
    <col min="3082" max="3084" width="8.85546875" style="67" customWidth="1"/>
    <col min="3085" max="3085" width="11.5703125" style="67" bestFit="1" customWidth="1"/>
    <col min="3086" max="3086" width="40.140625" style="67" customWidth="1"/>
    <col min="3087" max="3087" width="10.42578125" style="67" customWidth="1"/>
    <col min="3088" max="3328" width="9.140625" style="67"/>
    <col min="3329" max="3329" width="5.85546875" style="67" customWidth="1"/>
    <col min="3330" max="3330" width="25.42578125" style="67" customWidth="1"/>
    <col min="3331" max="3336" width="8.85546875" style="67" customWidth="1"/>
    <col min="3337" max="3337" width="9.140625" style="67" bestFit="1" customWidth="1"/>
    <col min="3338" max="3340" width="8.85546875" style="67" customWidth="1"/>
    <col min="3341" max="3341" width="11.5703125" style="67" bestFit="1" customWidth="1"/>
    <col min="3342" max="3342" width="40.140625" style="67" customWidth="1"/>
    <col min="3343" max="3343" width="10.42578125" style="67" customWidth="1"/>
    <col min="3344" max="3584" width="9.140625" style="67"/>
    <col min="3585" max="3585" width="5.85546875" style="67" customWidth="1"/>
    <col min="3586" max="3586" width="25.42578125" style="67" customWidth="1"/>
    <col min="3587" max="3592" width="8.85546875" style="67" customWidth="1"/>
    <col min="3593" max="3593" width="9.140625" style="67" bestFit="1" customWidth="1"/>
    <col min="3594" max="3596" width="8.85546875" style="67" customWidth="1"/>
    <col min="3597" max="3597" width="11.5703125" style="67" bestFit="1" customWidth="1"/>
    <col min="3598" max="3598" width="40.140625" style="67" customWidth="1"/>
    <col min="3599" max="3599" width="10.42578125" style="67" customWidth="1"/>
    <col min="3600" max="3840" width="9.140625" style="67"/>
    <col min="3841" max="3841" width="5.85546875" style="67" customWidth="1"/>
    <col min="3842" max="3842" width="25.42578125" style="67" customWidth="1"/>
    <col min="3843" max="3848" width="8.85546875" style="67" customWidth="1"/>
    <col min="3849" max="3849" width="9.140625" style="67" bestFit="1" customWidth="1"/>
    <col min="3850" max="3852" width="8.85546875" style="67" customWidth="1"/>
    <col min="3853" max="3853" width="11.5703125" style="67" bestFit="1" customWidth="1"/>
    <col min="3854" max="3854" width="40.140625" style="67" customWidth="1"/>
    <col min="3855" max="3855" width="10.42578125" style="67" customWidth="1"/>
    <col min="3856" max="4096" width="9.140625" style="67"/>
    <col min="4097" max="4097" width="5.85546875" style="67" customWidth="1"/>
    <col min="4098" max="4098" width="25.42578125" style="67" customWidth="1"/>
    <col min="4099" max="4104" width="8.85546875" style="67" customWidth="1"/>
    <col min="4105" max="4105" width="9.140625" style="67" bestFit="1" customWidth="1"/>
    <col min="4106" max="4108" width="8.85546875" style="67" customWidth="1"/>
    <col min="4109" max="4109" width="11.5703125" style="67" bestFit="1" customWidth="1"/>
    <col min="4110" max="4110" width="40.140625" style="67" customWidth="1"/>
    <col min="4111" max="4111" width="10.42578125" style="67" customWidth="1"/>
    <col min="4112" max="4352" width="9.140625" style="67"/>
    <col min="4353" max="4353" width="5.85546875" style="67" customWidth="1"/>
    <col min="4354" max="4354" width="25.42578125" style="67" customWidth="1"/>
    <col min="4355" max="4360" width="8.85546875" style="67" customWidth="1"/>
    <col min="4361" max="4361" width="9.140625" style="67" bestFit="1" customWidth="1"/>
    <col min="4362" max="4364" width="8.85546875" style="67" customWidth="1"/>
    <col min="4365" max="4365" width="11.5703125" style="67" bestFit="1" customWidth="1"/>
    <col min="4366" max="4366" width="40.140625" style="67" customWidth="1"/>
    <col min="4367" max="4367" width="10.42578125" style="67" customWidth="1"/>
    <col min="4368" max="4608" width="9.140625" style="67"/>
    <col min="4609" max="4609" width="5.85546875" style="67" customWidth="1"/>
    <col min="4610" max="4610" width="25.42578125" style="67" customWidth="1"/>
    <col min="4611" max="4616" width="8.85546875" style="67" customWidth="1"/>
    <col min="4617" max="4617" width="9.140625" style="67" bestFit="1" customWidth="1"/>
    <col min="4618" max="4620" width="8.85546875" style="67" customWidth="1"/>
    <col min="4621" max="4621" width="11.5703125" style="67" bestFit="1" customWidth="1"/>
    <col min="4622" max="4622" width="40.140625" style="67" customWidth="1"/>
    <col min="4623" max="4623" width="10.42578125" style="67" customWidth="1"/>
    <col min="4624" max="4864" width="9.140625" style="67"/>
    <col min="4865" max="4865" width="5.85546875" style="67" customWidth="1"/>
    <col min="4866" max="4866" width="25.42578125" style="67" customWidth="1"/>
    <col min="4867" max="4872" width="8.85546875" style="67" customWidth="1"/>
    <col min="4873" max="4873" width="9.140625" style="67" bestFit="1" customWidth="1"/>
    <col min="4874" max="4876" width="8.85546875" style="67" customWidth="1"/>
    <col min="4877" max="4877" width="11.5703125" style="67" bestFit="1" customWidth="1"/>
    <col min="4878" max="4878" width="40.140625" style="67" customWidth="1"/>
    <col min="4879" max="4879" width="10.42578125" style="67" customWidth="1"/>
    <col min="4880" max="5120" width="9.140625" style="67"/>
    <col min="5121" max="5121" width="5.85546875" style="67" customWidth="1"/>
    <col min="5122" max="5122" width="25.42578125" style="67" customWidth="1"/>
    <col min="5123" max="5128" width="8.85546875" style="67" customWidth="1"/>
    <col min="5129" max="5129" width="9.140625" style="67" bestFit="1" customWidth="1"/>
    <col min="5130" max="5132" width="8.85546875" style="67" customWidth="1"/>
    <col min="5133" max="5133" width="11.5703125" style="67" bestFit="1" customWidth="1"/>
    <col min="5134" max="5134" width="40.140625" style="67" customWidth="1"/>
    <col min="5135" max="5135" width="10.42578125" style="67" customWidth="1"/>
    <col min="5136" max="5376" width="9.140625" style="67"/>
    <col min="5377" max="5377" width="5.85546875" style="67" customWidth="1"/>
    <col min="5378" max="5378" width="25.42578125" style="67" customWidth="1"/>
    <col min="5379" max="5384" width="8.85546875" style="67" customWidth="1"/>
    <col min="5385" max="5385" width="9.140625" style="67" bestFit="1" customWidth="1"/>
    <col min="5386" max="5388" width="8.85546875" style="67" customWidth="1"/>
    <col min="5389" max="5389" width="11.5703125" style="67" bestFit="1" customWidth="1"/>
    <col min="5390" max="5390" width="40.140625" style="67" customWidth="1"/>
    <col min="5391" max="5391" width="10.42578125" style="67" customWidth="1"/>
    <col min="5392" max="5632" width="9.140625" style="67"/>
    <col min="5633" max="5633" width="5.85546875" style="67" customWidth="1"/>
    <col min="5634" max="5634" width="25.42578125" style="67" customWidth="1"/>
    <col min="5635" max="5640" width="8.85546875" style="67" customWidth="1"/>
    <col min="5641" max="5641" width="9.140625" style="67" bestFit="1" customWidth="1"/>
    <col min="5642" max="5644" width="8.85546875" style="67" customWidth="1"/>
    <col min="5645" max="5645" width="11.5703125" style="67" bestFit="1" customWidth="1"/>
    <col min="5646" max="5646" width="40.140625" style="67" customWidth="1"/>
    <col min="5647" max="5647" width="10.42578125" style="67" customWidth="1"/>
    <col min="5648" max="5888" width="9.140625" style="67"/>
    <col min="5889" max="5889" width="5.85546875" style="67" customWidth="1"/>
    <col min="5890" max="5890" width="25.42578125" style="67" customWidth="1"/>
    <col min="5891" max="5896" width="8.85546875" style="67" customWidth="1"/>
    <col min="5897" max="5897" width="9.140625" style="67" bestFit="1" customWidth="1"/>
    <col min="5898" max="5900" width="8.85546875" style="67" customWidth="1"/>
    <col min="5901" max="5901" width="11.5703125" style="67" bestFit="1" customWidth="1"/>
    <col min="5902" max="5902" width="40.140625" style="67" customWidth="1"/>
    <col min="5903" max="5903" width="10.42578125" style="67" customWidth="1"/>
    <col min="5904" max="6144" width="9.140625" style="67"/>
    <col min="6145" max="6145" width="5.85546875" style="67" customWidth="1"/>
    <col min="6146" max="6146" width="25.42578125" style="67" customWidth="1"/>
    <col min="6147" max="6152" width="8.85546875" style="67" customWidth="1"/>
    <col min="6153" max="6153" width="9.140625" style="67" bestFit="1" customWidth="1"/>
    <col min="6154" max="6156" width="8.85546875" style="67" customWidth="1"/>
    <col min="6157" max="6157" width="11.5703125" style="67" bestFit="1" customWidth="1"/>
    <col min="6158" max="6158" width="40.140625" style="67" customWidth="1"/>
    <col min="6159" max="6159" width="10.42578125" style="67" customWidth="1"/>
    <col min="6160" max="6400" width="9.140625" style="67"/>
    <col min="6401" max="6401" width="5.85546875" style="67" customWidth="1"/>
    <col min="6402" max="6402" width="25.42578125" style="67" customWidth="1"/>
    <col min="6403" max="6408" width="8.85546875" style="67" customWidth="1"/>
    <col min="6409" max="6409" width="9.140625" style="67" bestFit="1" customWidth="1"/>
    <col min="6410" max="6412" width="8.85546875" style="67" customWidth="1"/>
    <col min="6413" max="6413" width="11.5703125" style="67" bestFit="1" customWidth="1"/>
    <col min="6414" max="6414" width="40.140625" style="67" customWidth="1"/>
    <col min="6415" max="6415" width="10.42578125" style="67" customWidth="1"/>
    <col min="6416" max="6656" width="9.140625" style="67"/>
    <col min="6657" max="6657" width="5.85546875" style="67" customWidth="1"/>
    <col min="6658" max="6658" width="25.42578125" style="67" customWidth="1"/>
    <col min="6659" max="6664" width="8.85546875" style="67" customWidth="1"/>
    <col min="6665" max="6665" width="9.140625" style="67" bestFit="1" customWidth="1"/>
    <col min="6666" max="6668" width="8.85546875" style="67" customWidth="1"/>
    <col min="6669" max="6669" width="11.5703125" style="67" bestFit="1" customWidth="1"/>
    <col min="6670" max="6670" width="40.140625" style="67" customWidth="1"/>
    <col min="6671" max="6671" width="10.42578125" style="67" customWidth="1"/>
    <col min="6672" max="6912" width="9.140625" style="67"/>
    <col min="6913" max="6913" width="5.85546875" style="67" customWidth="1"/>
    <col min="6914" max="6914" width="25.42578125" style="67" customWidth="1"/>
    <col min="6915" max="6920" width="8.85546875" style="67" customWidth="1"/>
    <col min="6921" max="6921" width="9.140625" style="67" bestFit="1" customWidth="1"/>
    <col min="6922" max="6924" width="8.85546875" style="67" customWidth="1"/>
    <col min="6925" max="6925" width="11.5703125" style="67" bestFit="1" customWidth="1"/>
    <col min="6926" max="6926" width="40.140625" style="67" customWidth="1"/>
    <col min="6927" max="6927" width="10.42578125" style="67" customWidth="1"/>
    <col min="6928" max="7168" width="9.140625" style="67"/>
    <col min="7169" max="7169" width="5.85546875" style="67" customWidth="1"/>
    <col min="7170" max="7170" width="25.42578125" style="67" customWidth="1"/>
    <col min="7171" max="7176" width="8.85546875" style="67" customWidth="1"/>
    <col min="7177" max="7177" width="9.140625" style="67" bestFit="1" customWidth="1"/>
    <col min="7178" max="7180" width="8.85546875" style="67" customWidth="1"/>
    <col min="7181" max="7181" width="11.5703125" style="67" bestFit="1" customWidth="1"/>
    <col min="7182" max="7182" width="40.140625" style="67" customWidth="1"/>
    <col min="7183" max="7183" width="10.42578125" style="67" customWidth="1"/>
    <col min="7184" max="7424" width="9.140625" style="67"/>
    <col min="7425" max="7425" width="5.85546875" style="67" customWidth="1"/>
    <col min="7426" max="7426" width="25.42578125" style="67" customWidth="1"/>
    <col min="7427" max="7432" width="8.85546875" style="67" customWidth="1"/>
    <col min="7433" max="7433" width="9.140625" style="67" bestFit="1" customWidth="1"/>
    <col min="7434" max="7436" width="8.85546875" style="67" customWidth="1"/>
    <col min="7437" max="7437" width="11.5703125" style="67" bestFit="1" customWidth="1"/>
    <col min="7438" max="7438" width="40.140625" style="67" customWidth="1"/>
    <col min="7439" max="7439" width="10.42578125" style="67" customWidth="1"/>
    <col min="7440" max="7680" width="9.140625" style="67"/>
    <col min="7681" max="7681" width="5.85546875" style="67" customWidth="1"/>
    <col min="7682" max="7682" width="25.42578125" style="67" customWidth="1"/>
    <col min="7683" max="7688" width="8.85546875" style="67" customWidth="1"/>
    <col min="7689" max="7689" width="9.140625" style="67" bestFit="1" customWidth="1"/>
    <col min="7690" max="7692" width="8.85546875" style="67" customWidth="1"/>
    <col min="7693" max="7693" width="11.5703125" style="67" bestFit="1" customWidth="1"/>
    <col min="7694" max="7694" width="40.140625" style="67" customWidth="1"/>
    <col min="7695" max="7695" width="10.42578125" style="67" customWidth="1"/>
    <col min="7696" max="7936" width="9.140625" style="67"/>
    <col min="7937" max="7937" width="5.85546875" style="67" customWidth="1"/>
    <col min="7938" max="7938" width="25.42578125" style="67" customWidth="1"/>
    <col min="7939" max="7944" width="8.85546875" style="67" customWidth="1"/>
    <col min="7945" max="7945" width="9.140625" style="67" bestFit="1" customWidth="1"/>
    <col min="7946" max="7948" width="8.85546875" style="67" customWidth="1"/>
    <col min="7949" max="7949" width="11.5703125" style="67" bestFit="1" customWidth="1"/>
    <col min="7950" max="7950" width="40.140625" style="67" customWidth="1"/>
    <col min="7951" max="7951" width="10.42578125" style="67" customWidth="1"/>
    <col min="7952" max="8192" width="9.140625" style="67"/>
    <col min="8193" max="8193" width="5.85546875" style="67" customWidth="1"/>
    <col min="8194" max="8194" width="25.42578125" style="67" customWidth="1"/>
    <col min="8195" max="8200" width="8.85546875" style="67" customWidth="1"/>
    <col min="8201" max="8201" width="9.140625" style="67" bestFit="1" customWidth="1"/>
    <col min="8202" max="8204" width="8.85546875" style="67" customWidth="1"/>
    <col min="8205" max="8205" width="11.5703125" style="67" bestFit="1" customWidth="1"/>
    <col min="8206" max="8206" width="40.140625" style="67" customWidth="1"/>
    <col min="8207" max="8207" width="10.42578125" style="67" customWidth="1"/>
    <col min="8208" max="8448" width="9.140625" style="67"/>
    <col min="8449" max="8449" width="5.85546875" style="67" customWidth="1"/>
    <col min="8450" max="8450" width="25.42578125" style="67" customWidth="1"/>
    <col min="8451" max="8456" width="8.85546875" style="67" customWidth="1"/>
    <col min="8457" max="8457" width="9.140625" style="67" bestFit="1" customWidth="1"/>
    <col min="8458" max="8460" width="8.85546875" style="67" customWidth="1"/>
    <col min="8461" max="8461" width="11.5703125" style="67" bestFit="1" customWidth="1"/>
    <col min="8462" max="8462" width="40.140625" style="67" customWidth="1"/>
    <col min="8463" max="8463" width="10.42578125" style="67" customWidth="1"/>
    <col min="8464" max="8704" width="9.140625" style="67"/>
    <col min="8705" max="8705" width="5.85546875" style="67" customWidth="1"/>
    <col min="8706" max="8706" width="25.42578125" style="67" customWidth="1"/>
    <col min="8707" max="8712" width="8.85546875" style="67" customWidth="1"/>
    <col min="8713" max="8713" width="9.140625" style="67" bestFit="1" customWidth="1"/>
    <col min="8714" max="8716" width="8.85546875" style="67" customWidth="1"/>
    <col min="8717" max="8717" width="11.5703125" style="67" bestFit="1" customWidth="1"/>
    <col min="8718" max="8718" width="40.140625" style="67" customWidth="1"/>
    <col min="8719" max="8719" width="10.42578125" style="67" customWidth="1"/>
    <col min="8720" max="8960" width="9.140625" style="67"/>
    <col min="8961" max="8961" width="5.85546875" style="67" customWidth="1"/>
    <col min="8962" max="8962" width="25.42578125" style="67" customWidth="1"/>
    <col min="8963" max="8968" width="8.85546875" style="67" customWidth="1"/>
    <col min="8969" max="8969" width="9.140625" style="67" bestFit="1" customWidth="1"/>
    <col min="8970" max="8972" width="8.85546875" style="67" customWidth="1"/>
    <col min="8973" max="8973" width="11.5703125" style="67" bestFit="1" customWidth="1"/>
    <col min="8974" max="8974" width="40.140625" style="67" customWidth="1"/>
    <col min="8975" max="8975" width="10.42578125" style="67" customWidth="1"/>
    <col min="8976" max="9216" width="9.140625" style="67"/>
    <col min="9217" max="9217" width="5.85546875" style="67" customWidth="1"/>
    <col min="9218" max="9218" width="25.42578125" style="67" customWidth="1"/>
    <col min="9219" max="9224" width="8.85546875" style="67" customWidth="1"/>
    <col min="9225" max="9225" width="9.140625" style="67" bestFit="1" customWidth="1"/>
    <col min="9226" max="9228" width="8.85546875" style="67" customWidth="1"/>
    <col min="9229" max="9229" width="11.5703125" style="67" bestFit="1" customWidth="1"/>
    <col min="9230" max="9230" width="40.140625" style="67" customWidth="1"/>
    <col min="9231" max="9231" width="10.42578125" style="67" customWidth="1"/>
    <col min="9232" max="9472" width="9.140625" style="67"/>
    <col min="9473" max="9473" width="5.85546875" style="67" customWidth="1"/>
    <col min="9474" max="9474" width="25.42578125" style="67" customWidth="1"/>
    <col min="9475" max="9480" width="8.85546875" style="67" customWidth="1"/>
    <col min="9481" max="9481" width="9.140625" style="67" bestFit="1" customWidth="1"/>
    <col min="9482" max="9484" width="8.85546875" style="67" customWidth="1"/>
    <col min="9485" max="9485" width="11.5703125" style="67" bestFit="1" customWidth="1"/>
    <col min="9486" max="9486" width="40.140625" style="67" customWidth="1"/>
    <col min="9487" max="9487" width="10.42578125" style="67" customWidth="1"/>
    <col min="9488" max="9728" width="9.140625" style="67"/>
    <col min="9729" max="9729" width="5.85546875" style="67" customWidth="1"/>
    <col min="9730" max="9730" width="25.42578125" style="67" customWidth="1"/>
    <col min="9731" max="9736" width="8.85546875" style="67" customWidth="1"/>
    <col min="9737" max="9737" width="9.140625" style="67" bestFit="1" customWidth="1"/>
    <col min="9738" max="9740" width="8.85546875" style="67" customWidth="1"/>
    <col min="9741" max="9741" width="11.5703125" style="67" bestFit="1" customWidth="1"/>
    <col min="9742" max="9742" width="40.140625" style="67" customWidth="1"/>
    <col min="9743" max="9743" width="10.42578125" style="67" customWidth="1"/>
    <col min="9744" max="9984" width="9.140625" style="67"/>
    <col min="9985" max="9985" width="5.85546875" style="67" customWidth="1"/>
    <col min="9986" max="9986" width="25.42578125" style="67" customWidth="1"/>
    <col min="9987" max="9992" width="8.85546875" style="67" customWidth="1"/>
    <col min="9993" max="9993" width="9.140625" style="67" bestFit="1" customWidth="1"/>
    <col min="9994" max="9996" width="8.85546875" style="67" customWidth="1"/>
    <col min="9997" max="9997" width="11.5703125" style="67" bestFit="1" customWidth="1"/>
    <col min="9998" max="9998" width="40.140625" style="67" customWidth="1"/>
    <col min="9999" max="9999" width="10.42578125" style="67" customWidth="1"/>
    <col min="10000" max="10240" width="9.140625" style="67"/>
    <col min="10241" max="10241" width="5.85546875" style="67" customWidth="1"/>
    <col min="10242" max="10242" width="25.42578125" style="67" customWidth="1"/>
    <col min="10243" max="10248" width="8.85546875" style="67" customWidth="1"/>
    <col min="10249" max="10249" width="9.140625" style="67" bestFit="1" customWidth="1"/>
    <col min="10250" max="10252" width="8.85546875" style="67" customWidth="1"/>
    <col min="10253" max="10253" width="11.5703125" style="67" bestFit="1" customWidth="1"/>
    <col min="10254" max="10254" width="40.140625" style="67" customWidth="1"/>
    <col min="10255" max="10255" width="10.42578125" style="67" customWidth="1"/>
    <col min="10256" max="10496" width="9.140625" style="67"/>
    <col min="10497" max="10497" width="5.85546875" style="67" customWidth="1"/>
    <col min="10498" max="10498" width="25.42578125" style="67" customWidth="1"/>
    <col min="10499" max="10504" width="8.85546875" style="67" customWidth="1"/>
    <col min="10505" max="10505" width="9.140625" style="67" bestFit="1" customWidth="1"/>
    <col min="10506" max="10508" width="8.85546875" style="67" customWidth="1"/>
    <col min="10509" max="10509" width="11.5703125" style="67" bestFit="1" customWidth="1"/>
    <col min="10510" max="10510" width="40.140625" style="67" customWidth="1"/>
    <col min="10511" max="10511" width="10.42578125" style="67" customWidth="1"/>
    <col min="10512" max="10752" width="9.140625" style="67"/>
    <col min="10753" max="10753" width="5.85546875" style="67" customWidth="1"/>
    <col min="10754" max="10754" width="25.42578125" style="67" customWidth="1"/>
    <col min="10755" max="10760" width="8.85546875" style="67" customWidth="1"/>
    <col min="10761" max="10761" width="9.140625" style="67" bestFit="1" customWidth="1"/>
    <col min="10762" max="10764" width="8.85546875" style="67" customWidth="1"/>
    <col min="10765" max="10765" width="11.5703125" style="67" bestFit="1" customWidth="1"/>
    <col min="10766" max="10766" width="40.140625" style="67" customWidth="1"/>
    <col min="10767" max="10767" width="10.42578125" style="67" customWidth="1"/>
    <col min="10768" max="11008" width="9.140625" style="67"/>
    <col min="11009" max="11009" width="5.85546875" style="67" customWidth="1"/>
    <col min="11010" max="11010" width="25.42578125" style="67" customWidth="1"/>
    <col min="11011" max="11016" width="8.85546875" style="67" customWidth="1"/>
    <col min="11017" max="11017" width="9.140625" style="67" bestFit="1" customWidth="1"/>
    <col min="11018" max="11020" width="8.85546875" style="67" customWidth="1"/>
    <col min="11021" max="11021" width="11.5703125" style="67" bestFit="1" customWidth="1"/>
    <col min="11022" max="11022" width="40.140625" style="67" customWidth="1"/>
    <col min="11023" max="11023" width="10.42578125" style="67" customWidth="1"/>
    <col min="11024" max="11264" width="9.140625" style="67"/>
    <col min="11265" max="11265" width="5.85546875" style="67" customWidth="1"/>
    <col min="11266" max="11266" width="25.42578125" style="67" customWidth="1"/>
    <col min="11267" max="11272" width="8.85546875" style="67" customWidth="1"/>
    <col min="11273" max="11273" width="9.140625" style="67" bestFit="1" customWidth="1"/>
    <col min="11274" max="11276" width="8.85546875" style="67" customWidth="1"/>
    <col min="11277" max="11277" width="11.5703125" style="67" bestFit="1" customWidth="1"/>
    <col min="11278" max="11278" width="40.140625" style="67" customWidth="1"/>
    <col min="11279" max="11279" width="10.42578125" style="67" customWidth="1"/>
    <col min="11280" max="11520" width="9.140625" style="67"/>
    <col min="11521" max="11521" width="5.85546875" style="67" customWidth="1"/>
    <col min="11522" max="11522" width="25.42578125" style="67" customWidth="1"/>
    <col min="11523" max="11528" width="8.85546875" style="67" customWidth="1"/>
    <col min="11529" max="11529" width="9.140625" style="67" bestFit="1" customWidth="1"/>
    <col min="11530" max="11532" width="8.85546875" style="67" customWidth="1"/>
    <col min="11533" max="11533" width="11.5703125" style="67" bestFit="1" customWidth="1"/>
    <col min="11534" max="11534" width="40.140625" style="67" customWidth="1"/>
    <col min="11535" max="11535" width="10.42578125" style="67" customWidth="1"/>
    <col min="11536" max="11776" width="9.140625" style="67"/>
    <col min="11777" max="11777" width="5.85546875" style="67" customWidth="1"/>
    <col min="11778" max="11778" width="25.42578125" style="67" customWidth="1"/>
    <col min="11779" max="11784" width="8.85546875" style="67" customWidth="1"/>
    <col min="11785" max="11785" width="9.140625" style="67" bestFit="1" customWidth="1"/>
    <col min="11786" max="11788" width="8.85546875" style="67" customWidth="1"/>
    <col min="11789" max="11789" width="11.5703125" style="67" bestFit="1" customWidth="1"/>
    <col min="11790" max="11790" width="40.140625" style="67" customWidth="1"/>
    <col min="11791" max="11791" width="10.42578125" style="67" customWidth="1"/>
    <col min="11792" max="12032" width="9.140625" style="67"/>
    <col min="12033" max="12033" width="5.85546875" style="67" customWidth="1"/>
    <col min="12034" max="12034" width="25.42578125" style="67" customWidth="1"/>
    <col min="12035" max="12040" width="8.85546875" style="67" customWidth="1"/>
    <col min="12041" max="12041" width="9.140625" style="67" bestFit="1" customWidth="1"/>
    <col min="12042" max="12044" width="8.85546875" style="67" customWidth="1"/>
    <col min="12045" max="12045" width="11.5703125" style="67" bestFit="1" customWidth="1"/>
    <col min="12046" max="12046" width="40.140625" style="67" customWidth="1"/>
    <col min="12047" max="12047" width="10.42578125" style="67" customWidth="1"/>
    <col min="12048" max="12288" width="9.140625" style="67"/>
    <col min="12289" max="12289" width="5.85546875" style="67" customWidth="1"/>
    <col min="12290" max="12290" width="25.42578125" style="67" customWidth="1"/>
    <col min="12291" max="12296" width="8.85546875" style="67" customWidth="1"/>
    <col min="12297" max="12297" width="9.140625" style="67" bestFit="1" customWidth="1"/>
    <col min="12298" max="12300" width="8.85546875" style="67" customWidth="1"/>
    <col min="12301" max="12301" width="11.5703125" style="67" bestFit="1" customWidth="1"/>
    <col min="12302" max="12302" width="40.140625" style="67" customWidth="1"/>
    <col min="12303" max="12303" width="10.42578125" style="67" customWidth="1"/>
    <col min="12304" max="12544" width="9.140625" style="67"/>
    <col min="12545" max="12545" width="5.85546875" style="67" customWidth="1"/>
    <col min="12546" max="12546" width="25.42578125" style="67" customWidth="1"/>
    <col min="12547" max="12552" width="8.85546875" style="67" customWidth="1"/>
    <col min="12553" max="12553" width="9.140625" style="67" bestFit="1" customWidth="1"/>
    <col min="12554" max="12556" width="8.85546875" style="67" customWidth="1"/>
    <col min="12557" max="12557" width="11.5703125" style="67" bestFit="1" customWidth="1"/>
    <col min="12558" max="12558" width="40.140625" style="67" customWidth="1"/>
    <col min="12559" max="12559" width="10.42578125" style="67" customWidth="1"/>
    <col min="12560" max="12800" width="9.140625" style="67"/>
    <col min="12801" max="12801" width="5.85546875" style="67" customWidth="1"/>
    <col min="12802" max="12802" width="25.42578125" style="67" customWidth="1"/>
    <col min="12803" max="12808" width="8.85546875" style="67" customWidth="1"/>
    <col min="12809" max="12809" width="9.140625" style="67" bestFit="1" customWidth="1"/>
    <col min="12810" max="12812" width="8.85546875" style="67" customWidth="1"/>
    <col min="12813" max="12813" width="11.5703125" style="67" bestFit="1" customWidth="1"/>
    <col min="12814" max="12814" width="40.140625" style="67" customWidth="1"/>
    <col min="12815" max="12815" width="10.42578125" style="67" customWidth="1"/>
    <col min="12816" max="13056" width="9.140625" style="67"/>
    <col min="13057" max="13057" width="5.85546875" style="67" customWidth="1"/>
    <col min="13058" max="13058" width="25.42578125" style="67" customWidth="1"/>
    <col min="13059" max="13064" width="8.85546875" style="67" customWidth="1"/>
    <col min="13065" max="13065" width="9.140625" style="67" bestFit="1" customWidth="1"/>
    <col min="13066" max="13068" width="8.85546875" style="67" customWidth="1"/>
    <col min="13069" max="13069" width="11.5703125" style="67" bestFit="1" customWidth="1"/>
    <col min="13070" max="13070" width="40.140625" style="67" customWidth="1"/>
    <col min="13071" max="13071" width="10.42578125" style="67" customWidth="1"/>
    <col min="13072" max="13312" width="9.140625" style="67"/>
    <col min="13313" max="13313" width="5.85546875" style="67" customWidth="1"/>
    <col min="13314" max="13314" width="25.42578125" style="67" customWidth="1"/>
    <col min="13315" max="13320" width="8.85546875" style="67" customWidth="1"/>
    <col min="13321" max="13321" width="9.140625" style="67" bestFit="1" customWidth="1"/>
    <col min="13322" max="13324" width="8.85546875" style="67" customWidth="1"/>
    <col min="13325" max="13325" width="11.5703125" style="67" bestFit="1" customWidth="1"/>
    <col min="13326" max="13326" width="40.140625" style="67" customWidth="1"/>
    <col min="13327" max="13327" width="10.42578125" style="67" customWidth="1"/>
    <col min="13328" max="13568" width="9.140625" style="67"/>
    <col min="13569" max="13569" width="5.85546875" style="67" customWidth="1"/>
    <col min="13570" max="13570" width="25.42578125" style="67" customWidth="1"/>
    <col min="13571" max="13576" width="8.85546875" style="67" customWidth="1"/>
    <col min="13577" max="13577" width="9.140625" style="67" bestFit="1" customWidth="1"/>
    <col min="13578" max="13580" width="8.85546875" style="67" customWidth="1"/>
    <col min="13581" max="13581" width="11.5703125" style="67" bestFit="1" customWidth="1"/>
    <col min="13582" max="13582" width="40.140625" style="67" customWidth="1"/>
    <col min="13583" max="13583" width="10.42578125" style="67" customWidth="1"/>
    <col min="13584" max="13824" width="9.140625" style="67"/>
    <col min="13825" max="13825" width="5.85546875" style="67" customWidth="1"/>
    <col min="13826" max="13826" width="25.42578125" style="67" customWidth="1"/>
    <col min="13827" max="13832" width="8.85546875" style="67" customWidth="1"/>
    <col min="13833" max="13833" width="9.140625" style="67" bestFit="1" customWidth="1"/>
    <col min="13834" max="13836" width="8.85546875" style="67" customWidth="1"/>
    <col min="13837" max="13837" width="11.5703125" style="67" bestFit="1" customWidth="1"/>
    <col min="13838" max="13838" width="40.140625" style="67" customWidth="1"/>
    <col min="13839" max="13839" width="10.42578125" style="67" customWidth="1"/>
    <col min="13840" max="14080" width="9.140625" style="67"/>
    <col min="14081" max="14081" width="5.85546875" style="67" customWidth="1"/>
    <col min="14082" max="14082" width="25.42578125" style="67" customWidth="1"/>
    <col min="14083" max="14088" width="8.85546875" style="67" customWidth="1"/>
    <col min="14089" max="14089" width="9.140625" style="67" bestFit="1" customWidth="1"/>
    <col min="14090" max="14092" width="8.85546875" style="67" customWidth="1"/>
    <col min="14093" max="14093" width="11.5703125" style="67" bestFit="1" customWidth="1"/>
    <col min="14094" max="14094" width="40.140625" style="67" customWidth="1"/>
    <col min="14095" max="14095" width="10.42578125" style="67" customWidth="1"/>
    <col min="14096" max="14336" width="9.140625" style="67"/>
    <col min="14337" max="14337" width="5.85546875" style="67" customWidth="1"/>
    <col min="14338" max="14338" width="25.42578125" style="67" customWidth="1"/>
    <col min="14339" max="14344" width="8.85546875" style="67" customWidth="1"/>
    <col min="14345" max="14345" width="9.140625" style="67" bestFit="1" customWidth="1"/>
    <col min="14346" max="14348" width="8.85546875" style="67" customWidth="1"/>
    <col min="14349" max="14349" width="11.5703125" style="67" bestFit="1" customWidth="1"/>
    <col min="14350" max="14350" width="40.140625" style="67" customWidth="1"/>
    <col min="14351" max="14351" width="10.42578125" style="67" customWidth="1"/>
    <col min="14352" max="14592" width="9.140625" style="67"/>
    <col min="14593" max="14593" width="5.85546875" style="67" customWidth="1"/>
    <col min="14594" max="14594" width="25.42578125" style="67" customWidth="1"/>
    <col min="14595" max="14600" width="8.85546875" style="67" customWidth="1"/>
    <col min="14601" max="14601" width="9.140625" style="67" bestFit="1" customWidth="1"/>
    <col min="14602" max="14604" width="8.85546875" style="67" customWidth="1"/>
    <col min="14605" max="14605" width="11.5703125" style="67" bestFit="1" customWidth="1"/>
    <col min="14606" max="14606" width="40.140625" style="67" customWidth="1"/>
    <col min="14607" max="14607" width="10.42578125" style="67" customWidth="1"/>
    <col min="14608" max="14848" width="9.140625" style="67"/>
    <col min="14849" max="14849" width="5.85546875" style="67" customWidth="1"/>
    <col min="14850" max="14850" width="25.42578125" style="67" customWidth="1"/>
    <col min="14851" max="14856" width="8.85546875" style="67" customWidth="1"/>
    <col min="14857" max="14857" width="9.140625" style="67" bestFit="1" customWidth="1"/>
    <col min="14858" max="14860" width="8.85546875" style="67" customWidth="1"/>
    <col min="14861" max="14861" width="11.5703125" style="67" bestFit="1" customWidth="1"/>
    <col min="14862" max="14862" width="40.140625" style="67" customWidth="1"/>
    <col min="14863" max="14863" width="10.42578125" style="67" customWidth="1"/>
    <col min="14864" max="15104" width="9.140625" style="67"/>
    <col min="15105" max="15105" width="5.85546875" style="67" customWidth="1"/>
    <col min="15106" max="15106" width="25.42578125" style="67" customWidth="1"/>
    <col min="15107" max="15112" width="8.85546875" style="67" customWidth="1"/>
    <col min="15113" max="15113" width="9.140625" style="67" bestFit="1" customWidth="1"/>
    <col min="15114" max="15116" width="8.85546875" style="67" customWidth="1"/>
    <col min="15117" max="15117" width="11.5703125" style="67" bestFit="1" customWidth="1"/>
    <col min="15118" max="15118" width="40.140625" style="67" customWidth="1"/>
    <col min="15119" max="15119" width="10.42578125" style="67" customWidth="1"/>
    <col min="15120" max="15360" width="9.140625" style="67"/>
    <col min="15361" max="15361" width="5.85546875" style="67" customWidth="1"/>
    <col min="15362" max="15362" width="25.42578125" style="67" customWidth="1"/>
    <col min="15363" max="15368" width="8.85546875" style="67" customWidth="1"/>
    <col min="15369" max="15369" width="9.140625" style="67" bestFit="1" customWidth="1"/>
    <col min="15370" max="15372" width="8.85546875" style="67" customWidth="1"/>
    <col min="15373" max="15373" width="11.5703125" style="67" bestFit="1" customWidth="1"/>
    <col min="15374" max="15374" width="40.140625" style="67" customWidth="1"/>
    <col min="15375" max="15375" width="10.42578125" style="67" customWidth="1"/>
    <col min="15376" max="15616" width="9.140625" style="67"/>
    <col min="15617" max="15617" width="5.85546875" style="67" customWidth="1"/>
    <col min="15618" max="15618" width="25.42578125" style="67" customWidth="1"/>
    <col min="15619" max="15624" width="8.85546875" style="67" customWidth="1"/>
    <col min="15625" max="15625" width="9.140625" style="67" bestFit="1" customWidth="1"/>
    <col min="15626" max="15628" width="8.85546875" style="67" customWidth="1"/>
    <col min="15629" max="15629" width="11.5703125" style="67" bestFit="1" customWidth="1"/>
    <col min="15630" max="15630" width="40.140625" style="67" customWidth="1"/>
    <col min="15631" max="15631" width="10.42578125" style="67" customWidth="1"/>
    <col min="15632" max="15872" width="9.140625" style="67"/>
    <col min="15873" max="15873" width="5.85546875" style="67" customWidth="1"/>
    <col min="15874" max="15874" width="25.42578125" style="67" customWidth="1"/>
    <col min="15875" max="15880" width="8.85546875" style="67" customWidth="1"/>
    <col min="15881" max="15881" width="9.140625" style="67" bestFit="1" customWidth="1"/>
    <col min="15882" max="15884" width="8.85546875" style="67" customWidth="1"/>
    <col min="15885" max="15885" width="11.5703125" style="67" bestFit="1" customWidth="1"/>
    <col min="15886" max="15886" width="40.140625" style="67" customWidth="1"/>
    <col min="15887" max="15887" width="10.42578125" style="67" customWidth="1"/>
    <col min="15888" max="16128" width="9.140625" style="67"/>
    <col min="16129" max="16129" width="5.85546875" style="67" customWidth="1"/>
    <col min="16130" max="16130" width="25.42578125" style="67" customWidth="1"/>
    <col min="16131" max="16136" width="8.85546875" style="67" customWidth="1"/>
    <col min="16137" max="16137" width="9.140625" style="67" bestFit="1" customWidth="1"/>
    <col min="16138" max="16140" width="8.85546875" style="67" customWidth="1"/>
    <col min="16141" max="16141" width="11.5703125" style="67" bestFit="1" customWidth="1"/>
    <col min="16142" max="16142" width="40.140625" style="67" customWidth="1"/>
    <col min="16143" max="16143" width="10.42578125" style="67" customWidth="1"/>
    <col min="16144" max="16384" width="9.140625" style="67"/>
  </cols>
  <sheetData>
    <row r="1" spans="1:15" s="353" customFormat="1">
      <c r="A1" s="441" t="s">
        <v>5</v>
      </c>
      <c r="B1" s="358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442"/>
    </row>
    <row r="2" spans="1:15" s="353" customFormat="1">
      <c r="A2" s="441" t="s">
        <v>296</v>
      </c>
      <c r="B2" s="443"/>
      <c r="C2" s="110" t="s">
        <v>137</v>
      </c>
      <c r="D2" s="110"/>
      <c r="E2" s="110"/>
      <c r="F2" s="110"/>
      <c r="G2" s="110"/>
      <c r="H2" s="110"/>
      <c r="I2" s="110"/>
      <c r="J2" s="110"/>
      <c r="K2" s="110"/>
      <c r="L2" s="110"/>
      <c r="M2" s="110"/>
    </row>
    <row r="3" spans="1:15" s="353" customFormat="1">
      <c r="B3" s="443"/>
      <c r="C3" s="110" t="s">
        <v>160</v>
      </c>
      <c r="D3" s="110"/>
      <c r="E3" s="110"/>
      <c r="F3" s="110"/>
      <c r="G3" s="110"/>
      <c r="H3" s="110"/>
      <c r="I3" s="110"/>
      <c r="J3" s="110"/>
      <c r="K3" s="110"/>
      <c r="L3" s="110"/>
      <c r="M3" s="110"/>
    </row>
    <row r="4" spans="1:15" s="353" customFormat="1">
      <c r="B4" s="443"/>
      <c r="E4" s="444"/>
      <c r="F4" s="444"/>
      <c r="H4" s="110" t="s">
        <v>509</v>
      </c>
      <c r="I4" s="444"/>
      <c r="J4" s="444"/>
      <c r="K4" s="444"/>
      <c r="L4" s="444"/>
      <c r="M4" s="444"/>
    </row>
    <row r="5" spans="1:15" s="353" customFormat="1">
      <c r="A5" s="925" t="s">
        <v>295</v>
      </c>
      <c r="B5" s="926"/>
      <c r="C5" s="926"/>
      <c r="D5" s="926"/>
      <c r="E5" s="926"/>
      <c r="F5" s="926"/>
      <c r="G5" s="76"/>
      <c r="H5" s="76"/>
      <c r="I5" s="76"/>
      <c r="J5" s="76"/>
      <c r="K5" s="76"/>
      <c r="L5" s="76"/>
      <c r="M5" s="76"/>
      <c r="N5" s="76"/>
      <c r="O5" s="76"/>
    </row>
    <row r="6" spans="1:15" s="353" customFormat="1">
      <c r="A6" s="443" t="s">
        <v>297</v>
      </c>
      <c r="B6" s="382"/>
      <c r="C6" s="382"/>
      <c r="D6" s="382"/>
      <c r="E6" s="382"/>
      <c r="F6" s="382"/>
      <c r="G6" s="382"/>
      <c r="H6" s="382"/>
      <c r="I6" s="382"/>
      <c r="J6" s="382"/>
      <c r="K6" s="382"/>
      <c r="L6" s="382"/>
      <c r="M6" s="382"/>
      <c r="N6" s="382"/>
      <c r="O6" s="382"/>
    </row>
    <row r="7" spans="1:15" s="353" customFormat="1">
      <c r="A7" s="480" t="s">
        <v>233</v>
      </c>
      <c r="B7" s="923"/>
      <c r="C7" s="444"/>
      <c r="D7" s="444"/>
      <c r="E7" s="444"/>
      <c r="F7" s="444"/>
      <c r="G7" s="444"/>
      <c r="H7" s="444"/>
      <c r="I7" s="444"/>
      <c r="J7" s="444"/>
      <c r="K7" s="444"/>
      <c r="L7" s="444"/>
      <c r="M7" s="444"/>
    </row>
    <row r="8" spans="1:15" s="353" customFormat="1">
      <c r="A8" s="443" t="s">
        <v>136</v>
      </c>
      <c r="B8" s="923"/>
      <c r="C8" s="444"/>
      <c r="D8" s="444"/>
      <c r="E8" s="444"/>
      <c r="F8" s="444"/>
      <c r="G8" s="444"/>
      <c r="H8" s="444"/>
      <c r="I8" s="444"/>
      <c r="J8" s="444"/>
      <c r="K8" s="444"/>
      <c r="L8" s="444"/>
      <c r="M8" s="444"/>
    </row>
    <row r="9" spans="1:15" s="353" customFormat="1">
      <c r="A9" s="443" t="s">
        <v>235</v>
      </c>
      <c r="B9" s="923"/>
      <c r="C9" s="444"/>
      <c r="D9" s="444"/>
      <c r="E9" s="444"/>
      <c r="F9" s="444"/>
      <c r="G9" s="444"/>
      <c r="H9" s="444"/>
      <c r="I9" s="444"/>
      <c r="J9" s="444"/>
      <c r="K9" s="444"/>
      <c r="L9" s="444"/>
      <c r="M9" s="444"/>
    </row>
    <row r="10" spans="1:15" s="353" customFormat="1">
      <c r="A10" s="445" t="s">
        <v>236</v>
      </c>
      <c r="B10" s="924"/>
      <c r="C10" s="444"/>
      <c r="D10" s="444"/>
      <c r="E10" s="444"/>
      <c r="F10" s="444"/>
      <c r="G10" s="444"/>
      <c r="H10" s="444"/>
      <c r="I10" s="444"/>
      <c r="J10" s="444"/>
      <c r="K10" s="444"/>
      <c r="L10" s="444"/>
      <c r="M10" s="444"/>
    </row>
    <row r="11" spans="1:15" s="353" customFormat="1" ht="23.25" customHeight="1">
      <c r="A11" s="446" t="s">
        <v>161</v>
      </c>
      <c r="B11" s="446" t="s">
        <v>162</v>
      </c>
      <c r="C11" s="1162" t="s">
        <v>549</v>
      </c>
      <c r="D11" s="1163"/>
      <c r="E11" s="1163"/>
      <c r="F11" s="1163"/>
      <c r="G11" s="1163"/>
      <c r="H11" s="1163"/>
      <c r="I11" s="1162" t="s">
        <v>548</v>
      </c>
      <c r="J11" s="1163"/>
      <c r="K11" s="1163"/>
      <c r="L11" s="1163"/>
      <c r="M11" s="1163"/>
      <c r="N11" s="1164"/>
      <c r="O11" s="446"/>
    </row>
    <row r="12" spans="1:15" s="353" customFormat="1">
      <c r="A12" s="447"/>
      <c r="B12" s="448"/>
      <c r="C12" s="1260" t="s">
        <v>49</v>
      </c>
      <c r="D12" s="1260"/>
      <c r="E12" s="1260"/>
      <c r="F12" s="1260" t="s">
        <v>550</v>
      </c>
      <c r="G12" s="1260"/>
      <c r="H12" s="1260"/>
      <c r="I12" s="1261" t="s">
        <v>49</v>
      </c>
      <c r="J12" s="1262"/>
      <c r="K12" s="1262"/>
      <c r="L12" s="1262"/>
      <c r="M12" s="1262"/>
      <c r="N12" s="1263"/>
      <c r="O12" s="447" t="s">
        <v>163</v>
      </c>
    </row>
    <row r="13" spans="1:15" s="353" customFormat="1" ht="21.75" customHeight="1">
      <c r="A13" s="447"/>
      <c r="B13" s="447"/>
      <c r="C13" s="625" t="s">
        <v>0</v>
      </c>
      <c r="D13" s="85" t="s">
        <v>213</v>
      </c>
      <c r="E13" s="85" t="s">
        <v>214</v>
      </c>
      <c r="F13" s="625" t="s">
        <v>0</v>
      </c>
      <c r="G13" s="85" t="s">
        <v>213</v>
      </c>
      <c r="H13" s="85" t="s">
        <v>214</v>
      </c>
      <c r="I13" s="1258" t="s">
        <v>0</v>
      </c>
      <c r="J13" s="1258" t="s">
        <v>213</v>
      </c>
      <c r="K13" s="1264" t="s">
        <v>214</v>
      </c>
      <c r="L13" s="1265"/>
      <c r="M13" s="1265"/>
      <c r="N13" s="1266"/>
      <c r="O13" s="449"/>
    </row>
    <row r="14" spans="1:15" s="353" customFormat="1">
      <c r="A14" s="450"/>
      <c r="B14" s="450"/>
      <c r="C14" s="626"/>
      <c r="D14" s="133"/>
      <c r="E14" s="133"/>
      <c r="F14" s="626"/>
      <c r="G14" s="133"/>
      <c r="H14" s="133"/>
      <c r="I14" s="1259"/>
      <c r="J14" s="1259"/>
      <c r="K14" s="627" t="s">
        <v>0</v>
      </c>
      <c r="L14" s="451" t="s">
        <v>248</v>
      </c>
      <c r="M14" s="451" t="s">
        <v>251</v>
      </c>
      <c r="N14" s="451" t="s">
        <v>251</v>
      </c>
      <c r="O14" s="448"/>
    </row>
    <row r="15" spans="1:15" s="353" customFormat="1">
      <c r="A15" s="447"/>
      <c r="B15" s="452" t="s">
        <v>164</v>
      </c>
      <c r="C15" s="453">
        <f>+D15+E15</f>
        <v>0</v>
      </c>
      <c r="D15" s="453">
        <f>+D16+D19+D23</f>
        <v>0</v>
      </c>
      <c r="E15" s="453">
        <f>+E16+E19+E23</f>
        <v>0</v>
      </c>
      <c r="F15" s="453">
        <f>+F16+F19+F23</f>
        <v>0</v>
      </c>
      <c r="G15" s="453">
        <f>+G16+G19+G23</f>
        <v>0</v>
      </c>
      <c r="H15" s="453">
        <f>+H16+H19+H23</f>
        <v>0</v>
      </c>
      <c r="I15" s="453">
        <f>+J15+K15</f>
        <v>0</v>
      </c>
      <c r="J15" s="453">
        <f>+J16+J19+J23</f>
        <v>0</v>
      </c>
      <c r="K15" s="453">
        <f>+L15+M15</f>
        <v>0</v>
      </c>
      <c r="L15" s="453"/>
      <c r="M15" s="453">
        <f>+M16+M19+M23</f>
        <v>0</v>
      </c>
      <c r="N15" s="453">
        <f>+N16+N19+N23</f>
        <v>0</v>
      </c>
      <c r="O15" s="448"/>
    </row>
    <row r="16" spans="1:15" s="458" customFormat="1">
      <c r="A16" s="454"/>
      <c r="B16" s="455" t="s">
        <v>165</v>
      </c>
      <c r="C16" s="456">
        <f>+D16+E16</f>
        <v>0</v>
      </c>
      <c r="D16" s="456">
        <f>SUM(D17:D18)</f>
        <v>0</v>
      </c>
      <c r="E16" s="456">
        <f>SUM(E17:E18)</f>
        <v>0</v>
      </c>
      <c r="F16" s="456">
        <f>SUM(F17:F18)</f>
        <v>0</v>
      </c>
      <c r="G16" s="456">
        <f>SUM(G17:G18)</f>
        <v>0</v>
      </c>
      <c r="H16" s="456">
        <f>SUM(H17:H18)</f>
        <v>0</v>
      </c>
      <c r="I16" s="456">
        <f>+J16+K16</f>
        <v>0</v>
      </c>
      <c r="J16" s="456">
        <f>SUM(J17:J18)</f>
        <v>0</v>
      </c>
      <c r="K16" s="456">
        <f>+L16+M16+N16</f>
        <v>0</v>
      </c>
      <c r="L16" s="456"/>
      <c r="M16" s="456">
        <f>SUM(M17:M18)</f>
        <v>0</v>
      </c>
      <c r="N16" s="456">
        <f>SUM(N17:N18)</f>
        <v>0</v>
      </c>
      <c r="O16" s="457"/>
    </row>
    <row r="17" spans="1:15" s="353" customFormat="1">
      <c r="A17" s="139"/>
      <c r="B17" s="459"/>
      <c r="C17" s="129">
        <f>+D17+E17</f>
        <v>0</v>
      </c>
      <c r="D17" s="129"/>
      <c r="E17" s="129"/>
      <c r="F17" s="129"/>
      <c r="G17" s="129"/>
      <c r="H17" s="129"/>
      <c r="I17" s="129">
        <f>+J17+K17</f>
        <v>0</v>
      </c>
      <c r="J17" s="129"/>
      <c r="K17" s="129">
        <f>+L17+M17+N17</f>
        <v>0</v>
      </c>
      <c r="L17" s="129"/>
      <c r="M17" s="129"/>
      <c r="N17" s="129"/>
      <c r="O17" s="448"/>
    </row>
    <row r="18" spans="1:15" s="353" customFormat="1">
      <c r="A18" s="139"/>
      <c r="B18" s="459"/>
      <c r="C18" s="129">
        <f>+D18+E18</f>
        <v>0</v>
      </c>
      <c r="D18" s="129"/>
      <c r="E18" s="129"/>
      <c r="F18" s="129"/>
      <c r="G18" s="129"/>
      <c r="H18" s="129"/>
      <c r="I18" s="129">
        <f t="shared" ref="I18:I27" si="0">+J18+K18</f>
        <v>0</v>
      </c>
      <c r="J18" s="129"/>
      <c r="K18" s="129">
        <f t="shared" ref="K18:K26" si="1">+L18+M18+N18</f>
        <v>0</v>
      </c>
      <c r="L18" s="129"/>
      <c r="M18" s="129"/>
      <c r="N18" s="129"/>
      <c r="O18" s="448"/>
    </row>
    <row r="19" spans="1:15" s="460" customFormat="1">
      <c r="A19" s="454"/>
      <c r="B19" s="455" t="s">
        <v>166</v>
      </c>
      <c r="C19" s="456">
        <f>SUM(C20:C22)</f>
        <v>0</v>
      </c>
      <c r="D19" s="456">
        <f t="shared" ref="D19:N19" si="2">SUM(D20:D22)</f>
        <v>0</v>
      </c>
      <c r="E19" s="456">
        <f t="shared" si="2"/>
        <v>0</v>
      </c>
      <c r="F19" s="456">
        <f t="shared" si="2"/>
        <v>0</v>
      </c>
      <c r="G19" s="456">
        <f t="shared" si="2"/>
        <v>0</v>
      </c>
      <c r="H19" s="456">
        <f t="shared" si="2"/>
        <v>0</v>
      </c>
      <c r="I19" s="456">
        <f t="shared" si="2"/>
        <v>0</v>
      </c>
      <c r="J19" s="456">
        <f>SUM(J20:J22)</f>
        <v>0</v>
      </c>
      <c r="K19" s="456">
        <f t="shared" si="2"/>
        <v>0</v>
      </c>
      <c r="L19" s="456">
        <f>SUM(L20:L22)</f>
        <v>0</v>
      </c>
      <c r="M19" s="456">
        <f t="shared" si="2"/>
        <v>0</v>
      </c>
      <c r="N19" s="456">
        <f t="shared" si="2"/>
        <v>0</v>
      </c>
      <c r="O19" s="457"/>
    </row>
    <row r="20" spans="1:15">
      <c r="A20" s="139"/>
      <c r="B20" s="459" t="s">
        <v>478</v>
      </c>
      <c r="C20" s="129">
        <f>+D20+E20</f>
        <v>0</v>
      </c>
      <c r="D20" s="129"/>
      <c r="E20" s="129"/>
      <c r="F20" s="129"/>
      <c r="G20" s="129"/>
      <c r="H20" s="129"/>
      <c r="I20" s="129">
        <f t="shared" si="0"/>
        <v>0</v>
      </c>
      <c r="J20" s="129"/>
      <c r="K20" s="129">
        <f t="shared" si="1"/>
        <v>0</v>
      </c>
      <c r="L20" s="129"/>
      <c r="M20" s="129"/>
      <c r="N20" s="129"/>
      <c r="O20" s="461"/>
    </row>
    <row r="21" spans="1:15">
      <c r="A21" s="139"/>
      <c r="B21" s="459" t="s">
        <v>479</v>
      </c>
      <c r="C21" s="129">
        <f>+D21+E21</f>
        <v>0</v>
      </c>
      <c r="D21" s="129"/>
      <c r="E21" s="129"/>
      <c r="F21" s="129"/>
      <c r="G21" s="129"/>
      <c r="H21" s="129"/>
      <c r="I21" s="129">
        <f>+J21+K21</f>
        <v>0</v>
      </c>
      <c r="J21" s="129"/>
      <c r="K21" s="129">
        <f>+L21+M21+N21</f>
        <v>0</v>
      </c>
      <c r="L21" s="129"/>
      <c r="M21" s="129"/>
      <c r="N21" s="129"/>
      <c r="O21" s="461"/>
    </row>
    <row r="22" spans="1:15">
      <c r="A22" s="139"/>
      <c r="B22" s="459" t="s">
        <v>480</v>
      </c>
      <c r="C22" s="129">
        <f>+D22+E22</f>
        <v>0</v>
      </c>
      <c r="D22" s="129"/>
      <c r="E22" s="129"/>
      <c r="F22" s="129"/>
      <c r="G22" s="129"/>
      <c r="H22" s="129"/>
      <c r="I22" s="129">
        <f>+J22+K22</f>
        <v>0</v>
      </c>
      <c r="J22" s="129"/>
      <c r="K22" s="129">
        <f>+L22+M22+N22</f>
        <v>0</v>
      </c>
      <c r="L22" s="129"/>
      <c r="M22" s="129"/>
      <c r="N22" s="129"/>
      <c r="O22" s="461"/>
    </row>
    <row r="23" spans="1:15" s="463" customFormat="1">
      <c r="A23" s="454"/>
      <c r="B23" s="455" t="s">
        <v>167</v>
      </c>
      <c r="C23" s="456">
        <f>SUM(C24:C27)</f>
        <v>0</v>
      </c>
      <c r="D23" s="456">
        <f t="shared" ref="D23:N23" si="3">SUM(D24:D27)</f>
        <v>0</v>
      </c>
      <c r="E23" s="456">
        <f t="shared" si="3"/>
        <v>0</v>
      </c>
      <c r="F23" s="456">
        <f t="shared" si="3"/>
        <v>0</v>
      </c>
      <c r="G23" s="456">
        <f t="shared" si="3"/>
        <v>0</v>
      </c>
      <c r="H23" s="456">
        <f t="shared" si="3"/>
        <v>0</v>
      </c>
      <c r="I23" s="129">
        <f t="shared" si="0"/>
        <v>0</v>
      </c>
      <c r="J23" s="456">
        <f t="shared" si="3"/>
        <v>0</v>
      </c>
      <c r="K23" s="129">
        <f t="shared" si="1"/>
        <v>0</v>
      </c>
      <c r="L23" s="456"/>
      <c r="M23" s="456">
        <f t="shared" si="3"/>
        <v>0</v>
      </c>
      <c r="N23" s="456">
        <f t="shared" si="3"/>
        <v>0</v>
      </c>
      <c r="O23" s="462"/>
    </row>
    <row r="24" spans="1:15" s="66" customFormat="1">
      <c r="A24" s="142"/>
      <c r="B24" s="459"/>
      <c r="C24" s="129">
        <f>+D24+E24</f>
        <v>0</v>
      </c>
      <c r="D24" s="464"/>
      <c r="E24" s="464"/>
      <c r="F24" s="464"/>
      <c r="G24" s="464"/>
      <c r="H24" s="464"/>
      <c r="I24" s="129">
        <f t="shared" si="0"/>
        <v>0</v>
      </c>
      <c r="J24" s="464"/>
      <c r="K24" s="129">
        <f t="shared" si="1"/>
        <v>0</v>
      </c>
      <c r="L24" s="464"/>
      <c r="M24" s="464"/>
      <c r="N24" s="464"/>
      <c r="O24" s="459"/>
    </row>
    <row r="25" spans="1:15" s="66" customFormat="1">
      <c r="A25" s="142"/>
      <c r="B25" s="459"/>
      <c r="C25" s="129">
        <f>+D25+E25</f>
        <v>0</v>
      </c>
      <c r="D25" s="464"/>
      <c r="E25" s="464"/>
      <c r="F25" s="464"/>
      <c r="G25" s="464"/>
      <c r="H25" s="464"/>
      <c r="I25" s="129">
        <f t="shared" si="0"/>
        <v>0</v>
      </c>
      <c r="J25" s="464"/>
      <c r="K25" s="129">
        <f t="shared" si="1"/>
        <v>0</v>
      </c>
      <c r="L25" s="464"/>
      <c r="M25" s="464"/>
      <c r="N25" s="464"/>
      <c r="O25" s="459"/>
    </row>
    <row r="26" spans="1:15" s="66" customFormat="1">
      <c r="A26" s="142"/>
      <c r="B26" s="459"/>
      <c r="C26" s="129">
        <f>+D26+E26</f>
        <v>0</v>
      </c>
      <c r="D26" s="464"/>
      <c r="E26" s="464"/>
      <c r="F26" s="464"/>
      <c r="G26" s="464"/>
      <c r="H26" s="464"/>
      <c r="I26" s="129">
        <f t="shared" si="0"/>
        <v>0</v>
      </c>
      <c r="J26" s="464"/>
      <c r="K26" s="129">
        <f t="shared" si="1"/>
        <v>0</v>
      </c>
      <c r="L26" s="464"/>
      <c r="M26" s="464"/>
      <c r="N26" s="464"/>
      <c r="O26" s="459"/>
    </row>
    <row r="27" spans="1:15" s="66" customFormat="1">
      <c r="A27" s="465"/>
      <c r="B27" s="466"/>
      <c r="C27" s="467">
        <f>+D27+E27</f>
        <v>0</v>
      </c>
      <c r="D27" s="468"/>
      <c r="E27" s="468"/>
      <c r="F27" s="468"/>
      <c r="G27" s="468"/>
      <c r="H27" s="468"/>
      <c r="I27" s="467">
        <f t="shared" si="0"/>
        <v>0</v>
      </c>
      <c r="J27" s="468"/>
      <c r="K27" s="467">
        <f>+L27+M27+N27</f>
        <v>0</v>
      </c>
      <c r="L27" s="468"/>
      <c r="M27" s="468"/>
      <c r="N27" s="468"/>
      <c r="O27" s="466"/>
    </row>
    <row r="29" spans="1:15" s="353" customFormat="1">
      <c r="A29" s="927" t="s">
        <v>377</v>
      </c>
      <c r="B29" s="928"/>
      <c r="C29" s="928"/>
      <c r="D29" s="928"/>
      <c r="E29" s="928"/>
      <c r="F29" s="928"/>
      <c r="G29" s="76"/>
      <c r="H29" s="76"/>
      <c r="I29" s="76"/>
      <c r="J29" s="76"/>
      <c r="K29" s="76"/>
      <c r="L29" s="76"/>
      <c r="M29" s="76"/>
      <c r="N29" s="76"/>
      <c r="O29" s="76"/>
    </row>
    <row r="30" spans="1:15" s="353" customFormat="1">
      <c r="A30" s="443" t="s">
        <v>442</v>
      </c>
      <c r="B30" s="382"/>
      <c r="C30" s="382"/>
      <c r="D30" s="382"/>
      <c r="E30" s="382"/>
      <c r="F30" s="382"/>
      <c r="G30" s="382"/>
      <c r="H30" s="382"/>
      <c r="I30" s="382"/>
      <c r="J30" s="382"/>
      <c r="K30" s="382"/>
      <c r="L30" s="382"/>
      <c r="M30" s="382"/>
      <c r="N30" s="382"/>
      <c r="O30" s="382"/>
    </row>
    <row r="31" spans="1:15" s="353" customFormat="1">
      <c r="A31" s="480" t="s">
        <v>233</v>
      </c>
      <c r="B31" s="923"/>
      <c r="C31" s="444"/>
      <c r="D31" s="444"/>
      <c r="E31" s="444"/>
      <c r="F31" s="444"/>
      <c r="G31" s="444"/>
      <c r="H31" s="444"/>
      <c r="I31" s="444"/>
      <c r="J31" s="444"/>
      <c r="K31" s="444"/>
      <c r="L31" s="444"/>
      <c r="M31" s="444"/>
    </row>
    <row r="32" spans="1:15" s="353" customFormat="1">
      <c r="A32" s="443" t="s">
        <v>136</v>
      </c>
      <c r="B32" s="923"/>
      <c r="C32" s="444"/>
      <c r="D32" s="444"/>
      <c r="E32" s="444"/>
      <c r="F32" s="444"/>
      <c r="G32" s="444"/>
      <c r="H32" s="444"/>
      <c r="I32" s="444"/>
      <c r="J32" s="444"/>
      <c r="K32" s="444"/>
      <c r="L32" s="444"/>
      <c r="M32" s="444"/>
    </row>
    <row r="33" spans="1:15" s="353" customFormat="1">
      <c r="A33" s="443" t="s">
        <v>235</v>
      </c>
      <c r="B33" s="923"/>
      <c r="C33" s="444"/>
      <c r="D33" s="444"/>
      <c r="E33" s="444"/>
      <c r="F33" s="444"/>
      <c r="G33" s="444"/>
      <c r="H33" s="444"/>
      <c r="I33" s="444"/>
      <c r="J33" s="444"/>
      <c r="K33" s="444"/>
      <c r="L33" s="444"/>
      <c r="M33" s="444"/>
    </row>
    <row r="34" spans="1:15" s="353" customFormat="1">
      <c r="A34" s="445" t="s">
        <v>236</v>
      </c>
      <c r="B34" s="924"/>
      <c r="C34" s="444"/>
      <c r="D34" s="444"/>
      <c r="E34" s="444"/>
      <c r="F34" s="444"/>
      <c r="G34" s="444"/>
      <c r="H34" s="444"/>
      <c r="I34" s="444"/>
      <c r="J34" s="444"/>
      <c r="K34" s="444"/>
      <c r="L34" s="444"/>
      <c r="M34" s="444"/>
    </row>
    <row r="35" spans="1:15" s="353" customFormat="1" ht="23.25" customHeight="1">
      <c r="A35" s="446" t="s">
        <v>161</v>
      </c>
      <c r="B35" s="446" t="s">
        <v>162</v>
      </c>
      <c r="C35" s="1162" t="s">
        <v>549</v>
      </c>
      <c r="D35" s="1163"/>
      <c r="E35" s="1163"/>
      <c r="F35" s="1163"/>
      <c r="G35" s="1163"/>
      <c r="H35" s="1163"/>
      <c r="I35" s="1162" t="s">
        <v>548</v>
      </c>
      <c r="J35" s="1163"/>
      <c r="K35" s="1163"/>
      <c r="L35" s="1163"/>
      <c r="M35" s="1163"/>
      <c r="N35" s="1164"/>
      <c r="O35" s="446"/>
    </row>
    <row r="36" spans="1:15" s="353" customFormat="1">
      <c r="A36" s="447"/>
      <c r="B36" s="448"/>
      <c r="C36" s="1260" t="s">
        <v>49</v>
      </c>
      <c r="D36" s="1260"/>
      <c r="E36" s="1260"/>
      <c r="F36" s="1260" t="s">
        <v>550</v>
      </c>
      <c r="G36" s="1260"/>
      <c r="H36" s="1260"/>
      <c r="I36" s="1261" t="s">
        <v>49</v>
      </c>
      <c r="J36" s="1262"/>
      <c r="K36" s="1262"/>
      <c r="L36" s="1262"/>
      <c r="M36" s="1262"/>
      <c r="N36" s="1263"/>
      <c r="O36" s="447" t="s">
        <v>163</v>
      </c>
    </row>
    <row r="37" spans="1:15" s="353" customFormat="1" ht="21.75" customHeight="1">
      <c r="A37" s="447"/>
      <c r="B37" s="447"/>
      <c r="C37" s="1007" t="s">
        <v>0</v>
      </c>
      <c r="D37" s="85" t="s">
        <v>213</v>
      </c>
      <c r="E37" s="85" t="s">
        <v>214</v>
      </c>
      <c r="F37" s="1007" t="s">
        <v>0</v>
      </c>
      <c r="G37" s="85" t="s">
        <v>213</v>
      </c>
      <c r="H37" s="85" t="s">
        <v>214</v>
      </c>
      <c r="I37" s="1258" t="s">
        <v>0</v>
      </c>
      <c r="J37" s="1258" t="s">
        <v>213</v>
      </c>
      <c r="K37" s="1264" t="s">
        <v>214</v>
      </c>
      <c r="L37" s="1265"/>
      <c r="M37" s="1265"/>
      <c r="N37" s="1266"/>
      <c r="O37" s="449"/>
    </row>
    <row r="38" spans="1:15" s="353" customFormat="1">
      <c r="A38" s="450"/>
      <c r="B38" s="450"/>
      <c r="C38" s="1008"/>
      <c r="D38" s="133"/>
      <c r="E38" s="133"/>
      <c r="F38" s="1008"/>
      <c r="G38" s="133"/>
      <c r="H38" s="133"/>
      <c r="I38" s="1259"/>
      <c r="J38" s="1259"/>
      <c r="K38" s="627" t="s">
        <v>0</v>
      </c>
      <c r="L38" s="451" t="s">
        <v>248</v>
      </c>
      <c r="M38" s="451" t="s">
        <v>251</v>
      </c>
      <c r="N38" s="451" t="s">
        <v>251</v>
      </c>
      <c r="O38" s="448"/>
    </row>
    <row r="39" spans="1:15" s="353" customFormat="1">
      <c r="A39" s="447"/>
      <c r="B39" s="452" t="s">
        <v>164</v>
      </c>
      <c r="C39" s="453">
        <f>+D39+E39</f>
        <v>0</v>
      </c>
      <c r="D39" s="453">
        <f>+D40+D43+D46</f>
        <v>0</v>
      </c>
      <c r="E39" s="453">
        <f>+E40+E43+E46</f>
        <v>0</v>
      </c>
      <c r="F39" s="453">
        <f>+F40+F43+F46</f>
        <v>0</v>
      </c>
      <c r="G39" s="453">
        <f>+G40+G43+G46</f>
        <v>0</v>
      </c>
      <c r="H39" s="453">
        <f>+H40+H43+H46</f>
        <v>0</v>
      </c>
      <c r="I39" s="453">
        <f>+J39+K39</f>
        <v>0</v>
      </c>
      <c r="J39" s="453">
        <f>+J40+J43+J46</f>
        <v>0</v>
      </c>
      <c r="K39" s="453">
        <f>+L39+M39</f>
        <v>0</v>
      </c>
      <c r="L39" s="453"/>
      <c r="M39" s="453">
        <f>+M40+M43+M46</f>
        <v>0</v>
      </c>
      <c r="N39" s="453">
        <f>+N40+N43+N46</f>
        <v>0</v>
      </c>
      <c r="O39" s="448"/>
    </row>
    <row r="40" spans="1:15" s="458" customFormat="1">
      <c r="A40" s="454"/>
      <c r="B40" s="455" t="s">
        <v>165</v>
      </c>
      <c r="C40" s="456">
        <f>+D40+E40</f>
        <v>0</v>
      </c>
      <c r="D40" s="456">
        <f>SUM(D41:D42)</f>
        <v>0</v>
      </c>
      <c r="E40" s="456">
        <f>SUM(E41:E42)</f>
        <v>0</v>
      </c>
      <c r="F40" s="456">
        <f>SUM(F41:F42)</f>
        <v>0</v>
      </c>
      <c r="G40" s="456">
        <f>SUM(G41:G42)</f>
        <v>0</v>
      </c>
      <c r="H40" s="456">
        <f>SUM(H41:H42)</f>
        <v>0</v>
      </c>
      <c r="I40" s="456">
        <f>+J40+K40</f>
        <v>0</v>
      </c>
      <c r="J40" s="456">
        <f>SUM(J41:J42)</f>
        <v>0</v>
      </c>
      <c r="K40" s="456">
        <f>+L40+M40+N40</f>
        <v>0</v>
      </c>
      <c r="L40" s="456"/>
      <c r="M40" s="456">
        <f>SUM(M41:M42)</f>
        <v>0</v>
      </c>
      <c r="N40" s="456">
        <f>SUM(N41:N42)</f>
        <v>0</v>
      </c>
      <c r="O40" s="457"/>
    </row>
    <row r="41" spans="1:15" s="353" customFormat="1">
      <c r="A41" s="139"/>
      <c r="B41" s="459"/>
      <c r="C41" s="129">
        <f>+D41+E41</f>
        <v>0</v>
      </c>
      <c r="D41" s="129"/>
      <c r="E41" s="129"/>
      <c r="F41" s="129"/>
      <c r="G41" s="129"/>
      <c r="H41" s="129"/>
      <c r="I41" s="129">
        <f>+J41+K41</f>
        <v>0</v>
      </c>
      <c r="J41" s="129"/>
      <c r="K41" s="129">
        <f>+L41+M41+N41</f>
        <v>0</v>
      </c>
      <c r="L41" s="129"/>
      <c r="M41" s="129"/>
      <c r="N41" s="129"/>
      <c r="O41" s="448"/>
    </row>
    <row r="42" spans="1:15" s="353" customFormat="1">
      <c r="A42" s="139"/>
      <c r="B42" s="459"/>
      <c r="C42" s="129">
        <f>+D42+E42</f>
        <v>0</v>
      </c>
      <c r="D42" s="129"/>
      <c r="E42" s="129"/>
      <c r="F42" s="129"/>
      <c r="G42" s="129"/>
      <c r="H42" s="129"/>
      <c r="I42" s="129">
        <f t="shared" ref="I42:I50" si="4">+J42+K42</f>
        <v>0</v>
      </c>
      <c r="J42" s="129"/>
      <c r="K42" s="129">
        <f t="shared" ref="K42:K49" si="5">+L42+M42+N42</f>
        <v>0</v>
      </c>
      <c r="L42" s="129"/>
      <c r="M42" s="129"/>
      <c r="N42" s="129"/>
      <c r="O42" s="448"/>
    </row>
    <row r="43" spans="1:15" s="460" customFormat="1">
      <c r="A43" s="454"/>
      <c r="B43" s="455" t="s">
        <v>166</v>
      </c>
      <c r="C43" s="456">
        <f t="shared" ref="C43:H43" si="6">SUM(C44:C45)</f>
        <v>0</v>
      </c>
      <c r="D43" s="456">
        <f t="shared" si="6"/>
        <v>0</v>
      </c>
      <c r="E43" s="456">
        <f t="shared" si="6"/>
        <v>0</v>
      </c>
      <c r="F43" s="456">
        <f t="shared" si="6"/>
        <v>0</v>
      </c>
      <c r="G43" s="456">
        <f t="shared" si="6"/>
        <v>0</v>
      </c>
      <c r="H43" s="456">
        <f t="shared" si="6"/>
        <v>0</v>
      </c>
      <c r="I43" s="129">
        <f t="shared" si="4"/>
        <v>0</v>
      </c>
      <c r="J43" s="456">
        <f t="shared" ref="J43" si="7">SUM(J44:J45)</f>
        <v>0</v>
      </c>
      <c r="K43" s="129">
        <f t="shared" si="5"/>
        <v>0</v>
      </c>
      <c r="L43" s="456"/>
      <c r="M43" s="456">
        <f t="shared" ref="M43:N43" si="8">SUM(M44:M45)</f>
        <v>0</v>
      </c>
      <c r="N43" s="456">
        <f t="shared" si="8"/>
        <v>0</v>
      </c>
      <c r="O43" s="457"/>
    </row>
    <row r="44" spans="1:15">
      <c r="A44" s="139"/>
      <c r="B44" s="459"/>
      <c r="C44" s="129">
        <f>+D44+E44</f>
        <v>0</v>
      </c>
      <c r="D44" s="129"/>
      <c r="E44" s="129"/>
      <c r="F44" s="129"/>
      <c r="G44" s="129"/>
      <c r="H44" s="129"/>
      <c r="I44" s="129">
        <f t="shared" si="4"/>
        <v>0</v>
      </c>
      <c r="J44" s="129"/>
      <c r="K44" s="129">
        <f t="shared" si="5"/>
        <v>0</v>
      </c>
      <c r="L44" s="129"/>
      <c r="M44" s="129"/>
      <c r="N44" s="129"/>
      <c r="O44" s="461"/>
    </row>
    <row r="45" spans="1:15">
      <c r="A45" s="139"/>
      <c r="B45" s="459"/>
      <c r="C45" s="129">
        <f>+D45+E45</f>
        <v>0</v>
      </c>
      <c r="D45" s="129"/>
      <c r="E45" s="129"/>
      <c r="F45" s="129"/>
      <c r="G45" s="129"/>
      <c r="H45" s="129"/>
      <c r="I45" s="129">
        <f t="shared" si="4"/>
        <v>0</v>
      </c>
      <c r="J45" s="129"/>
      <c r="K45" s="129">
        <f t="shared" si="5"/>
        <v>0</v>
      </c>
      <c r="L45" s="129"/>
      <c r="M45" s="129"/>
      <c r="N45" s="129"/>
      <c r="O45" s="461"/>
    </row>
    <row r="46" spans="1:15" s="463" customFormat="1">
      <c r="A46" s="454"/>
      <c r="B46" s="455" t="s">
        <v>167</v>
      </c>
      <c r="C46" s="456">
        <f t="shared" ref="C46:H46" si="9">SUM(C47:C50)</f>
        <v>0</v>
      </c>
      <c r="D46" s="456">
        <f t="shared" si="9"/>
        <v>0</v>
      </c>
      <c r="E46" s="456">
        <f t="shared" si="9"/>
        <v>0</v>
      </c>
      <c r="F46" s="456">
        <f t="shared" si="9"/>
        <v>0</v>
      </c>
      <c r="G46" s="456">
        <f t="shared" si="9"/>
        <v>0</v>
      </c>
      <c r="H46" s="456">
        <f t="shared" si="9"/>
        <v>0</v>
      </c>
      <c r="I46" s="129">
        <f t="shared" si="4"/>
        <v>0</v>
      </c>
      <c r="J46" s="456">
        <f t="shared" ref="J46" si="10">SUM(J47:J50)</f>
        <v>0</v>
      </c>
      <c r="K46" s="129">
        <f t="shared" si="5"/>
        <v>0</v>
      </c>
      <c r="L46" s="456"/>
      <c r="M46" s="456">
        <f t="shared" ref="M46:N46" si="11">SUM(M47:M50)</f>
        <v>0</v>
      </c>
      <c r="N46" s="456">
        <f t="shared" si="11"/>
        <v>0</v>
      </c>
      <c r="O46" s="462"/>
    </row>
    <row r="47" spans="1:15" s="66" customFormat="1">
      <c r="A47" s="142"/>
      <c r="B47" s="459"/>
      <c r="C47" s="129">
        <f>+D47+E47</f>
        <v>0</v>
      </c>
      <c r="D47" s="464"/>
      <c r="E47" s="464"/>
      <c r="F47" s="464"/>
      <c r="G47" s="464"/>
      <c r="H47" s="464"/>
      <c r="I47" s="129">
        <f t="shared" si="4"/>
        <v>0</v>
      </c>
      <c r="J47" s="464"/>
      <c r="K47" s="129">
        <f t="shared" si="5"/>
        <v>0</v>
      </c>
      <c r="L47" s="464"/>
      <c r="M47" s="464"/>
      <c r="N47" s="464"/>
      <c r="O47" s="459"/>
    </row>
    <row r="48" spans="1:15" s="66" customFormat="1">
      <c r="A48" s="142"/>
      <c r="B48" s="459"/>
      <c r="C48" s="129">
        <f>+D48+E48</f>
        <v>0</v>
      </c>
      <c r="D48" s="464"/>
      <c r="E48" s="464"/>
      <c r="F48" s="464"/>
      <c r="G48" s="464"/>
      <c r="H48" s="464"/>
      <c r="I48" s="129">
        <f t="shared" si="4"/>
        <v>0</v>
      </c>
      <c r="J48" s="464"/>
      <c r="K48" s="129">
        <f t="shared" si="5"/>
        <v>0</v>
      </c>
      <c r="L48" s="464"/>
      <c r="M48" s="464"/>
      <c r="N48" s="464"/>
      <c r="O48" s="459"/>
    </row>
    <row r="49" spans="1:15" s="66" customFormat="1">
      <c r="A49" s="142"/>
      <c r="B49" s="459"/>
      <c r="C49" s="129">
        <f>+D49+E49</f>
        <v>0</v>
      </c>
      <c r="D49" s="464"/>
      <c r="E49" s="464"/>
      <c r="F49" s="464"/>
      <c r="G49" s="464"/>
      <c r="H49" s="464"/>
      <c r="I49" s="129">
        <f t="shared" si="4"/>
        <v>0</v>
      </c>
      <c r="J49" s="464"/>
      <c r="K49" s="129">
        <f t="shared" si="5"/>
        <v>0</v>
      </c>
      <c r="L49" s="464"/>
      <c r="M49" s="464"/>
      <c r="N49" s="464"/>
      <c r="O49" s="459"/>
    </row>
    <row r="50" spans="1:15" s="66" customFormat="1">
      <c r="A50" s="465"/>
      <c r="B50" s="466"/>
      <c r="C50" s="467">
        <f>+D50+E50</f>
        <v>0</v>
      </c>
      <c r="D50" s="468"/>
      <c r="E50" s="468"/>
      <c r="F50" s="468"/>
      <c r="G50" s="468"/>
      <c r="H50" s="468"/>
      <c r="I50" s="467">
        <f t="shared" si="4"/>
        <v>0</v>
      </c>
      <c r="J50" s="468"/>
      <c r="K50" s="467">
        <f>+L50+M50+N50</f>
        <v>0</v>
      </c>
      <c r="L50" s="468"/>
      <c r="M50" s="468"/>
      <c r="N50" s="468"/>
      <c r="O50" s="466"/>
    </row>
  </sheetData>
  <mergeCells count="16">
    <mergeCell ref="I37:I38"/>
    <mergeCell ref="J37:J38"/>
    <mergeCell ref="K37:N37"/>
    <mergeCell ref="C35:H35"/>
    <mergeCell ref="I35:N35"/>
    <mergeCell ref="C36:E36"/>
    <mergeCell ref="F36:H36"/>
    <mergeCell ref="I36:N36"/>
    <mergeCell ref="I13:I14"/>
    <mergeCell ref="J13:J14"/>
    <mergeCell ref="C11:H11"/>
    <mergeCell ref="C12:E12"/>
    <mergeCell ref="F12:H12"/>
    <mergeCell ref="I11:N11"/>
    <mergeCell ref="I12:N12"/>
    <mergeCell ref="K13:N13"/>
  </mergeCells>
  <pageMargins left="0.21" right="0.27559055118110237" top="0.68" bottom="0.44" header="0.51181102362204722" footer="0.15"/>
  <pageSetup paperSize="9" scale="84" fitToHeight="0" orientation="landscape" horizontalDpi="360" r:id="rId1"/>
  <headerFooter alignWithMargins="0">
    <oddFooter>&amp;R&amp;10&amp;F/&amp;A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rgb="FF00B050"/>
    <pageSetUpPr fitToPage="1"/>
  </sheetPr>
  <dimension ref="A1:O26"/>
  <sheetViews>
    <sheetView showGridLines="0" zoomScaleNormal="100" zoomScaleSheetLayoutView="80" workbookViewId="0">
      <selection activeCell="F7" sqref="F7"/>
    </sheetView>
  </sheetViews>
  <sheetFormatPr defaultRowHeight="21"/>
  <cols>
    <col min="1" max="1" width="9.28515625" style="67" customWidth="1"/>
    <col min="2" max="2" width="27.42578125" style="67" customWidth="1"/>
    <col min="3" max="3" width="14.42578125" style="67" customWidth="1"/>
    <col min="4" max="4" width="15.7109375" style="67" customWidth="1"/>
    <col min="5" max="7" width="12.42578125" style="67" customWidth="1"/>
    <col min="8" max="8" width="13.42578125" style="67" customWidth="1"/>
    <col min="9" max="12" width="9.140625" style="67"/>
    <col min="13" max="14" width="12.42578125" style="67" customWidth="1"/>
    <col min="15" max="15" width="24.5703125" style="67" customWidth="1"/>
    <col min="16" max="257" width="9.140625" style="67"/>
    <col min="258" max="258" width="8.28515625" style="67" customWidth="1"/>
    <col min="259" max="259" width="27.42578125" style="67" customWidth="1"/>
    <col min="260" max="260" width="14.42578125" style="67" customWidth="1"/>
    <col min="261" max="261" width="15.7109375" style="67" customWidth="1"/>
    <col min="262" max="264" width="12.42578125" style="67" customWidth="1"/>
    <col min="265" max="265" width="28.5703125" style="67" customWidth="1"/>
    <col min="266" max="513" width="9.140625" style="67"/>
    <col min="514" max="514" width="8.28515625" style="67" customWidth="1"/>
    <col min="515" max="515" width="27.42578125" style="67" customWidth="1"/>
    <col min="516" max="516" width="14.42578125" style="67" customWidth="1"/>
    <col min="517" max="517" width="15.7109375" style="67" customWidth="1"/>
    <col min="518" max="520" width="12.42578125" style="67" customWidth="1"/>
    <col min="521" max="521" width="28.5703125" style="67" customWidth="1"/>
    <col min="522" max="769" width="9.140625" style="67"/>
    <col min="770" max="770" width="8.28515625" style="67" customWidth="1"/>
    <col min="771" max="771" width="27.42578125" style="67" customWidth="1"/>
    <col min="772" max="772" width="14.42578125" style="67" customWidth="1"/>
    <col min="773" max="773" width="15.7109375" style="67" customWidth="1"/>
    <col min="774" max="776" width="12.42578125" style="67" customWidth="1"/>
    <col min="777" max="777" width="28.5703125" style="67" customWidth="1"/>
    <col min="778" max="1025" width="9.140625" style="67"/>
    <col min="1026" max="1026" width="8.28515625" style="67" customWidth="1"/>
    <col min="1027" max="1027" width="27.42578125" style="67" customWidth="1"/>
    <col min="1028" max="1028" width="14.42578125" style="67" customWidth="1"/>
    <col min="1029" max="1029" width="15.7109375" style="67" customWidth="1"/>
    <col min="1030" max="1032" width="12.42578125" style="67" customWidth="1"/>
    <col min="1033" max="1033" width="28.5703125" style="67" customWidth="1"/>
    <col min="1034" max="1281" width="9.140625" style="67"/>
    <col min="1282" max="1282" width="8.28515625" style="67" customWidth="1"/>
    <col min="1283" max="1283" width="27.42578125" style="67" customWidth="1"/>
    <col min="1284" max="1284" width="14.42578125" style="67" customWidth="1"/>
    <col min="1285" max="1285" width="15.7109375" style="67" customWidth="1"/>
    <col min="1286" max="1288" width="12.42578125" style="67" customWidth="1"/>
    <col min="1289" max="1289" width="28.5703125" style="67" customWidth="1"/>
    <col min="1290" max="1537" width="9.140625" style="67"/>
    <col min="1538" max="1538" width="8.28515625" style="67" customWidth="1"/>
    <col min="1539" max="1539" width="27.42578125" style="67" customWidth="1"/>
    <col min="1540" max="1540" width="14.42578125" style="67" customWidth="1"/>
    <col min="1541" max="1541" width="15.7109375" style="67" customWidth="1"/>
    <col min="1542" max="1544" width="12.42578125" style="67" customWidth="1"/>
    <col min="1545" max="1545" width="28.5703125" style="67" customWidth="1"/>
    <col min="1546" max="1793" width="9.140625" style="67"/>
    <col min="1794" max="1794" width="8.28515625" style="67" customWidth="1"/>
    <col min="1795" max="1795" width="27.42578125" style="67" customWidth="1"/>
    <col min="1796" max="1796" width="14.42578125" style="67" customWidth="1"/>
    <col min="1797" max="1797" width="15.7109375" style="67" customWidth="1"/>
    <col min="1798" max="1800" width="12.42578125" style="67" customWidth="1"/>
    <col min="1801" max="1801" width="28.5703125" style="67" customWidth="1"/>
    <col min="1802" max="2049" width="9.140625" style="67"/>
    <col min="2050" max="2050" width="8.28515625" style="67" customWidth="1"/>
    <col min="2051" max="2051" width="27.42578125" style="67" customWidth="1"/>
    <col min="2052" max="2052" width="14.42578125" style="67" customWidth="1"/>
    <col min="2053" max="2053" width="15.7109375" style="67" customWidth="1"/>
    <col min="2054" max="2056" width="12.42578125" style="67" customWidth="1"/>
    <col min="2057" max="2057" width="28.5703125" style="67" customWidth="1"/>
    <col min="2058" max="2305" width="9.140625" style="67"/>
    <col min="2306" max="2306" width="8.28515625" style="67" customWidth="1"/>
    <col min="2307" max="2307" width="27.42578125" style="67" customWidth="1"/>
    <col min="2308" max="2308" width="14.42578125" style="67" customWidth="1"/>
    <col min="2309" max="2309" width="15.7109375" style="67" customWidth="1"/>
    <col min="2310" max="2312" width="12.42578125" style="67" customWidth="1"/>
    <col min="2313" max="2313" width="28.5703125" style="67" customWidth="1"/>
    <col min="2314" max="2561" width="9.140625" style="67"/>
    <col min="2562" max="2562" width="8.28515625" style="67" customWidth="1"/>
    <col min="2563" max="2563" width="27.42578125" style="67" customWidth="1"/>
    <col min="2564" max="2564" width="14.42578125" style="67" customWidth="1"/>
    <col min="2565" max="2565" width="15.7109375" style="67" customWidth="1"/>
    <col min="2566" max="2568" width="12.42578125" style="67" customWidth="1"/>
    <col min="2569" max="2569" width="28.5703125" style="67" customWidth="1"/>
    <col min="2570" max="2817" width="9.140625" style="67"/>
    <col min="2818" max="2818" width="8.28515625" style="67" customWidth="1"/>
    <col min="2819" max="2819" width="27.42578125" style="67" customWidth="1"/>
    <col min="2820" max="2820" width="14.42578125" style="67" customWidth="1"/>
    <col min="2821" max="2821" width="15.7109375" style="67" customWidth="1"/>
    <col min="2822" max="2824" width="12.42578125" style="67" customWidth="1"/>
    <col min="2825" max="2825" width="28.5703125" style="67" customWidth="1"/>
    <col min="2826" max="3073" width="9.140625" style="67"/>
    <col min="3074" max="3074" width="8.28515625" style="67" customWidth="1"/>
    <col min="3075" max="3075" width="27.42578125" style="67" customWidth="1"/>
    <col min="3076" max="3076" width="14.42578125" style="67" customWidth="1"/>
    <col min="3077" max="3077" width="15.7109375" style="67" customWidth="1"/>
    <col min="3078" max="3080" width="12.42578125" style="67" customWidth="1"/>
    <col min="3081" max="3081" width="28.5703125" style="67" customWidth="1"/>
    <col min="3082" max="3329" width="9.140625" style="67"/>
    <col min="3330" max="3330" width="8.28515625" style="67" customWidth="1"/>
    <col min="3331" max="3331" width="27.42578125" style="67" customWidth="1"/>
    <col min="3332" max="3332" width="14.42578125" style="67" customWidth="1"/>
    <col min="3333" max="3333" width="15.7109375" style="67" customWidth="1"/>
    <col min="3334" max="3336" width="12.42578125" style="67" customWidth="1"/>
    <col min="3337" max="3337" width="28.5703125" style="67" customWidth="1"/>
    <col min="3338" max="3585" width="9.140625" style="67"/>
    <col min="3586" max="3586" width="8.28515625" style="67" customWidth="1"/>
    <col min="3587" max="3587" width="27.42578125" style="67" customWidth="1"/>
    <col min="3588" max="3588" width="14.42578125" style="67" customWidth="1"/>
    <col min="3589" max="3589" width="15.7109375" style="67" customWidth="1"/>
    <col min="3590" max="3592" width="12.42578125" style="67" customWidth="1"/>
    <col min="3593" max="3593" width="28.5703125" style="67" customWidth="1"/>
    <col min="3594" max="3841" width="9.140625" style="67"/>
    <col min="3842" max="3842" width="8.28515625" style="67" customWidth="1"/>
    <col min="3843" max="3843" width="27.42578125" style="67" customWidth="1"/>
    <col min="3844" max="3844" width="14.42578125" style="67" customWidth="1"/>
    <col min="3845" max="3845" width="15.7109375" style="67" customWidth="1"/>
    <col min="3846" max="3848" width="12.42578125" style="67" customWidth="1"/>
    <col min="3849" max="3849" width="28.5703125" style="67" customWidth="1"/>
    <col min="3850" max="4097" width="9.140625" style="67"/>
    <col min="4098" max="4098" width="8.28515625" style="67" customWidth="1"/>
    <col min="4099" max="4099" width="27.42578125" style="67" customWidth="1"/>
    <col min="4100" max="4100" width="14.42578125" style="67" customWidth="1"/>
    <col min="4101" max="4101" width="15.7109375" style="67" customWidth="1"/>
    <col min="4102" max="4104" width="12.42578125" style="67" customWidth="1"/>
    <col min="4105" max="4105" width="28.5703125" style="67" customWidth="1"/>
    <col min="4106" max="4353" width="9.140625" style="67"/>
    <col min="4354" max="4354" width="8.28515625" style="67" customWidth="1"/>
    <col min="4355" max="4355" width="27.42578125" style="67" customWidth="1"/>
    <col min="4356" max="4356" width="14.42578125" style="67" customWidth="1"/>
    <col min="4357" max="4357" width="15.7109375" style="67" customWidth="1"/>
    <col min="4358" max="4360" width="12.42578125" style="67" customWidth="1"/>
    <col min="4361" max="4361" width="28.5703125" style="67" customWidth="1"/>
    <col min="4362" max="4609" width="9.140625" style="67"/>
    <col min="4610" max="4610" width="8.28515625" style="67" customWidth="1"/>
    <col min="4611" max="4611" width="27.42578125" style="67" customWidth="1"/>
    <col min="4612" max="4612" width="14.42578125" style="67" customWidth="1"/>
    <col min="4613" max="4613" width="15.7109375" style="67" customWidth="1"/>
    <col min="4614" max="4616" width="12.42578125" style="67" customWidth="1"/>
    <col min="4617" max="4617" width="28.5703125" style="67" customWidth="1"/>
    <col min="4618" max="4865" width="9.140625" style="67"/>
    <col min="4866" max="4866" width="8.28515625" style="67" customWidth="1"/>
    <col min="4867" max="4867" width="27.42578125" style="67" customWidth="1"/>
    <col min="4868" max="4868" width="14.42578125" style="67" customWidth="1"/>
    <col min="4869" max="4869" width="15.7109375" style="67" customWidth="1"/>
    <col min="4870" max="4872" width="12.42578125" style="67" customWidth="1"/>
    <col min="4873" max="4873" width="28.5703125" style="67" customWidth="1"/>
    <col min="4874" max="5121" width="9.140625" style="67"/>
    <col min="5122" max="5122" width="8.28515625" style="67" customWidth="1"/>
    <col min="5123" max="5123" width="27.42578125" style="67" customWidth="1"/>
    <col min="5124" max="5124" width="14.42578125" style="67" customWidth="1"/>
    <col min="5125" max="5125" width="15.7109375" style="67" customWidth="1"/>
    <col min="5126" max="5128" width="12.42578125" style="67" customWidth="1"/>
    <col min="5129" max="5129" width="28.5703125" style="67" customWidth="1"/>
    <col min="5130" max="5377" width="9.140625" style="67"/>
    <col min="5378" max="5378" width="8.28515625" style="67" customWidth="1"/>
    <col min="5379" max="5379" width="27.42578125" style="67" customWidth="1"/>
    <col min="5380" max="5380" width="14.42578125" style="67" customWidth="1"/>
    <col min="5381" max="5381" width="15.7109375" style="67" customWidth="1"/>
    <col min="5382" max="5384" width="12.42578125" style="67" customWidth="1"/>
    <col min="5385" max="5385" width="28.5703125" style="67" customWidth="1"/>
    <col min="5386" max="5633" width="9.140625" style="67"/>
    <col min="5634" max="5634" width="8.28515625" style="67" customWidth="1"/>
    <col min="5635" max="5635" width="27.42578125" style="67" customWidth="1"/>
    <col min="5636" max="5636" width="14.42578125" style="67" customWidth="1"/>
    <col min="5637" max="5637" width="15.7109375" style="67" customWidth="1"/>
    <col min="5638" max="5640" width="12.42578125" style="67" customWidth="1"/>
    <col min="5641" max="5641" width="28.5703125" style="67" customWidth="1"/>
    <col min="5642" max="5889" width="9.140625" style="67"/>
    <col min="5890" max="5890" width="8.28515625" style="67" customWidth="1"/>
    <col min="5891" max="5891" width="27.42578125" style="67" customWidth="1"/>
    <col min="5892" max="5892" width="14.42578125" style="67" customWidth="1"/>
    <col min="5893" max="5893" width="15.7109375" style="67" customWidth="1"/>
    <col min="5894" max="5896" width="12.42578125" style="67" customWidth="1"/>
    <col min="5897" max="5897" width="28.5703125" style="67" customWidth="1"/>
    <col min="5898" max="6145" width="9.140625" style="67"/>
    <col min="6146" max="6146" width="8.28515625" style="67" customWidth="1"/>
    <col min="6147" max="6147" width="27.42578125" style="67" customWidth="1"/>
    <col min="6148" max="6148" width="14.42578125" style="67" customWidth="1"/>
    <col min="6149" max="6149" width="15.7109375" style="67" customWidth="1"/>
    <col min="6150" max="6152" width="12.42578125" style="67" customWidth="1"/>
    <col min="6153" max="6153" width="28.5703125" style="67" customWidth="1"/>
    <col min="6154" max="6401" width="9.140625" style="67"/>
    <col min="6402" max="6402" width="8.28515625" style="67" customWidth="1"/>
    <col min="6403" max="6403" width="27.42578125" style="67" customWidth="1"/>
    <col min="6404" max="6404" width="14.42578125" style="67" customWidth="1"/>
    <col min="6405" max="6405" width="15.7109375" style="67" customWidth="1"/>
    <col min="6406" max="6408" width="12.42578125" style="67" customWidth="1"/>
    <col min="6409" max="6409" width="28.5703125" style="67" customWidth="1"/>
    <col min="6410" max="6657" width="9.140625" style="67"/>
    <col min="6658" max="6658" width="8.28515625" style="67" customWidth="1"/>
    <col min="6659" max="6659" width="27.42578125" style="67" customWidth="1"/>
    <col min="6660" max="6660" width="14.42578125" style="67" customWidth="1"/>
    <col min="6661" max="6661" width="15.7109375" style="67" customWidth="1"/>
    <col min="6662" max="6664" width="12.42578125" style="67" customWidth="1"/>
    <col min="6665" max="6665" width="28.5703125" style="67" customWidth="1"/>
    <col min="6666" max="6913" width="9.140625" style="67"/>
    <col min="6914" max="6914" width="8.28515625" style="67" customWidth="1"/>
    <col min="6915" max="6915" width="27.42578125" style="67" customWidth="1"/>
    <col min="6916" max="6916" width="14.42578125" style="67" customWidth="1"/>
    <col min="6917" max="6917" width="15.7109375" style="67" customWidth="1"/>
    <col min="6918" max="6920" width="12.42578125" style="67" customWidth="1"/>
    <col min="6921" max="6921" width="28.5703125" style="67" customWidth="1"/>
    <col min="6922" max="7169" width="9.140625" style="67"/>
    <col min="7170" max="7170" width="8.28515625" style="67" customWidth="1"/>
    <col min="7171" max="7171" width="27.42578125" style="67" customWidth="1"/>
    <col min="7172" max="7172" width="14.42578125" style="67" customWidth="1"/>
    <col min="7173" max="7173" width="15.7109375" style="67" customWidth="1"/>
    <col min="7174" max="7176" width="12.42578125" style="67" customWidth="1"/>
    <col min="7177" max="7177" width="28.5703125" style="67" customWidth="1"/>
    <col min="7178" max="7425" width="9.140625" style="67"/>
    <col min="7426" max="7426" width="8.28515625" style="67" customWidth="1"/>
    <col min="7427" max="7427" width="27.42578125" style="67" customWidth="1"/>
    <col min="7428" max="7428" width="14.42578125" style="67" customWidth="1"/>
    <col min="7429" max="7429" width="15.7109375" style="67" customWidth="1"/>
    <col min="7430" max="7432" width="12.42578125" style="67" customWidth="1"/>
    <col min="7433" max="7433" width="28.5703125" style="67" customWidth="1"/>
    <col min="7434" max="7681" width="9.140625" style="67"/>
    <col min="7682" max="7682" width="8.28515625" style="67" customWidth="1"/>
    <col min="7683" max="7683" width="27.42578125" style="67" customWidth="1"/>
    <col min="7684" max="7684" width="14.42578125" style="67" customWidth="1"/>
    <col min="7685" max="7685" width="15.7109375" style="67" customWidth="1"/>
    <col min="7686" max="7688" width="12.42578125" style="67" customWidth="1"/>
    <col min="7689" max="7689" width="28.5703125" style="67" customWidth="1"/>
    <col min="7690" max="7937" width="9.140625" style="67"/>
    <col min="7938" max="7938" width="8.28515625" style="67" customWidth="1"/>
    <col min="7939" max="7939" width="27.42578125" style="67" customWidth="1"/>
    <col min="7940" max="7940" width="14.42578125" style="67" customWidth="1"/>
    <col min="7941" max="7941" width="15.7109375" style="67" customWidth="1"/>
    <col min="7942" max="7944" width="12.42578125" style="67" customWidth="1"/>
    <col min="7945" max="7945" width="28.5703125" style="67" customWidth="1"/>
    <col min="7946" max="8193" width="9.140625" style="67"/>
    <col min="8194" max="8194" width="8.28515625" style="67" customWidth="1"/>
    <col min="8195" max="8195" width="27.42578125" style="67" customWidth="1"/>
    <col min="8196" max="8196" width="14.42578125" style="67" customWidth="1"/>
    <col min="8197" max="8197" width="15.7109375" style="67" customWidth="1"/>
    <col min="8198" max="8200" width="12.42578125" style="67" customWidth="1"/>
    <col min="8201" max="8201" width="28.5703125" style="67" customWidth="1"/>
    <col min="8202" max="8449" width="9.140625" style="67"/>
    <col min="8450" max="8450" width="8.28515625" style="67" customWidth="1"/>
    <col min="8451" max="8451" width="27.42578125" style="67" customWidth="1"/>
    <col min="8452" max="8452" width="14.42578125" style="67" customWidth="1"/>
    <col min="8453" max="8453" width="15.7109375" style="67" customWidth="1"/>
    <col min="8454" max="8456" width="12.42578125" style="67" customWidth="1"/>
    <col min="8457" max="8457" width="28.5703125" style="67" customWidth="1"/>
    <col min="8458" max="8705" width="9.140625" style="67"/>
    <col min="8706" max="8706" width="8.28515625" style="67" customWidth="1"/>
    <col min="8707" max="8707" width="27.42578125" style="67" customWidth="1"/>
    <col min="8708" max="8708" width="14.42578125" style="67" customWidth="1"/>
    <col min="8709" max="8709" width="15.7109375" style="67" customWidth="1"/>
    <col min="8710" max="8712" width="12.42578125" style="67" customWidth="1"/>
    <col min="8713" max="8713" width="28.5703125" style="67" customWidth="1"/>
    <col min="8714" max="8961" width="9.140625" style="67"/>
    <col min="8962" max="8962" width="8.28515625" style="67" customWidth="1"/>
    <col min="8963" max="8963" width="27.42578125" style="67" customWidth="1"/>
    <col min="8964" max="8964" width="14.42578125" style="67" customWidth="1"/>
    <col min="8965" max="8965" width="15.7109375" style="67" customWidth="1"/>
    <col min="8966" max="8968" width="12.42578125" style="67" customWidth="1"/>
    <col min="8969" max="8969" width="28.5703125" style="67" customWidth="1"/>
    <col min="8970" max="9217" width="9.140625" style="67"/>
    <col min="9218" max="9218" width="8.28515625" style="67" customWidth="1"/>
    <col min="9219" max="9219" width="27.42578125" style="67" customWidth="1"/>
    <col min="9220" max="9220" width="14.42578125" style="67" customWidth="1"/>
    <col min="9221" max="9221" width="15.7109375" style="67" customWidth="1"/>
    <col min="9222" max="9224" width="12.42578125" style="67" customWidth="1"/>
    <col min="9225" max="9225" width="28.5703125" style="67" customWidth="1"/>
    <col min="9226" max="9473" width="9.140625" style="67"/>
    <col min="9474" max="9474" width="8.28515625" style="67" customWidth="1"/>
    <col min="9475" max="9475" width="27.42578125" style="67" customWidth="1"/>
    <col min="9476" max="9476" width="14.42578125" style="67" customWidth="1"/>
    <col min="9477" max="9477" width="15.7109375" style="67" customWidth="1"/>
    <col min="9478" max="9480" width="12.42578125" style="67" customWidth="1"/>
    <col min="9481" max="9481" width="28.5703125" style="67" customWidth="1"/>
    <col min="9482" max="9729" width="9.140625" style="67"/>
    <col min="9730" max="9730" width="8.28515625" style="67" customWidth="1"/>
    <col min="9731" max="9731" width="27.42578125" style="67" customWidth="1"/>
    <col min="9732" max="9732" width="14.42578125" style="67" customWidth="1"/>
    <col min="9733" max="9733" width="15.7109375" style="67" customWidth="1"/>
    <col min="9734" max="9736" width="12.42578125" style="67" customWidth="1"/>
    <col min="9737" max="9737" width="28.5703125" style="67" customWidth="1"/>
    <col min="9738" max="9985" width="9.140625" style="67"/>
    <col min="9986" max="9986" width="8.28515625" style="67" customWidth="1"/>
    <col min="9987" max="9987" width="27.42578125" style="67" customWidth="1"/>
    <col min="9988" max="9988" width="14.42578125" style="67" customWidth="1"/>
    <col min="9989" max="9989" width="15.7109375" style="67" customWidth="1"/>
    <col min="9990" max="9992" width="12.42578125" style="67" customWidth="1"/>
    <col min="9993" max="9993" width="28.5703125" style="67" customWidth="1"/>
    <col min="9994" max="10241" width="9.140625" style="67"/>
    <col min="10242" max="10242" width="8.28515625" style="67" customWidth="1"/>
    <col min="10243" max="10243" width="27.42578125" style="67" customWidth="1"/>
    <col min="10244" max="10244" width="14.42578125" style="67" customWidth="1"/>
    <col min="10245" max="10245" width="15.7109375" style="67" customWidth="1"/>
    <col min="10246" max="10248" width="12.42578125" style="67" customWidth="1"/>
    <col min="10249" max="10249" width="28.5703125" style="67" customWidth="1"/>
    <col min="10250" max="10497" width="9.140625" style="67"/>
    <col min="10498" max="10498" width="8.28515625" style="67" customWidth="1"/>
    <col min="10499" max="10499" width="27.42578125" style="67" customWidth="1"/>
    <col min="10500" max="10500" width="14.42578125" style="67" customWidth="1"/>
    <col min="10501" max="10501" width="15.7109375" style="67" customWidth="1"/>
    <col min="10502" max="10504" width="12.42578125" style="67" customWidth="1"/>
    <col min="10505" max="10505" width="28.5703125" style="67" customWidth="1"/>
    <col min="10506" max="10753" width="9.140625" style="67"/>
    <col min="10754" max="10754" width="8.28515625" style="67" customWidth="1"/>
    <col min="10755" max="10755" width="27.42578125" style="67" customWidth="1"/>
    <col min="10756" max="10756" width="14.42578125" style="67" customWidth="1"/>
    <col min="10757" max="10757" width="15.7109375" style="67" customWidth="1"/>
    <col min="10758" max="10760" width="12.42578125" style="67" customWidth="1"/>
    <col min="10761" max="10761" width="28.5703125" style="67" customWidth="1"/>
    <col min="10762" max="11009" width="9.140625" style="67"/>
    <col min="11010" max="11010" width="8.28515625" style="67" customWidth="1"/>
    <col min="11011" max="11011" width="27.42578125" style="67" customWidth="1"/>
    <col min="11012" max="11012" width="14.42578125" style="67" customWidth="1"/>
    <col min="11013" max="11013" width="15.7109375" style="67" customWidth="1"/>
    <col min="11014" max="11016" width="12.42578125" style="67" customWidth="1"/>
    <col min="11017" max="11017" width="28.5703125" style="67" customWidth="1"/>
    <col min="11018" max="11265" width="9.140625" style="67"/>
    <col min="11266" max="11266" width="8.28515625" style="67" customWidth="1"/>
    <col min="11267" max="11267" width="27.42578125" style="67" customWidth="1"/>
    <col min="11268" max="11268" width="14.42578125" style="67" customWidth="1"/>
    <col min="11269" max="11269" width="15.7109375" style="67" customWidth="1"/>
    <col min="11270" max="11272" width="12.42578125" style="67" customWidth="1"/>
    <col min="11273" max="11273" width="28.5703125" style="67" customWidth="1"/>
    <col min="11274" max="11521" width="9.140625" style="67"/>
    <col min="11522" max="11522" width="8.28515625" style="67" customWidth="1"/>
    <col min="11523" max="11523" width="27.42578125" style="67" customWidth="1"/>
    <col min="11524" max="11524" width="14.42578125" style="67" customWidth="1"/>
    <col min="11525" max="11525" width="15.7109375" style="67" customWidth="1"/>
    <col min="11526" max="11528" width="12.42578125" style="67" customWidth="1"/>
    <col min="11529" max="11529" width="28.5703125" style="67" customWidth="1"/>
    <col min="11530" max="11777" width="9.140625" style="67"/>
    <col min="11778" max="11778" width="8.28515625" style="67" customWidth="1"/>
    <col min="11779" max="11779" width="27.42578125" style="67" customWidth="1"/>
    <col min="11780" max="11780" width="14.42578125" style="67" customWidth="1"/>
    <col min="11781" max="11781" width="15.7109375" style="67" customWidth="1"/>
    <col min="11782" max="11784" width="12.42578125" style="67" customWidth="1"/>
    <col min="11785" max="11785" width="28.5703125" style="67" customWidth="1"/>
    <col min="11786" max="12033" width="9.140625" style="67"/>
    <col min="12034" max="12034" width="8.28515625" style="67" customWidth="1"/>
    <col min="12035" max="12035" width="27.42578125" style="67" customWidth="1"/>
    <col min="12036" max="12036" width="14.42578125" style="67" customWidth="1"/>
    <col min="12037" max="12037" width="15.7109375" style="67" customWidth="1"/>
    <col min="12038" max="12040" width="12.42578125" style="67" customWidth="1"/>
    <col min="12041" max="12041" width="28.5703125" style="67" customWidth="1"/>
    <col min="12042" max="12289" width="9.140625" style="67"/>
    <col min="12290" max="12290" width="8.28515625" style="67" customWidth="1"/>
    <col min="12291" max="12291" width="27.42578125" style="67" customWidth="1"/>
    <col min="12292" max="12292" width="14.42578125" style="67" customWidth="1"/>
    <col min="12293" max="12293" width="15.7109375" style="67" customWidth="1"/>
    <col min="12294" max="12296" width="12.42578125" style="67" customWidth="1"/>
    <col min="12297" max="12297" width="28.5703125" style="67" customWidth="1"/>
    <col min="12298" max="12545" width="9.140625" style="67"/>
    <col min="12546" max="12546" width="8.28515625" style="67" customWidth="1"/>
    <col min="12547" max="12547" width="27.42578125" style="67" customWidth="1"/>
    <col min="12548" max="12548" width="14.42578125" style="67" customWidth="1"/>
    <col min="12549" max="12549" width="15.7109375" style="67" customWidth="1"/>
    <col min="12550" max="12552" width="12.42578125" style="67" customWidth="1"/>
    <col min="12553" max="12553" width="28.5703125" style="67" customWidth="1"/>
    <col min="12554" max="12801" width="9.140625" style="67"/>
    <col min="12802" max="12802" width="8.28515625" style="67" customWidth="1"/>
    <col min="12803" max="12803" width="27.42578125" style="67" customWidth="1"/>
    <col min="12804" max="12804" width="14.42578125" style="67" customWidth="1"/>
    <col min="12805" max="12805" width="15.7109375" style="67" customWidth="1"/>
    <col min="12806" max="12808" width="12.42578125" style="67" customWidth="1"/>
    <col min="12809" max="12809" width="28.5703125" style="67" customWidth="1"/>
    <col min="12810" max="13057" width="9.140625" style="67"/>
    <col min="13058" max="13058" width="8.28515625" style="67" customWidth="1"/>
    <col min="13059" max="13059" width="27.42578125" style="67" customWidth="1"/>
    <col min="13060" max="13060" width="14.42578125" style="67" customWidth="1"/>
    <col min="13061" max="13061" width="15.7109375" style="67" customWidth="1"/>
    <col min="13062" max="13064" width="12.42578125" style="67" customWidth="1"/>
    <col min="13065" max="13065" width="28.5703125" style="67" customWidth="1"/>
    <col min="13066" max="13313" width="9.140625" style="67"/>
    <col min="13314" max="13314" width="8.28515625" style="67" customWidth="1"/>
    <col min="13315" max="13315" width="27.42578125" style="67" customWidth="1"/>
    <col min="13316" max="13316" width="14.42578125" style="67" customWidth="1"/>
    <col min="13317" max="13317" width="15.7109375" style="67" customWidth="1"/>
    <col min="13318" max="13320" width="12.42578125" style="67" customWidth="1"/>
    <col min="13321" max="13321" width="28.5703125" style="67" customWidth="1"/>
    <col min="13322" max="13569" width="9.140625" style="67"/>
    <col min="13570" max="13570" width="8.28515625" style="67" customWidth="1"/>
    <col min="13571" max="13571" width="27.42578125" style="67" customWidth="1"/>
    <col min="13572" max="13572" width="14.42578125" style="67" customWidth="1"/>
    <col min="13573" max="13573" width="15.7109375" style="67" customWidth="1"/>
    <col min="13574" max="13576" width="12.42578125" style="67" customWidth="1"/>
    <col min="13577" max="13577" width="28.5703125" style="67" customWidth="1"/>
    <col min="13578" max="13825" width="9.140625" style="67"/>
    <col min="13826" max="13826" width="8.28515625" style="67" customWidth="1"/>
    <col min="13827" max="13827" width="27.42578125" style="67" customWidth="1"/>
    <col min="13828" max="13828" width="14.42578125" style="67" customWidth="1"/>
    <col min="13829" max="13829" width="15.7109375" style="67" customWidth="1"/>
    <col min="13830" max="13832" width="12.42578125" style="67" customWidth="1"/>
    <col min="13833" max="13833" width="28.5703125" style="67" customWidth="1"/>
    <col min="13834" max="14081" width="9.140625" style="67"/>
    <col min="14082" max="14082" width="8.28515625" style="67" customWidth="1"/>
    <col min="14083" max="14083" width="27.42578125" style="67" customWidth="1"/>
    <col min="14084" max="14084" width="14.42578125" style="67" customWidth="1"/>
    <col min="14085" max="14085" width="15.7109375" style="67" customWidth="1"/>
    <col min="14086" max="14088" width="12.42578125" style="67" customWidth="1"/>
    <col min="14089" max="14089" width="28.5703125" style="67" customWidth="1"/>
    <col min="14090" max="14337" width="9.140625" style="67"/>
    <col min="14338" max="14338" width="8.28515625" style="67" customWidth="1"/>
    <col min="14339" max="14339" width="27.42578125" style="67" customWidth="1"/>
    <col min="14340" max="14340" width="14.42578125" style="67" customWidth="1"/>
    <col min="14341" max="14341" width="15.7109375" style="67" customWidth="1"/>
    <col min="14342" max="14344" width="12.42578125" style="67" customWidth="1"/>
    <col min="14345" max="14345" width="28.5703125" style="67" customWidth="1"/>
    <col min="14346" max="14593" width="9.140625" style="67"/>
    <col min="14594" max="14594" width="8.28515625" style="67" customWidth="1"/>
    <col min="14595" max="14595" width="27.42578125" style="67" customWidth="1"/>
    <col min="14596" max="14596" width="14.42578125" style="67" customWidth="1"/>
    <col min="14597" max="14597" width="15.7109375" style="67" customWidth="1"/>
    <col min="14598" max="14600" width="12.42578125" style="67" customWidth="1"/>
    <col min="14601" max="14601" width="28.5703125" style="67" customWidth="1"/>
    <col min="14602" max="14849" width="9.140625" style="67"/>
    <col min="14850" max="14850" width="8.28515625" style="67" customWidth="1"/>
    <col min="14851" max="14851" width="27.42578125" style="67" customWidth="1"/>
    <col min="14852" max="14852" width="14.42578125" style="67" customWidth="1"/>
    <col min="14853" max="14853" width="15.7109375" style="67" customWidth="1"/>
    <col min="14854" max="14856" width="12.42578125" style="67" customWidth="1"/>
    <col min="14857" max="14857" width="28.5703125" style="67" customWidth="1"/>
    <col min="14858" max="15105" width="9.140625" style="67"/>
    <col min="15106" max="15106" width="8.28515625" style="67" customWidth="1"/>
    <col min="15107" max="15107" width="27.42578125" style="67" customWidth="1"/>
    <col min="15108" max="15108" width="14.42578125" style="67" customWidth="1"/>
    <col min="15109" max="15109" width="15.7109375" style="67" customWidth="1"/>
    <col min="15110" max="15112" width="12.42578125" style="67" customWidth="1"/>
    <col min="15113" max="15113" width="28.5703125" style="67" customWidth="1"/>
    <col min="15114" max="15361" width="9.140625" style="67"/>
    <col min="15362" max="15362" width="8.28515625" style="67" customWidth="1"/>
    <col min="15363" max="15363" width="27.42578125" style="67" customWidth="1"/>
    <col min="15364" max="15364" width="14.42578125" style="67" customWidth="1"/>
    <col min="15365" max="15365" width="15.7109375" style="67" customWidth="1"/>
    <col min="15366" max="15368" width="12.42578125" style="67" customWidth="1"/>
    <col min="15369" max="15369" width="28.5703125" style="67" customWidth="1"/>
    <col min="15370" max="15617" width="9.140625" style="67"/>
    <col min="15618" max="15618" width="8.28515625" style="67" customWidth="1"/>
    <col min="15619" max="15619" width="27.42578125" style="67" customWidth="1"/>
    <col min="15620" max="15620" width="14.42578125" style="67" customWidth="1"/>
    <col min="15621" max="15621" width="15.7109375" style="67" customWidth="1"/>
    <col min="15622" max="15624" width="12.42578125" style="67" customWidth="1"/>
    <col min="15625" max="15625" width="28.5703125" style="67" customWidth="1"/>
    <col min="15626" max="15873" width="9.140625" style="67"/>
    <col min="15874" max="15874" width="8.28515625" style="67" customWidth="1"/>
    <col min="15875" max="15875" width="27.42578125" style="67" customWidth="1"/>
    <col min="15876" max="15876" width="14.42578125" style="67" customWidth="1"/>
    <col min="15877" max="15877" width="15.7109375" style="67" customWidth="1"/>
    <col min="15878" max="15880" width="12.42578125" style="67" customWidth="1"/>
    <col min="15881" max="15881" width="28.5703125" style="67" customWidth="1"/>
    <col min="15882" max="16129" width="9.140625" style="67"/>
    <col min="16130" max="16130" width="8.28515625" style="67" customWidth="1"/>
    <col min="16131" max="16131" width="27.42578125" style="67" customWidth="1"/>
    <col min="16132" max="16132" width="14.42578125" style="67" customWidth="1"/>
    <col min="16133" max="16133" width="15.7109375" style="67" customWidth="1"/>
    <col min="16134" max="16136" width="12.42578125" style="67" customWidth="1"/>
    <col min="16137" max="16137" width="28.5703125" style="67" customWidth="1"/>
    <col min="16138" max="16384" width="9.140625" style="67"/>
  </cols>
  <sheetData>
    <row r="1" spans="1:15" s="353" customFormat="1">
      <c r="A1" s="441" t="s">
        <v>5</v>
      </c>
      <c r="B1" s="358"/>
      <c r="C1" s="1009"/>
      <c r="D1" s="1009"/>
      <c r="E1" s="1009"/>
      <c r="F1" s="1009"/>
      <c r="G1" s="1009"/>
      <c r="H1" s="1009"/>
      <c r="I1" s="1009"/>
      <c r="J1" s="110"/>
      <c r="K1" s="110"/>
      <c r="L1" s="110"/>
      <c r="M1" s="110"/>
      <c r="N1" s="110"/>
      <c r="O1" s="442"/>
    </row>
    <row r="2" spans="1:15" s="353" customFormat="1">
      <c r="A2" s="441" t="s">
        <v>296</v>
      </c>
      <c r="B2" s="443"/>
      <c r="C2" s="1267" t="s">
        <v>137</v>
      </c>
      <c r="D2" s="1267"/>
      <c r="E2" s="1267"/>
      <c r="F2" s="1267"/>
      <c r="G2" s="1267"/>
      <c r="H2" s="1267"/>
      <c r="I2" s="1267"/>
      <c r="J2" s="110"/>
      <c r="K2" s="110"/>
      <c r="L2" s="110"/>
      <c r="M2" s="110"/>
      <c r="N2" s="110"/>
    </row>
    <row r="3" spans="1:15" s="353" customFormat="1">
      <c r="A3" s="469" t="s">
        <v>374</v>
      </c>
      <c r="B3" s="443"/>
      <c r="C3" s="1267" t="s">
        <v>133</v>
      </c>
      <c r="D3" s="1267"/>
      <c r="E3" s="1267"/>
      <c r="F3" s="1267"/>
      <c r="G3" s="1267"/>
      <c r="H3" s="1267"/>
      <c r="I3" s="1267"/>
      <c r="J3" s="110"/>
      <c r="K3" s="110"/>
      <c r="L3" s="110"/>
      <c r="M3" s="110"/>
      <c r="N3" s="110"/>
    </row>
    <row r="4" spans="1:15" s="353" customFormat="1">
      <c r="A4" s="555" t="s">
        <v>301</v>
      </c>
      <c r="B4" s="443"/>
      <c r="C4" s="1267" t="s">
        <v>509</v>
      </c>
      <c r="D4" s="1267"/>
      <c r="E4" s="1267"/>
      <c r="F4" s="1267"/>
      <c r="G4" s="1267"/>
      <c r="H4" s="1267"/>
      <c r="I4" s="1267"/>
      <c r="J4" s="444"/>
      <c r="K4" s="444"/>
      <c r="L4" s="444"/>
      <c r="M4" s="444"/>
      <c r="N4" s="444"/>
    </row>
    <row r="5" spans="1:15" s="353" customFormat="1">
      <c r="A5" s="556" t="s">
        <v>234</v>
      </c>
      <c r="B5" s="443"/>
      <c r="E5" s="444"/>
      <c r="F5" s="444"/>
      <c r="H5" s="110"/>
      <c r="I5" s="444"/>
      <c r="J5" s="444"/>
      <c r="K5" s="444"/>
      <c r="L5" s="444"/>
      <c r="M5" s="444"/>
      <c r="N5" s="444"/>
    </row>
    <row r="6" spans="1:15" s="353" customFormat="1">
      <c r="A6" s="470" t="s">
        <v>233</v>
      </c>
      <c r="B6" s="443"/>
      <c r="C6" s="444"/>
      <c r="D6" s="444"/>
      <c r="E6" s="444"/>
      <c r="F6" s="444"/>
      <c r="G6" s="444"/>
      <c r="H6" s="444"/>
      <c r="I6" s="444"/>
      <c r="J6" s="444"/>
      <c r="K6" s="444"/>
      <c r="L6" s="444"/>
      <c r="M6" s="444"/>
      <c r="N6" s="444"/>
    </row>
    <row r="7" spans="1:15" s="353" customFormat="1">
      <c r="A7" s="471" t="s">
        <v>136</v>
      </c>
      <c r="B7" s="443"/>
      <c r="C7" s="444"/>
      <c r="D7" s="444"/>
      <c r="E7" s="444"/>
      <c r="F7" s="444"/>
      <c r="G7" s="444"/>
      <c r="H7" s="444"/>
      <c r="I7" s="444"/>
      <c r="J7" s="444"/>
      <c r="K7" s="444"/>
      <c r="L7" s="444"/>
      <c r="M7" s="444"/>
      <c r="N7" s="444"/>
    </row>
    <row r="8" spans="1:15" s="353" customFormat="1">
      <c r="A8" s="472" t="s">
        <v>235</v>
      </c>
      <c r="B8" s="443"/>
      <c r="C8" s="444"/>
      <c r="D8" s="444"/>
      <c r="E8" s="444"/>
      <c r="F8" s="444"/>
      <c r="G8" s="444"/>
      <c r="H8" s="444"/>
      <c r="I8" s="444"/>
      <c r="J8" s="444"/>
      <c r="K8" s="444"/>
      <c r="L8" s="444"/>
      <c r="M8" s="444"/>
      <c r="N8" s="444"/>
    </row>
    <row r="9" spans="1:15" s="353" customFormat="1">
      <c r="A9" s="1043" t="s">
        <v>236</v>
      </c>
      <c r="B9" s="1044"/>
      <c r="C9" s="444"/>
      <c r="D9" s="444"/>
      <c r="E9" s="444"/>
      <c r="F9" s="444"/>
      <c r="G9" s="444"/>
      <c r="H9" s="444"/>
      <c r="I9" s="444"/>
      <c r="J9" s="444"/>
      <c r="K9" s="444"/>
      <c r="L9" s="444"/>
      <c r="M9" s="444"/>
      <c r="N9" s="444"/>
    </row>
    <row r="10" spans="1:15" s="1048" customFormat="1" ht="23.25" customHeight="1">
      <c r="A10" s="1045"/>
      <c r="B10" s="1046"/>
      <c r="C10" s="1046"/>
      <c r="D10" s="1046"/>
      <c r="E10" s="1046"/>
      <c r="F10" s="1046"/>
      <c r="G10" s="1047"/>
      <c r="H10" s="1047"/>
      <c r="I10" s="1047"/>
      <c r="J10" s="1047"/>
      <c r="K10" s="1047"/>
      <c r="L10" s="1047"/>
      <c r="M10" s="1047"/>
      <c r="N10" s="1047"/>
      <c r="O10" s="1047"/>
    </row>
    <row r="11" spans="1:15">
      <c r="A11" s="446" t="s">
        <v>161</v>
      </c>
      <c r="B11" s="446" t="s">
        <v>162</v>
      </c>
      <c r="C11" s="1162" t="s">
        <v>549</v>
      </c>
      <c r="D11" s="1163"/>
      <c r="E11" s="1163"/>
      <c r="F11" s="1163"/>
      <c r="G11" s="1163"/>
      <c r="H11" s="1163"/>
      <c r="I11" s="1162" t="s">
        <v>548</v>
      </c>
      <c r="J11" s="1163"/>
      <c r="K11" s="1163"/>
      <c r="L11" s="1163"/>
      <c r="M11" s="1163"/>
      <c r="N11" s="1164"/>
      <c r="O11" s="446"/>
    </row>
    <row r="12" spans="1:15">
      <c r="A12" s="447"/>
      <c r="B12" s="448"/>
      <c r="C12" s="1260" t="s">
        <v>49</v>
      </c>
      <c r="D12" s="1260"/>
      <c r="E12" s="1260"/>
      <c r="F12" s="1260" t="s">
        <v>550</v>
      </c>
      <c r="G12" s="1260"/>
      <c r="H12" s="1260"/>
      <c r="I12" s="1261" t="s">
        <v>49</v>
      </c>
      <c r="J12" s="1262"/>
      <c r="K12" s="1262"/>
      <c r="L12" s="1262"/>
      <c r="M12" s="1262"/>
      <c r="N12" s="1263"/>
      <c r="O12" s="447" t="s">
        <v>163</v>
      </c>
    </row>
    <row r="13" spans="1:15">
      <c r="A13" s="447"/>
      <c r="B13" s="447"/>
      <c r="C13" s="1007" t="s">
        <v>0</v>
      </c>
      <c r="D13" s="85" t="s">
        <v>213</v>
      </c>
      <c r="E13" s="85" t="s">
        <v>214</v>
      </c>
      <c r="F13" s="1007" t="s">
        <v>0</v>
      </c>
      <c r="G13" s="85" t="s">
        <v>213</v>
      </c>
      <c r="H13" s="85" t="s">
        <v>214</v>
      </c>
      <c r="I13" s="1258" t="s">
        <v>0</v>
      </c>
      <c r="J13" s="1258" t="s">
        <v>213</v>
      </c>
      <c r="K13" s="1264" t="s">
        <v>214</v>
      </c>
      <c r="L13" s="1265"/>
      <c r="M13" s="1265"/>
      <c r="N13" s="1266"/>
      <c r="O13" s="449"/>
    </row>
    <row r="14" spans="1:15">
      <c r="A14" s="450"/>
      <c r="B14" s="450"/>
      <c r="C14" s="1008"/>
      <c r="D14" s="133"/>
      <c r="E14" s="133"/>
      <c r="F14" s="1008"/>
      <c r="G14" s="133"/>
      <c r="H14" s="133"/>
      <c r="I14" s="1259"/>
      <c r="J14" s="1259"/>
      <c r="K14" s="627" t="s">
        <v>0</v>
      </c>
      <c r="L14" s="451" t="s">
        <v>248</v>
      </c>
      <c r="M14" s="451" t="s">
        <v>251</v>
      </c>
      <c r="N14" s="451" t="s">
        <v>251</v>
      </c>
      <c r="O14" s="448"/>
    </row>
    <row r="15" spans="1:15">
      <c r="A15" s="447"/>
      <c r="B15" s="452" t="s">
        <v>164</v>
      </c>
      <c r="C15" s="453">
        <f>+D15+E15</f>
        <v>0</v>
      </c>
      <c r="D15" s="453">
        <f>+D16+D19+D22</f>
        <v>0</v>
      </c>
      <c r="E15" s="453">
        <f>+E16+E19+E22</f>
        <v>0</v>
      </c>
      <c r="F15" s="453">
        <f>+F16+F19+F22</f>
        <v>0</v>
      </c>
      <c r="G15" s="453">
        <f>+G16+G19+G22</f>
        <v>0</v>
      </c>
      <c r="H15" s="453">
        <f>+H16+H19+H22</f>
        <v>0</v>
      </c>
      <c r="I15" s="453">
        <f>+J15+K15</f>
        <v>0</v>
      </c>
      <c r="J15" s="453">
        <f>+J16+J19+J22</f>
        <v>0</v>
      </c>
      <c r="K15" s="453">
        <f>+L15+M15</f>
        <v>0</v>
      </c>
      <c r="L15" s="453"/>
      <c r="M15" s="453">
        <f>+M16+M19+M22</f>
        <v>0</v>
      </c>
      <c r="N15" s="453">
        <f>+N16+N19+N22</f>
        <v>0</v>
      </c>
      <c r="O15" s="448"/>
    </row>
    <row r="16" spans="1:15">
      <c r="A16" s="454"/>
      <c r="B16" s="455" t="s">
        <v>165</v>
      </c>
      <c r="C16" s="456">
        <f>+D16+E16</f>
        <v>0</v>
      </c>
      <c r="D16" s="456">
        <f>SUM(D17:D18)</f>
        <v>0</v>
      </c>
      <c r="E16" s="456">
        <f>SUM(E17:E18)</f>
        <v>0</v>
      </c>
      <c r="F16" s="456">
        <f>SUM(F17:F18)</f>
        <v>0</v>
      </c>
      <c r="G16" s="456">
        <f>SUM(G17:G18)</f>
        <v>0</v>
      </c>
      <c r="H16" s="456">
        <f>SUM(H17:H18)</f>
        <v>0</v>
      </c>
      <c r="I16" s="456">
        <f>+J16+K16</f>
        <v>0</v>
      </c>
      <c r="J16" s="456">
        <f>SUM(J17:J18)</f>
        <v>0</v>
      </c>
      <c r="K16" s="456">
        <f>+L16+M16+N16</f>
        <v>0</v>
      </c>
      <c r="L16" s="456"/>
      <c r="M16" s="456">
        <f>SUM(M17:M18)</f>
        <v>0</v>
      </c>
      <c r="N16" s="456">
        <f>SUM(N17:N18)</f>
        <v>0</v>
      </c>
      <c r="O16" s="457"/>
    </row>
    <row r="17" spans="1:15">
      <c r="A17" s="139"/>
      <c r="B17" s="459"/>
      <c r="C17" s="129">
        <f>+D17+E17</f>
        <v>0</v>
      </c>
      <c r="D17" s="129"/>
      <c r="E17" s="129"/>
      <c r="F17" s="129"/>
      <c r="G17" s="129"/>
      <c r="H17" s="129"/>
      <c r="I17" s="129">
        <f>+J17+K17</f>
        <v>0</v>
      </c>
      <c r="J17" s="129"/>
      <c r="K17" s="129">
        <f>+L17+M17+N17</f>
        <v>0</v>
      </c>
      <c r="L17" s="129"/>
      <c r="M17" s="129"/>
      <c r="N17" s="129"/>
      <c r="O17" s="448"/>
    </row>
    <row r="18" spans="1:15">
      <c r="A18" s="139"/>
      <c r="B18" s="459"/>
      <c r="C18" s="129">
        <f>+D18+E18</f>
        <v>0</v>
      </c>
      <c r="D18" s="129"/>
      <c r="E18" s="129"/>
      <c r="F18" s="129"/>
      <c r="G18" s="129"/>
      <c r="H18" s="129"/>
      <c r="I18" s="129">
        <f t="shared" ref="I18:I26" si="0">+J18+K18</f>
        <v>0</v>
      </c>
      <c r="J18" s="129"/>
      <c r="K18" s="129">
        <f t="shared" ref="K18:K25" si="1">+L18+M18+N18</f>
        <v>0</v>
      </c>
      <c r="L18" s="129"/>
      <c r="M18" s="129"/>
      <c r="N18" s="129"/>
      <c r="O18" s="448"/>
    </row>
    <row r="19" spans="1:15">
      <c r="A19" s="454"/>
      <c r="B19" s="455" t="s">
        <v>166</v>
      </c>
      <c r="C19" s="456">
        <f t="shared" ref="C19:H19" si="2">SUM(C20:C21)</f>
        <v>0</v>
      </c>
      <c r="D19" s="456">
        <f t="shared" si="2"/>
        <v>0</v>
      </c>
      <c r="E19" s="456">
        <f t="shared" si="2"/>
        <v>0</v>
      </c>
      <c r="F19" s="456">
        <f t="shared" si="2"/>
        <v>0</v>
      </c>
      <c r="G19" s="456">
        <f t="shared" si="2"/>
        <v>0</v>
      </c>
      <c r="H19" s="456">
        <f t="shared" si="2"/>
        <v>0</v>
      </c>
      <c r="I19" s="129">
        <f t="shared" si="0"/>
        <v>0</v>
      </c>
      <c r="J19" s="456">
        <f t="shared" ref="J19" si="3">SUM(J20:J21)</f>
        <v>0</v>
      </c>
      <c r="K19" s="129">
        <f t="shared" si="1"/>
        <v>0</v>
      </c>
      <c r="L19" s="456"/>
      <c r="M19" s="456">
        <f t="shared" ref="M19:N19" si="4">SUM(M20:M21)</f>
        <v>0</v>
      </c>
      <c r="N19" s="456">
        <f t="shared" si="4"/>
        <v>0</v>
      </c>
      <c r="O19" s="457"/>
    </row>
    <row r="20" spans="1:15">
      <c r="A20" s="139"/>
      <c r="B20" s="459"/>
      <c r="C20" s="129">
        <f>+D20+E20</f>
        <v>0</v>
      </c>
      <c r="D20" s="129"/>
      <c r="E20" s="129"/>
      <c r="F20" s="129"/>
      <c r="G20" s="129"/>
      <c r="H20" s="129"/>
      <c r="I20" s="129">
        <f t="shared" si="0"/>
        <v>0</v>
      </c>
      <c r="J20" s="129"/>
      <c r="K20" s="129">
        <f t="shared" si="1"/>
        <v>0</v>
      </c>
      <c r="L20" s="129"/>
      <c r="M20" s="129"/>
      <c r="N20" s="129"/>
      <c r="O20" s="461"/>
    </row>
    <row r="21" spans="1:15">
      <c r="A21" s="139"/>
      <c r="B21" s="459"/>
      <c r="C21" s="129">
        <f>+D21+E21</f>
        <v>0</v>
      </c>
      <c r="D21" s="129"/>
      <c r="E21" s="129"/>
      <c r="F21" s="129"/>
      <c r="G21" s="129"/>
      <c r="H21" s="129"/>
      <c r="I21" s="129">
        <f t="shared" si="0"/>
        <v>0</v>
      </c>
      <c r="J21" s="129"/>
      <c r="K21" s="129">
        <f t="shared" si="1"/>
        <v>0</v>
      </c>
      <c r="L21" s="129"/>
      <c r="M21" s="129"/>
      <c r="N21" s="129"/>
      <c r="O21" s="461"/>
    </row>
    <row r="22" spans="1:15">
      <c r="A22" s="454"/>
      <c r="B22" s="455" t="s">
        <v>167</v>
      </c>
      <c r="C22" s="456">
        <f t="shared" ref="C22:H22" si="5">SUM(C23:C26)</f>
        <v>0</v>
      </c>
      <c r="D22" s="456">
        <f t="shared" si="5"/>
        <v>0</v>
      </c>
      <c r="E22" s="456">
        <f t="shared" si="5"/>
        <v>0</v>
      </c>
      <c r="F22" s="456">
        <f t="shared" si="5"/>
        <v>0</v>
      </c>
      <c r="G22" s="456">
        <f t="shared" si="5"/>
        <v>0</v>
      </c>
      <c r="H22" s="456">
        <f t="shared" si="5"/>
        <v>0</v>
      </c>
      <c r="I22" s="129">
        <f t="shared" si="0"/>
        <v>0</v>
      </c>
      <c r="J22" s="456">
        <f t="shared" ref="J22" si="6">SUM(J23:J26)</f>
        <v>0</v>
      </c>
      <c r="K22" s="129">
        <f t="shared" si="1"/>
        <v>0</v>
      </c>
      <c r="L22" s="456"/>
      <c r="M22" s="456">
        <f t="shared" ref="M22:N22" si="7">SUM(M23:M26)</f>
        <v>0</v>
      </c>
      <c r="N22" s="456">
        <f t="shared" si="7"/>
        <v>0</v>
      </c>
      <c r="O22" s="462"/>
    </row>
    <row r="23" spans="1:15">
      <c r="A23" s="142"/>
      <c r="B23" s="459"/>
      <c r="C23" s="129">
        <f>+D23+E23</f>
        <v>0</v>
      </c>
      <c r="D23" s="464"/>
      <c r="E23" s="464"/>
      <c r="F23" s="464"/>
      <c r="G23" s="464"/>
      <c r="H23" s="464"/>
      <c r="I23" s="129">
        <f t="shared" si="0"/>
        <v>0</v>
      </c>
      <c r="J23" s="464"/>
      <c r="K23" s="129">
        <f t="shared" si="1"/>
        <v>0</v>
      </c>
      <c r="L23" s="464"/>
      <c r="M23" s="464"/>
      <c r="N23" s="464"/>
      <c r="O23" s="459"/>
    </row>
    <row r="24" spans="1:15">
      <c r="A24" s="142"/>
      <c r="B24" s="459"/>
      <c r="C24" s="129">
        <f>+D24+E24</f>
        <v>0</v>
      </c>
      <c r="D24" s="464"/>
      <c r="E24" s="464"/>
      <c r="F24" s="464"/>
      <c r="G24" s="464"/>
      <c r="H24" s="464"/>
      <c r="I24" s="129">
        <f t="shared" si="0"/>
        <v>0</v>
      </c>
      <c r="J24" s="464"/>
      <c r="K24" s="129">
        <f t="shared" si="1"/>
        <v>0</v>
      </c>
      <c r="L24" s="464"/>
      <c r="M24" s="464"/>
      <c r="N24" s="464"/>
      <c r="O24" s="459"/>
    </row>
    <row r="25" spans="1:15">
      <c r="A25" s="142"/>
      <c r="B25" s="459"/>
      <c r="C25" s="129">
        <f>+D25+E25</f>
        <v>0</v>
      </c>
      <c r="D25" s="464"/>
      <c r="E25" s="464"/>
      <c r="F25" s="464"/>
      <c r="G25" s="464"/>
      <c r="H25" s="464"/>
      <c r="I25" s="129">
        <f t="shared" si="0"/>
        <v>0</v>
      </c>
      <c r="J25" s="464"/>
      <c r="K25" s="129">
        <f t="shared" si="1"/>
        <v>0</v>
      </c>
      <c r="L25" s="464"/>
      <c r="M25" s="464"/>
      <c r="N25" s="464"/>
      <c r="O25" s="459"/>
    </row>
    <row r="26" spans="1:15">
      <c r="A26" s="465"/>
      <c r="B26" s="466"/>
      <c r="C26" s="467">
        <f>+D26+E26</f>
        <v>0</v>
      </c>
      <c r="D26" s="468"/>
      <c r="E26" s="468"/>
      <c r="F26" s="468"/>
      <c r="G26" s="468"/>
      <c r="H26" s="468"/>
      <c r="I26" s="467">
        <f t="shared" si="0"/>
        <v>0</v>
      </c>
      <c r="J26" s="468"/>
      <c r="K26" s="467">
        <f>+L26+M26+N26</f>
        <v>0</v>
      </c>
      <c r="L26" s="468"/>
      <c r="M26" s="468"/>
      <c r="N26" s="468"/>
      <c r="O26" s="466"/>
    </row>
  </sheetData>
  <mergeCells count="11">
    <mergeCell ref="C2:I2"/>
    <mergeCell ref="C3:I3"/>
    <mergeCell ref="C4:I4"/>
    <mergeCell ref="I13:I14"/>
    <mergeCell ref="J13:J14"/>
    <mergeCell ref="K13:N13"/>
    <mergeCell ref="C11:H11"/>
    <mergeCell ref="I11:N11"/>
    <mergeCell ref="C12:E12"/>
    <mergeCell ref="F12:H12"/>
    <mergeCell ref="I12:N12"/>
  </mergeCells>
  <pageMargins left="0.15748031496062992" right="0.27559055118110237" top="0.98425196850393704" bottom="0.61" header="0.51181102362204722" footer="0.51181102362204722"/>
  <pageSetup paperSize="9" scale="76" fitToHeight="0" orientation="landscape" horizontalDpi="360" r:id="rId1"/>
  <headerFooter alignWithMargins="0">
    <oddFooter>&amp;R&amp;10&amp;F/&amp;A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rgb="FF00B050"/>
    <pageSetUpPr fitToPage="1"/>
  </sheetPr>
  <dimension ref="A1:U30"/>
  <sheetViews>
    <sheetView showGridLines="0" view="pageBreakPreview" zoomScale="90" zoomScaleNormal="100" zoomScaleSheetLayoutView="90" workbookViewId="0">
      <selection activeCell="F31" sqref="F31"/>
    </sheetView>
  </sheetViews>
  <sheetFormatPr defaultRowHeight="21"/>
  <cols>
    <col min="1" max="1" width="6" style="515" customWidth="1"/>
    <col min="2" max="2" width="20.42578125" style="497" customWidth="1"/>
    <col min="3" max="3" width="24.42578125" style="497" bestFit="1" customWidth="1"/>
    <col min="4" max="5" width="6.42578125" style="515" customWidth="1"/>
    <col min="6" max="6" width="7.85546875" style="359" customWidth="1"/>
    <col min="7" max="7" width="10" style="359" customWidth="1"/>
    <col min="8" max="8" width="10" style="119" customWidth="1"/>
    <col min="9" max="9" width="8.5703125" style="444" customWidth="1"/>
    <col min="10" max="10" width="7.5703125" style="444" customWidth="1"/>
    <col min="11" max="11" width="7.7109375" style="444" customWidth="1"/>
    <col min="12" max="12" width="7.42578125" style="444" customWidth="1"/>
    <col min="13" max="13" width="18.28515625" style="444" customWidth="1"/>
    <col min="14" max="14" width="53.140625" style="497" customWidth="1"/>
    <col min="15" max="16" width="9.140625" style="497"/>
    <col min="17" max="17" width="13" style="359" bestFit="1" customWidth="1"/>
    <col min="18" max="18" width="10.28515625" style="359" bestFit="1" customWidth="1"/>
    <col min="19" max="19" width="12.85546875" style="359" bestFit="1" customWidth="1"/>
    <col min="20" max="20" width="10.28515625" style="359" bestFit="1" customWidth="1"/>
    <col min="21" max="256" width="9.140625" style="497"/>
    <col min="257" max="257" width="6" style="497" customWidth="1"/>
    <col min="258" max="258" width="20.42578125" style="497" customWidth="1"/>
    <col min="259" max="259" width="24.42578125" style="497" bestFit="1" customWidth="1"/>
    <col min="260" max="261" width="6.42578125" style="497" customWidth="1"/>
    <col min="262" max="262" width="7.85546875" style="497" customWidth="1"/>
    <col min="263" max="264" width="10" style="497" customWidth="1"/>
    <col min="265" max="265" width="8.5703125" style="497" customWidth="1"/>
    <col min="266" max="266" width="7.5703125" style="497" customWidth="1"/>
    <col min="267" max="267" width="7.7109375" style="497" customWidth="1"/>
    <col min="268" max="268" width="7.42578125" style="497" customWidth="1"/>
    <col min="269" max="269" width="18.28515625" style="497" customWidth="1"/>
    <col min="270" max="270" width="35.42578125" style="497" customWidth="1"/>
    <col min="271" max="272" width="9.140625" style="497"/>
    <col min="273" max="273" width="13" style="497" bestFit="1" customWidth="1"/>
    <col min="274" max="274" width="10.28515625" style="497" bestFit="1" customWidth="1"/>
    <col min="275" max="275" width="12.85546875" style="497" bestFit="1" customWidth="1"/>
    <col min="276" max="276" width="10.28515625" style="497" bestFit="1" customWidth="1"/>
    <col min="277" max="512" width="9.140625" style="497"/>
    <col min="513" max="513" width="6" style="497" customWidth="1"/>
    <col min="514" max="514" width="20.42578125" style="497" customWidth="1"/>
    <col min="515" max="515" width="24.42578125" style="497" bestFit="1" customWidth="1"/>
    <col min="516" max="517" width="6.42578125" style="497" customWidth="1"/>
    <col min="518" max="518" width="7.85546875" style="497" customWidth="1"/>
    <col min="519" max="520" width="10" style="497" customWidth="1"/>
    <col min="521" max="521" width="8.5703125" style="497" customWidth="1"/>
    <col min="522" max="522" width="7.5703125" style="497" customWidth="1"/>
    <col min="523" max="523" width="7.7109375" style="497" customWidth="1"/>
    <col min="524" max="524" width="7.42578125" style="497" customWidth="1"/>
    <col min="525" max="525" width="18.28515625" style="497" customWidth="1"/>
    <col min="526" max="526" width="35.42578125" style="497" customWidth="1"/>
    <col min="527" max="528" width="9.140625" style="497"/>
    <col min="529" max="529" width="13" style="497" bestFit="1" customWidth="1"/>
    <col min="530" max="530" width="10.28515625" style="497" bestFit="1" customWidth="1"/>
    <col min="531" max="531" width="12.85546875" style="497" bestFit="1" customWidth="1"/>
    <col min="532" max="532" width="10.28515625" style="497" bestFit="1" customWidth="1"/>
    <col min="533" max="768" width="9.140625" style="497"/>
    <col min="769" max="769" width="6" style="497" customWidth="1"/>
    <col min="770" max="770" width="20.42578125" style="497" customWidth="1"/>
    <col min="771" max="771" width="24.42578125" style="497" bestFit="1" customWidth="1"/>
    <col min="772" max="773" width="6.42578125" style="497" customWidth="1"/>
    <col min="774" max="774" width="7.85546875" style="497" customWidth="1"/>
    <col min="775" max="776" width="10" style="497" customWidth="1"/>
    <col min="777" max="777" width="8.5703125" style="497" customWidth="1"/>
    <col min="778" max="778" width="7.5703125" style="497" customWidth="1"/>
    <col min="779" max="779" width="7.7109375" style="497" customWidth="1"/>
    <col min="780" max="780" width="7.42578125" style="497" customWidth="1"/>
    <col min="781" max="781" width="18.28515625" style="497" customWidth="1"/>
    <col min="782" max="782" width="35.42578125" style="497" customWidth="1"/>
    <col min="783" max="784" width="9.140625" style="497"/>
    <col min="785" max="785" width="13" style="497" bestFit="1" customWidth="1"/>
    <col min="786" max="786" width="10.28515625" style="497" bestFit="1" customWidth="1"/>
    <col min="787" max="787" width="12.85546875" style="497" bestFit="1" customWidth="1"/>
    <col min="788" max="788" width="10.28515625" style="497" bestFit="1" customWidth="1"/>
    <col min="789" max="1024" width="9.140625" style="497"/>
    <col min="1025" max="1025" width="6" style="497" customWidth="1"/>
    <col min="1026" max="1026" width="20.42578125" style="497" customWidth="1"/>
    <col min="1027" max="1027" width="24.42578125" style="497" bestFit="1" customWidth="1"/>
    <col min="1028" max="1029" width="6.42578125" style="497" customWidth="1"/>
    <col min="1030" max="1030" width="7.85546875" style="497" customWidth="1"/>
    <col min="1031" max="1032" width="10" style="497" customWidth="1"/>
    <col min="1033" max="1033" width="8.5703125" style="497" customWidth="1"/>
    <col min="1034" max="1034" width="7.5703125" style="497" customWidth="1"/>
    <col min="1035" max="1035" width="7.7109375" style="497" customWidth="1"/>
    <col min="1036" max="1036" width="7.42578125" style="497" customWidth="1"/>
    <col min="1037" max="1037" width="18.28515625" style="497" customWidth="1"/>
    <col min="1038" max="1038" width="35.42578125" style="497" customWidth="1"/>
    <col min="1039" max="1040" width="9.140625" style="497"/>
    <col min="1041" max="1041" width="13" style="497" bestFit="1" customWidth="1"/>
    <col min="1042" max="1042" width="10.28515625" style="497" bestFit="1" customWidth="1"/>
    <col min="1043" max="1043" width="12.85546875" style="497" bestFit="1" customWidth="1"/>
    <col min="1044" max="1044" width="10.28515625" style="497" bestFit="1" customWidth="1"/>
    <col min="1045" max="1280" width="9.140625" style="497"/>
    <col min="1281" max="1281" width="6" style="497" customWidth="1"/>
    <col min="1282" max="1282" width="20.42578125" style="497" customWidth="1"/>
    <col min="1283" max="1283" width="24.42578125" style="497" bestFit="1" customWidth="1"/>
    <col min="1284" max="1285" width="6.42578125" style="497" customWidth="1"/>
    <col min="1286" max="1286" width="7.85546875" style="497" customWidth="1"/>
    <col min="1287" max="1288" width="10" style="497" customWidth="1"/>
    <col min="1289" max="1289" width="8.5703125" style="497" customWidth="1"/>
    <col min="1290" max="1290" width="7.5703125" style="497" customWidth="1"/>
    <col min="1291" max="1291" width="7.7109375" style="497" customWidth="1"/>
    <col min="1292" max="1292" width="7.42578125" style="497" customWidth="1"/>
    <col min="1293" max="1293" width="18.28515625" style="497" customWidth="1"/>
    <col min="1294" max="1294" width="35.42578125" style="497" customWidth="1"/>
    <col min="1295" max="1296" width="9.140625" style="497"/>
    <col min="1297" max="1297" width="13" style="497" bestFit="1" customWidth="1"/>
    <col min="1298" max="1298" width="10.28515625" style="497" bestFit="1" customWidth="1"/>
    <col min="1299" max="1299" width="12.85546875" style="497" bestFit="1" customWidth="1"/>
    <col min="1300" max="1300" width="10.28515625" style="497" bestFit="1" customWidth="1"/>
    <col min="1301" max="1536" width="9.140625" style="497"/>
    <col min="1537" max="1537" width="6" style="497" customWidth="1"/>
    <col min="1538" max="1538" width="20.42578125" style="497" customWidth="1"/>
    <col min="1539" max="1539" width="24.42578125" style="497" bestFit="1" customWidth="1"/>
    <col min="1540" max="1541" width="6.42578125" style="497" customWidth="1"/>
    <col min="1542" max="1542" width="7.85546875" style="497" customWidth="1"/>
    <col min="1543" max="1544" width="10" style="497" customWidth="1"/>
    <col min="1545" max="1545" width="8.5703125" style="497" customWidth="1"/>
    <col min="1546" max="1546" width="7.5703125" style="497" customWidth="1"/>
    <col min="1547" max="1547" width="7.7109375" style="497" customWidth="1"/>
    <col min="1548" max="1548" width="7.42578125" style="497" customWidth="1"/>
    <col min="1549" max="1549" width="18.28515625" style="497" customWidth="1"/>
    <col min="1550" max="1550" width="35.42578125" style="497" customWidth="1"/>
    <col min="1551" max="1552" width="9.140625" style="497"/>
    <col min="1553" max="1553" width="13" style="497" bestFit="1" customWidth="1"/>
    <col min="1554" max="1554" width="10.28515625" style="497" bestFit="1" customWidth="1"/>
    <col min="1555" max="1555" width="12.85546875" style="497" bestFit="1" customWidth="1"/>
    <col min="1556" max="1556" width="10.28515625" style="497" bestFit="1" customWidth="1"/>
    <col min="1557" max="1792" width="9.140625" style="497"/>
    <col min="1793" max="1793" width="6" style="497" customWidth="1"/>
    <col min="1794" max="1794" width="20.42578125" style="497" customWidth="1"/>
    <col min="1795" max="1795" width="24.42578125" style="497" bestFit="1" customWidth="1"/>
    <col min="1796" max="1797" width="6.42578125" style="497" customWidth="1"/>
    <col min="1798" max="1798" width="7.85546875" style="497" customWidth="1"/>
    <col min="1799" max="1800" width="10" style="497" customWidth="1"/>
    <col min="1801" max="1801" width="8.5703125" style="497" customWidth="1"/>
    <col min="1802" max="1802" width="7.5703125" style="497" customWidth="1"/>
    <col min="1803" max="1803" width="7.7109375" style="497" customWidth="1"/>
    <col min="1804" max="1804" width="7.42578125" style="497" customWidth="1"/>
    <col min="1805" max="1805" width="18.28515625" style="497" customWidth="1"/>
    <col min="1806" max="1806" width="35.42578125" style="497" customWidth="1"/>
    <col min="1807" max="1808" width="9.140625" style="497"/>
    <col min="1809" max="1809" width="13" style="497" bestFit="1" customWidth="1"/>
    <col min="1810" max="1810" width="10.28515625" style="497" bestFit="1" customWidth="1"/>
    <col min="1811" max="1811" width="12.85546875" style="497" bestFit="1" customWidth="1"/>
    <col min="1812" max="1812" width="10.28515625" style="497" bestFit="1" customWidth="1"/>
    <col min="1813" max="2048" width="9.140625" style="497"/>
    <col min="2049" max="2049" width="6" style="497" customWidth="1"/>
    <col min="2050" max="2050" width="20.42578125" style="497" customWidth="1"/>
    <col min="2051" max="2051" width="24.42578125" style="497" bestFit="1" customWidth="1"/>
    <col min="2052" max="2053" width="6.42578125" style="497" customWidth="1"/>
    <col min="2054" max="2054" width="7.85546875" style="497" customWidth="1"/>
    <col min="2055" max="2056" width="10" style="497" customWidth="1"/>
    <col min="2057" max="2057" width="8.5703125" style="497" customWidth="1"/>
    <col min="2058" max="2058" width="7.5703125" style="497" customWidth="1"/>
    <col min="2059" max="2059" width="7.7109375" style="497" customWidth="1"/>
    <col min="2060" max="2060" width="7.42578125" style="497" customWidth="1"/>
    <col min="2061" max="2061" width="18.28515625" style="497" customWidth="1"/>
    <col min="2062" max="2062" width="35.42578125" style="497" customWidth="1"/>
    <col min="2063" max="2064" width="9.140625" style="497"/>
    <col min="2065" max="2065" width="13" style="497" bestFit="1" customWidth="1"/>
    <col min="2066" max="2066" width="10.28515625" style="497" bestFit="1" customWidth="1"/>
    <col min="2067" max="2067" width="12.85546875" style="497" bestFit="1" customWidth="1"/>
    <col min="2068" max="2068" width="10.28515625" style="497" bestFit="1" customWidth="1"/>
    <col min="2069" max="2304" width="9.140625" style="497"/>
    <col min="2305" max="2305" width="6" style="497" customWidth="1"/>
    <col min="2306" max="2306" width="20.42578125" style="497" customWidth="1"/>
    <col min="2307" max="2307" width="24.42578125" style="497" bestFit="1" customWidth="1"/>
    <col min="2308" max="2309" width="6.42578125" style="497" customWidth="1"/>
    <col min="2310" max="2310" width="7.85546875" style="497" customWidth="1"/>
    <col min="2311" max="2312" width="10" style="497" customWidth="1"/>
    <col min="2313" max="2313" width="8.5703125" style="497" customWidth="1"/>
    <col min="2314" max="2314" width="7.5703125" style="497" customWidth="1"/>
    <col min="2315" max="2315" width="7.7109375" style="497" customWidth="1"/>
    <col min="2316" max="2316" width="7.42578125" style="497" customWidth="1"/>
    <col min="2317" max="2317" width="18.28515625" style="497" customWidth="1"/>
    <col min="2318" max="2318" width="35.42578125" style="497" customWidth="1"/>
    <col min="2319" max="2320" width="9.140625" style="497"/>
    <col min="2321" max="2321" width="13" style="497" bestFit="1" customWidth="1"/>
    <col min="2322" max="2322" width="10.28515625" style="497" bestFit="1" customWidth="1"/>
    <col min="2323" max="2323" width="12.85546875" style="497" bestFit="1" customWidth="1"/>
    <col min="2324" max="2324" width="10.28515625" style="497" bestFit="1" customWidth="1"/>
    <col min="2325" max="2560" width="9.140625" style="497"/>
    <col min="2561" max="2561" width="6" style="497" customWidth="1"/>
    <col min="2562" max="2562" width="20.42578125" style="497" customWidth="1"/>
    <col min="2563" max="2563" width="24.42578125" style="497" bestFit="1" customWidth="1"/>
    <col min="2564" max="2565" width="6.42578125" style="497" customWidth="1"/>
    <col min="2566" max="2566" width="7.85546875" style="497" customWidth="1"/>
    <col min="2567" max="2568" width="10" style="497" customWidth="1"/>
    <col min="2569" max="2569" width="8.5703125" style="497" customWidth="1"/>
    <col min="2570" max="2570" width="7.5703125" style="497" customWidth="1"/>
    <col min="2571" max="2571" width="7.7109375" style="497" customWidth="1"/>
    <col min="2572" max="2572" width="7.42578125" style="497" customWidth="1"/>
    <col min="2573" max="2573" width="18.28515625" style="497" customWidth="1"/>
    <col min="2574" max="2574" width="35.42578125" style="497" customWidth="1"/>
    <col min="2575" max="2576" width="9.140625" style="497"/>
    <col min="2577" max="2577" width="13" style="497" bestFit="1" customWidth="1"/>
    <col min="2578" max="2578" width="10.28515625" style="497" bestFit="1" customWidth="1"/>
    <col min="2579" max="2579" width="12.85546875" style="497" bestFit="1" customWidth="1"/>
    <col min="2580" max="2580" width="10.28515625" style="497" bestFit="1" customWidth="1"/>
    <col min="2581" max="2816" width="9.140625" style="497"/>
    <col min="2817" max="2817" width="6" style="497" customWidth="1"/>
    <col min="2818" max="2818" width="20.42578125" style="497" customWidth="1"/>
    <col min="2819" max="2819" width="24.42578125" style="497" bestFit="1" customWidth="1"/>
    <col min="2820" max="2821" width="6.42578125" style="497" customWidth="1"/>
    <col min="2822" max="2822" width="7.85546875" style="497" customWidth="1"/>
    <col min="2823" max="2824" width="10" style="497" customWidth="1"/>
    <col min="2825" max="2825" width="8.5703125" style="497" customWidth="1"/>
    <col min="2826" max="2826" width="7.5703125" style="497" customWidth="1"/>
    <col min="2827" max="2827" width="7.7109375" style="497" customWidth="1"/>
    <col min="2828" max="2828" width="7.42578125" style="497" customWidth="1"/>
    <col min="2829" max="2829" width="18.28515625" style="497" customWidth="1"/>
    <col min="2830" max="2830" width="35.42578125" style="497" customWidth="1"/>
    <col min="2831" max="2832" width="9.140625" style="497"/>
    <col min="2833" max="2833" width="13" style="497" bestFit="1" customWidth="1"/>
    <col min="2834" max="2834" width="10.28515625" style="497" bestFit="1" customWidth="1"/>
    <col min="2835" max="2835" width="12.85546875" style="497" bestFit="1" customWidth="1"/>
    <col min="2836" max="2836" width="10.28515625" style="497" bestFit="1" customWidth="1"/>
    <col min="2837" max="3072" width="9.140625" style="497"/>
    <col min="3073" max="3073" width="6" style="497" customWidth="1"/>
    <col min="3074" max="3074" width="20.42578125" style="497" customWidth="1"/>
    <col min="3075" max="3075" width="24.42578125" style="497" bestFit="1" customWidth="1"/>
    <col min="3076" max="3077" width="6.42578125" style="497" customWidth="1"/>
    <col min="3078" max="3078" width="7.85546875" style="497" customWidth="1"/>
    <col min="3079" max="3080" width="10" style="497" customWidth="1"/>
    <col min="3081" max="3081" width="8.5703125" style="497" customWidth="1"/>
    <col min="3082" max="3082" width="7.5703125" style="497" customWidth="1"/>
    <col min="3083" max="3083" width="7.7109375" style="497" customWidth="1"/>
    <col min="3084" max="3084" width="7.42578125" style="497" customWidth="1"/>
    <col min="3085" max="3085" width="18.28515625" style="497" customWidth="1"/>
    <col min="3086" max="3086" width="35.42578125" style="497" customWidth="1"/>
    <col min="3087" max="3088" width="9.140625" style="497"/>
    <col min="3089" max="3089" width="13" style="497" bestFit="1" customWidth="1"/>
    <col min="3090" max="3090" width="10.28515625" style="497" bestFit="1" customWidth="1"/>
    <col min="3091" max="3091" width="12.85546875" style="497" bestFit="1" customWidth="1"/>
    <col min="3092" max="3092" width="10.28515625" style="497" bestFit="1" customWidth="1"/>
    <col min="3093" max="3328" width="9.140625" style="497"/>
    <col min="3329" max="3329" width="6" style="497" customWidth="1"/>
    <col min="3330" max="3330" width="20.42578125" style="497" customWidth="1"/>
    <col min="3331" max="3331" width="24.42578125" style="497" bestFit="1" customWidth="1"/>
    <col min="3332" max="3333" width="6.42578125" style="497" customWidth="1"/>
    <col min="3334" max="3334" width="7.85546875" style="497" customWidth="1"/>
    <col min="3335" max="3336" width="10" style="497" customWidth="1"/>
    <col min="3337" max="3337" width="8.5703125" style="497" customWidth="1"/>
    <col min="3338" max="3338" width="7.5703125" style="497" customWidth="1"/>
    <col min="3339" max="3339" width="7.7109375" style="497" customWidth="1"/>
    <col min="3340" max="3340" width="7.42578125" style="497" customWidth="1"/>
    <col min="3341" max="3341" width="18.28515625" style="497" customWidth="1"/>
    <col min="3342" max="3342" width="35.42578125" style="497" customWidth="1"/>
    <col min="3343" max="3344" width="9.140625" style="497"/>
    <col min="3345" max="3345" width="13" style="497" bestFit="1" customWidth="1"/>
    <col min="3346" max="3346" width="10.28515625" style="497" bestFit="1" customWidth="1"/>
    <col min="3347" max="3347" width="12.85546875" style="497" bestFit="1" customWidth="1"/>
    <col min="3348" max="3348" width="10.28515625" style="497" bestFit="1" customWidth="1"/>
    <col min="3349" max="3584" width="9.140625" style="497"/>
    <col min="3585" max="3585" width="6" style="497" customWidth="1"/>
    <col min="3586" max="3586" width="20.42578125" style="497" customWidth="1"/>
    <col min="3587" max="3587" width="24.42578125" style="497" bestFit="1" customWidth="1"/>
    <col min="3588" max="3589" width="6.42578125" style="497" customWidth="1"/>
    <col min="3590" max="3590" width="7.85546875" style="497" customWidth="1"/>
    <col min="3591" max="3592" width="10" style="497" customWidth="1"/>
    <col min="3593" max="3593" width="8.5703125" style="497" customWidth="1"/>
    <col min="3594" max="3594" width="7.5703125" style="497" customWidth="1"/>
    <col min="3595" max="3595" width="7.7109375" style="497" customWidth="1"/>
    <col min="3596" max="3596" width="7.42578125" style="497" customWidth="1"/>
    <col min="3597" max="3597" width="18.28515625" style="497" customWidth="1"/>
    <col min="3598" max="3598" width="35.42578125" style="497" customWidth="1"/>
    <col min="3599" max="3600" width="9.140625" style="497"/>
    <col min="3601" max="3601" width="13" style="497" bestFit="1" customWidth="1"/>
    <col min="3602" max="3602" width="10.28515625" style="497" bestFit="1" customWidth="1"/>
    <col min="3603" max="3603" width="12.85546875" style="497" bestFit="1" customWidth="1"/>
    <col min="3604" max="3604" width="10.28515625" style="497" bestFit="1" customWidth="1"/>
    <col min="3605" max="3840" width="9.140625" style="497"/>
    <col min="3841" max="3841" width="6" style="497" customWidth="1"/>
    <col min="3842" max="3842" width="20.42578125" style="497" customWidth="1"/>
    <col min="3843" max="3843" width="24.42578125" style="497" bestFit="1" customWidth="1"/>
    <col min="3844" max="3845" width="6.42578125" style="497" customWidth="1"/>
    <col min="3846" max="3846" width="7.85546875" style="497" customWidth="1"/>
    <col min="3847" max="3848" width="10" style="497" customWidth="1"/>
    <col min="3849" max="3849" width="8.5703125" style="497" customWidth="1"/>
    <col min="3850" max="3850" width="7.5703125" style="497" customWidth="1"/>
    <col min="3851" max="3851" width="7.7109375" style="497" customWidth="1"/>
    <col min="3852" max="3852" width="7.42578125" style="497" customWidth="1"/>
    <col min="3853" max="3853" width="18.28515625" style="497" customWidth="1"/>
    <col min="3854" max="3854" width="35.42578125" style="497" customWidth="1"/>
    <col min="3855" max="3856" width="9.140625" style="497"/>
    <col min="3857" max="3857" width="13" style="497" bestFit="1" customWidth="1"/>
    <col min="3858" max="3858" width="10.28515625" style="497" bestFit="1" customWidth="1"/>
    <col min="3859" max="3859" width="12.85546875" style="497" bestFit="1" customWidth="1"/>
    <col min="3860" max="3860" width="10.28515625" style="497" bestFit="1" customWidth="1"/>
    <col min="3861" max="4096" width="9.140625" style="497"/>
    <col min="4097" max="4097" width="6" style="497" customWidth="1"/>
    <col min="4098" max="4098" width="20.42578125" style="497" customWidth="1"/>
    <col min="4099" max="4099" width="24.42578125" style="497" bestFit="1" customWidth="1"/>
    <col min="4100" max="4101" width="6.42578125" style="497" customWidth="1"/>
    <col min="4102" max="4102" width="7.85546875" style="497" customWidth="1"/>
    <col min="4103" max="4104" width="10" style="497" customWidth="1"/>
    <col min="4105" max="4105" width="8.5703125" style="497" customWidth="1"/>
    <col min="4106" max="4106" width="7.5703125" style="497" customWidth="1"/>
    <col min="4107" max="4107" width="7.7109375" style="497" customWidth="1"/>
    <col min="4108" max="4108" width="7.42578125" style="497" customWidth="1"/>
    <col min="4109" max="4109" width="18.28515625" style="497" customWidth="1"/>
    <col min="4110" max="4110" width="35.42578125" style="497" customWidth="1"/>
    <col min="4111" max="4112" width="9.140625" style="497"/>
    <col min="4113" max="4113" width="13" style="497" bestFit="1" customWidth="1"/>
    <col min="4114" max="4114" width="10.28515625" style="497" bestFit="1" customWidth="1"/>
    <col min="4115" max="4115" width="12.85546875" style="497" bestFit="1" customWidth="1"/>
    <col min="4116" max="4116" width="10.28515625" style="497" bestFit="1" customWidth="1"/>
    <col min="4117" max="4352" width="9.140625" style="497"/>
    <col min="4353" max="4353" width="6" style="497" customWidth="1"/>
    <col min="4354" max="4354" width="20.42578125" style="497" customWidth="1"/>
    <col min="4355" max="4355" width="24.42578125" style="497" bestFit="1" customWidth="1"/>
    <col min="4356" max="4357" width="6.42578125" style="497" customWidth="1"/>
    <col min="4358" max="4358" width="7.85546875" style="497" customWidth="1"/>
    <col min="4359" max="4360" width="10" style="497" customWidth="1"/>
    <col min="4361" max="4361" width="8.5703125" style="497" customWidth="1"/>
    <col min="4362" max="4362" width="7.5703125" style="497" customWidth="1"/>
    <col min="4363" max="4363" width="7.7109375" style="497" customWidth="1"/>
    <col min="4364" max="4364" width="7.42578125" style="497" customWidth="1"/>
    <col min="4365" max="4365" width="18.28515625" style="497" customWidth="1"/>
    <col min="4366" max="4366" width="35.42578125" style="497" customWidth="1"/>
    <col min="4367" max="4368" width="9.140625" style="497"/>
    <col min="4369" max="4369" width="13" style="497" bestFit="1" customWidth="1"/>
    <col min="4370" max="4370" width="10.28515625" style="497" bestFit="1" customWidth="1"/>
    <col min="4371" max="4371" width="12.85546875" style="497" bestFit="1" customWidth="1"/>
    <col min="4372" max="4372" width="10.28515625" style="497" bestFit="1" customWidth="1"/>
    <col min="4373" max="4608" width="9.140625" style="497"/>
    <col min="4609" max="4609" width="6" style="497" customWidth="1"/>
    <col min="4610" max="4610" width="20.42578125" style="497" customWidth="1"/>
    <col min="4611" max="4611" width="24.42578125" style="497" bestFit="1" customWidth="1"/>
    <col min="4612" max="4613" width="6.42578125" style="497" customWidth="1"/>
    <col min="4614" max="4614" width="7.85546875" style="497" customWidth="1"/>
    <col min="4615" max="4616" width="10" style="497" customWidth="1"/>
    <col min="4617" max="4617" width="8.5703125" style="497" customWidth="1"/>
    <col min="4618" max="4618" width="7.5703125" style="497" customWidth="1"/>
    <col min="4619" max="4619" width="7.7109375" style="497" customWidth="1"/>
    <col min="4620" max="4620" width="7.42578125" style="497" customWidth="1"/>
    <col min="4621" max="4621" width="18.28515625" style="497" customWidth="1"/>
    <col min="4622" max="4622" width="35.42578125" style="497" customWidth="1"/>
    <col min="4623" max="4624" width="9.140625" style="497"/>
    <col min="4625" max="4625" width="13" style="497" bestFit="1" customWidth="1"/>
    <col min="4626" max="4626" width="10.28515625" style="497" bestFit="1" customWidth="1"/>
    <col min="4627" max="4627" width="12.85546875" style="497" bestFit="1" customWidth="1"/>
    <col min="4628" max="4628" width="10.28515625" style="497" bestFit="1" customWidth="1"/>
    <col min="4629" max="4864" width="9.140625" style="497"/>
    <col min="4865" max="4865" width="6" style="497" customWidth="1"/>
    <col min="4866" max="4866" width="20.42578125" style="497" customWidth="1"/>
    <col min="4867" max="4867" width="24.42578125" style="497" bestFit="1" customWidth="1"/>
    <col min="4868" max="4869" width="6.42578125" style="497" customWidth="1"/>
    <col min="4870" max="4870" width="7.85546875" style="497" customWidth="1"/>
    <col min="4871" max="4872" width="10" style="497" customWidth="1"/>
    <col min="4873" max="4873" width="8.5703125" style="497" customWidth="1"/>
    <col min="4874" max="4874" width="7.5703125" style="497" customWidth="1"/>
    <col min="4875" max="4875" width="7.7109375" style="497" customWidth="1"/>
    <col min="4876" max="4876" width="7.42578125" style="497" customWidth="1"/>
    <col min="4877" max="4877" width="18.28515625" style="497" customWidth="1"/>
    <col min="4878" max="4878" width="35.42578125" style="497" customWidth="1"/>
    <col min="4879" max="4880" width="9.140625" style="497"/>
    <col min="4881" max="4881" width="13" style="497" bestFit="1" customWidth="1"/>
    <col min="4882" max="4882" width="10.28515625" style="497" bestFit="1" customWidth="1"/>
    <col min="4883" max="4883" width="12.85546875" style="497" bestFit="1" customWidth="1"/>
    <col min="4884" max="4884" width="10.28515625" style="497" bestFit="1" customWidth="1"/>
    <col min="4885" max="5120" width="9.140625" style="497"/>
    <col min="5121" max="5121" width="6" style="497" customWidth="1"/>
    <col min="5122" max="5122" width="20.42578125" style="497" customWidth="1"/>
    <col min="5123" max="5123" width="24.42578125" style="497" bestFit="1" customWidth="1"/>
    <col min="5124" max="5125" width="6.42578125" style="497" customWidth="1"/>
    <col min="5126" max="5126" width="7.85546875" style="497" customWidth="1"/>
    <col min="5127" max="5128" width="10" style="497" customWidth="1"/>
    <col min="5129" max="5129" width="8.5703125" style="497" customWidth="1"/>
    <col min="5130" max="5130" width="7.5703125" style="497" customWidth="1"/>
    <col min="5131" max="5131" width="7.7109375" style="497" customWidth="1"/>
    <col min="5132" max="5132" width="7.42578125" style="497" customWidth="1"/>
    <col min="5133" max="5133" width="18.28515625" style="497" customWidth="1"/>
    <col min="5134" max="5134" width="35.42578125" style="497" customWidth="1"/>
    <col min="5135" max="5136" width="9.140625" style="497"/>
    <col min="5137" max="5137" width="13" style="497" bestFit="1" customWidth="1"/>
    <col min="5138" max="5138" width="10.28515625" style="497" bestFit="1" customWidth="1"/>
    <col min="5139" max="5139" width="12.85546875" style="497" bestFit="1" customWidth="1"/>
    <col min="5140" max="5140" width="10.28515625" style="497" bestFit="1" customWidth="1"/>
    <col min="5141" max="5376" width="9.140625" style="497"/>
    <col min="5377" max="5377" width="6" style="497" customWidth="1"/>
    <col min="5378" max="5378" width="20.42578125" style="497" customWidth="1"/>
    <col min="5379" max="5379" width="24.42578125" style="497" bestFit="1" customWidth="1"/>
    <col min="5380" max="5381" width="6.42578125" style="497" customWidth="1"/>
    <col min="5382" max="5382" width="7.85546875" style="497" customWidth="1"/>
    <col min="5383" max="5384" width="10" style="497" customWidth="1"/>
    <col min="5385" max="5385" width="8.5703125" style="497" customWidth="1"/>
    <col min="5386" max="5386" width="7.5703125" style="497" customWidth="1"/>
    <col min="5387" max="5387" width="7.7109375" style="497" customWidth="1"/>
    <col min="5388" max="5388" width="7.42578125" style="497" customWidth="1"/>
    <col min="5389" max="5389" width="18.28515625" style="497" customWidth="1"/>
    <col min="5390" max="5390" width="35.42578125" style="497" customWidth="1"/>
    <col min="5391" max="5392" width="9.140625" style="497"/>
    <col min="5393" max="5393" width="13" style="497" bestFit="1" customWidth="1"/>
    <col min="5394" max="5394" width="10.28515625" style="497" bestFit="1" customWidth="1"/>
    <col min="5395" max="5395" width="12.85546875" style="497" bestFit="1" customWidth="1"/>
    <col min="5396" max="5396" width="10.28515625" style="497" bestFit="1" customWidth="1"/>
    <col min="5397" max="5632" width="9.140625" style="497"/>
    <col min="5633" max="5633" width="6" style="497" customWidth="1"/>
    <col min="5634" max="5634" width="20.42578125" style="497" customWidth="1"/>
    <col min="5635" max="5635" width="24.42578125" style="497" bestFit="1" customWidth="1"/>
    <col min="5636" max="5637" width="6.42578125" style="497" customWidth="1"/>
    <col min="5638" max="5638" width="7.85546875" style="497" customWidth="1"/>
    <col min="5639" max="5640" width="10" style="497" customWidth="1"/>
    <col min="5641" max="5641" width="8.5703125" style="497" customWidth="1"/>
    <col min="5642" max="5642" width="7.5703125" style="497" customWidth="1"/>
    <col min="5643" max="5643" width="7.7109375" style="497" customWidth="1"/>
    <col min="5644" max="5644" width="7.42578125" style="497" customWidth="1"/>
    <col min="5645" max="5645" width="18.28515625" style="497" customWidth="1"/>
    <col min="5646" max="5646" width="35.42578125" style="497" customWidth="1"/>
    <col min="5647" max="5648" width="9.140625" style="497"/>
    <col min="5649" max="5649" width="13" style="497" bestFit="1" customWidth="1"/>
    <col min="5650" max="5650" width="10.28515625" style="497" bestFit="1" customWidth="1"/>
    <col min="5651" max="5651" width="12.85546875" style="497" bestFit="1" customWidth="1"/>
    <col min="5652" max="5652" width="10.28515625" style="497" bestFit="1" customWidth="1"/>
    <col min="5653" max="5888" width="9.140625" style="497"/>
    <col min="5889" max="5889" width="6" style="497" customWidth="1"/>
    <col min="5890" max="5890" width="20.42578125" style="497" customWidth="1"/>
    <col min="5891" max="5891" width="24.42578125" style="497" bestFit="1" customWidth="1"/>
    <col min="5892" max="5893" width="6.42578125" style="497" customWidth="1"/>
    <col min="5894" max="5894" width="7.85546875" style="497" customWidth="1"/>
    <col min="5895" max="5896" width="10" style="497" customWidth="1"/>
    <col min="5897" max="5897" width="8.5703125" style="497" customWidth="1"/>
    <col min="5898" max="5898" width="7.5703125" style="497" customWidth="1"/>
    <col min="5899" max="5899" width="7.7109375" style="497" customWidth="1"/>
    <col min="5900" max="5900" width="7.42578125" style="497" customWidth="1"/>
    <col min="5901" max="5901" width="18.28515625" style="497" customWidth="1"/>
    <col min="5902" max="5902" width="35.42578125" style="497" customWidth="1"/>
    <col min="5903" max="5904" width="9.140625" style="497"/>
    <col min="5905" max="5905" width="13" style="497" bestFit="1" customWidth="1"/>
    <col min="5906" max="5906" width="10.28515625" style="497" bestFit="1" customWidth="1"/>
    <col min="5907" max="5907" width="12.85546875" style="497" bestFit="1" customWidth="1"/>
    <col min="5908" max="5908" width="10.28515625" style="497" bestFit="1" customWidth="1"/>
    <col min="5909" max="6144" width="9.140625" style="497"/>
    <col min="6145" max="6145" width="6" style="497" customWidth="1"/>
    <col min="6146" max="6146" width="20.42578125" style="497" customWidth="1"/>
    <col min="6147" max="6147" width="24.42578125" style="497" bestFit="1" customWidth="1"/>
    <col min="6148" max="6149" width="6.42578125" style="497" customWidth="1"/>
    <col min="6150" max="6150" width="7.85546875" style="497" customWidth="1"/>
    <col min="6151" max="6152" width="10" style="497" customWidth="1"/>
    <col min="6153" max="6153" width="8.5703125" style="497" customWidth="1"/>
    <col min="6154" max="6154" width="7.5703125" style="497" customWidth="1"/>
    <col min="6155" max="6155" width="7.7109375" style="497" customWidth="1"/>
    <col min="6156" max="6156" width="7.42578125" style="497" customWidth="1"/>
    <col min="6157" max="6157" width="18.28515625" style="497" customWidth="1"/>
    <col min="6158" max="6158" width="35.42578125" style="497" customWidth="1"/>
    <col min="6159" max="6160" width="9.140625" style="497"/>
    <col min="6161" max="6161" width="13" style="497" bestFit="1" customWidth="1"/>
    <col min="6162" max="6162" width="10.28515625" style="497" bestFit="1" customWidth="1"/>
    <col min="6163" max="6163" width="12.85546875" style="497" bestFit="1" customWidth="1"/>
    <col min="6164" max="6164" width="10.28515625" style="497" bestFit="1" customWidth="1"/>
    <col min="6165" max="6400" width="9.140625" style="497"/>
    <col min="6401" max="6401" width="6" style="497" customWidth="1"/>
    <col min="6402" max="6402" width="20.42578125" style="497" customWidth="1"/>
    <col min="6403" max="6403" width="24.42578125" style="497" bestFit="1" customWidth="1"/>
    <col min="6404" max="6405" width="6.42578125" style="497" customWidth="1"/>
    <col min="6406" max="6406" width="7.85546875" style="497" customWidth="1"/>
    <col min="6407" max="6408" width="10" style="497" customWidth="1"/>
    <col min="6409" max="6409" width="8.5703125" style="497" customWidth="1"/>
    <col min="6410" max="6410" width="7.5703125" style="497" customWidth="1"/>
    <col min="6411" max="6411" width="7.7109375" style="497" customWidth="1"/>
    <col min="6412" max="6412" width="7.42578125" style="497" customWidth="1"/>
    <col min="6413" max="6413" width="18.28515625" style="497" customWidth="1"/>
    <col min="6414" max="6414" width="35.42578125" style="497" customWidth="1"/>
    <col min="6415" max="6416" width="9.140625" style="497"/>
    <col min="6417" max="6417" width="13" style="497" bestFit="1" customWidth="1"/>
    <col min="6418" max="6418" width="10.28515625" style="497" bestFit="1" customWidth="1"/>
    <col min="6419" max="6419" width="12.85546875" style="497" bestFit="1" customWidth="1"/>
    <col min="6420" max="6420" width="10.28515625" style="497" bestFit="1" customWidth="1"/>
    <col min="6421" max="6656" width="9.140625" style="497"/>
    <col min="6657" max="6657" width="6" style="497" customWidth="1"/>
    <col min="6658" max="6658" width="20.42578125" style="497" customWidth="1"/>
    <col min="6659" max="6659" width="24.42578125" style="497" bestFit="1" customWidth="1"/>
    <col min="6660" max="6661" width="6.42578125" style="497" customWidth="1"/>
    <col min="6662" max="6662" width="7.85546875" style="497" customWidth="1"/>
    <col min="6663" max="6664" width="10" style="497" customWidth="1"/>
    <col min="6665" max="6665" width="8.5703125" style="497" customWidth="1"/>
    <col min="6666" max="6666" width="7.5703125" style="497" customWidth="1"/>
    <col min="6667" max="6667" width="7.7109375" style="497" customWidth="1"/>
    <col min="6668" max="6668" width="7.42578125" style="497" customWidth="1"/>
    <col min="6669" max="6669" width="18.28515625" style="497" customWidth="1"/>
    <col min="6670" max="6670" width="35.42578125" style="497" customWidth="1"/>
    <col min="6671" max="6672" width="9.140625" style="497"/>
    <col min="6673" max="6673" width="13" style="497" bestFit="1" customWidth="1"/>
    <col min="6674" max="6674" width="10.28515625" style="497" bestFit="1" customWidth="1"/>
    <col min="6675" max="6675" width="12.85546875" style="497" bestFit="1" customWidth="1"/>
    <col min="6676" max="6676" width="10.28515625" style="497" bestFit="1" customWidth="1"/>
    <col min="6677" max="6912" width="9.140625" style="497"/>
    <col min="6913" max="6913" width="6" style="497" customWidth="1"/>
    <col min="6914" max="6914" width="20.42578125" style="497" customWidth="1"/>
    <col min="6915" max="6915" width="24.42578125" style="497" bestFit="1" customWidth="1"/>
    <col min="6916" max="6917" width="6.42578125" style="497" customWidth="1"/>
    <col min="6918" max="6918" width="7.85546875" style="497" customWidth="1"/>
    <col min="6919" max="6920" width="10" style="497" customWidth="1"/>
    <col min="6921" max="6921" width="8.5703125" style="497" customWidth="1"/>
    <col min="6922" max="6922" width="7.5703125" style="497" customWidth="1"/>
    <col min="6923" max="6923" width="7.7109375" style="497" customWidth="1"/>
    <col min="6924" max="6924" width="7.42578125" style="497" customWidth="1"/>
    <col min="6925" max="6925" width="18.28515625" style="497" customWidth="1"/>
    <col min="6926" max="6926" width="35.42578125" style="497" customWidth="1"/>
    <col min="6927" max="6928" width="9.140625" style="497"/>
    <col min="6929" max="6929" width="13" style="497" bestFit="1" customWidth="1"/>
    <col min="6930" max="6930" width="10.28515625" style="497" bestFit="1" customWidth="1"/>
    <col min="6931" max="6931" width="12.85546875" style="497" bestFit="1" customWidth="1"/>
    <col min="6932" max="6932" width="10.28515625" style="497" bestFit="1" customWidth="1"/>
    <col min="6933" max="7168" width="9.140625" style="497"/>
    <col min="7169" max="7169" width="6" style="497" customWidth="1"/>
    <col min="7170" max="7170" width="20.42578125" style="497" customWidth="1"/>
    <col min="7171" max="7171" width="24.42578125" style="497" bestFit="1" customWidth="1"/>
    <col min="7172" max="7173" width="6.42578125" style="497" customWidth="1"/>
    <col min="7174" max="7174" width="7.85546875" style="497" customWidth="1"/>
    <col min="7175" max="7176" width="10" style="497" customWidth="1"/>
    <col min="7177" max="7177" width="8.5703125" style="497" customWidth="1"/>
    <col min="7178" max="7178" width="7.5703125" style="497" customWidth="1"/>
    <col min="7179" max="7179" width="7.7109375" style="497" customWidth="1"/>
    <col min="7180" max="7180" width="7.42578125" style="497" customWidth="1"/>
    <col min="7181" max="7181" width="18.28515625" style="497" customWidth="1"/>
    <col min="7182" max="7182" width="35.42578125" style="497" customWidth="1"/>
    <col min="7183" max="7184" width="9.140625" style="497"/>
    <col min="7185" max="7185" width="13" style="497" bestFit="1" customWidth="1"/>
    <col min="7186" max="7186" width="10.28515625" style="497" bestFit="1" customWidth="1"/>
    <col min="7187" max="7187" width="12.85546875" style="497" bestFit="1" customWidth="1"/>
    <col min="7188" max="7188" width="10.28515625" style="497" bestFit="1" customWidth="1"/>
    <col min="7189" max="7424" width="9.140625" style="497"/>
    <col min="7425" max="7425" width="6" style="497" customWidth="1"/>
    <col min="7426" max="7426" width="20.42578125" style="497" customWidth="1"/>
    <col min="7427" max="7427" width="24.42578125" style="497" bestFit="1" customWidth="1"/>
    <col min="7428" max="7429" width="6.42578125" style="497" customWidth="1"/>
    <col min="7430" max="7430" width="7.85546875" style="497" customWidth="1"/>
    <col min="7431" max="7432" width="10" style="497" customWidth="1"/>
    <col min="7433" max="7433" width="8.5703125" style="497" customWidth="1"/>
    <col min="7434" max="7434" width="7.5703125" style="497" customWidth="1"/>
    <col min="7435" max="7435" width="7.7109375" style="497" customWidth="1"/>
    <col min="7436" max="7436" width="7.42578125" style="497" customWidth="1"/>
    <col min="7437" max="7437" width="18.28515625" style="497" customWidth="1"/>
    <col min="7438" max="7438" width="35.42578125" style="497" customWidth="1"/>
    <col min="7439" max="7440" width="9.140625" style="497"/>
    <col min="7441" max="7441" width="13" style="497" bestFit="1" customWidth="1"/>
    <col min="7442" max="7442" width="10.28515625" style="497" bestFit="1" customWidth="1"/>
    <col min="7443" max="7443" width="12.85546875" style="497" bestFit="1" customWidth="1"/>
    <col min="7444" max="7444" width="10.28515625" style="497" bestFit="1" customWidth="1"/>
    <col min="7445" max="7680" width="9.140625" style="497"/>
    <col min="7681" max="7681" width="6" style="497" customWidth="1"/>
    <col min="7682" max="7682" width="20.42578125" style="497" customWidth="1"/>
    <col min="7683" max="7683" width="24.42578125" style="497" bestFit="1" customWidth="1"/>
    <col min="7684" max="7685" width="6.42578125" style="497" customWidth="1"/>
    <col min="7686" max="7686" width="7.85546875" style="497" customWidth="1"/>
    <col min="7687" max="7688" width="10" style="497" customWidth="1"/>
    <col min="7689" max="7689" width="8.5703125" style="497" customWidth="1"/>
    <col min="7690" max="7690" width="7.5703125" style="497" customWidth="1"/>
    <col min="7691" max="7691" width="7.7109375" style="497" customWidth="1"/>
    <col min="7692" max="7692" width="7.42578125" style="497" customWidth="1"/>
    <col min="7693" max="7693" width="18.28515625" style="497" customWidth="1"/>
    <col min="7694" max="7694" width="35.42578125" style="497" customWidth="1"/>
    <col min="7695" max="7696" width="9.140625" style="497"/>
    <col min="7697" max="7697" width="13" style="497" bestFit="1" customWidth="1"/>
    <col min="7698" max="7698" width="10.28515625" style="497" bestFit="1" customWidth="1"/>
    <col min="7699" max="7699" width="12.85546875" style="497" bestFit="1" customWidth="1"/>
    <col min="7700" max="7700" width="10.28515625" style="497" bestFit="1" customWidth="1"/>
    <col min="7701" max="7936" width="9.140625" style="497"/>
    <col min="7937" max="7937" width="6" style="497" customWidth="1"/>
    <col min="7938" max="7938" width="20.42578125" style="497" customWidth="1"/>
    <col min="7939" max="7939" width="24.42578125" style="497" bestFit="1" customWidth="1"/>
    <col min="7940" max="7941" width="6.42578125" style="497" customWidth="1"/>
    <col min="7942" max="7942" width="7.85546875" style="497" customWidth="1"/>
    <col min="7943" max="7944" width="10" style="497" customWidth="1"/>
    <col min="7945" max="7945" width="8.5703125" style="497" customWidth="1"/>
    <col min="7946" max="7946" width="7.5703125" style="497" customWidth="1"/>
    <col min="7947" max="7947" width="7.7109375" style="497" customWidth="1"/>
    <col min="7948" max="7948" width="7.42578125" style="497" customWidth="1"/>
    <col min="7949" max="7949" width="18.28515625" style="497" customWidth="1"/>
    <col min="7950" max="7950" width="35.42578125" style="497" customWidth="1"/>
    <col min="7951" max="7952" width="9.140625" style="497"/>
    <col min="7953" max="7953" width="13" style="497" bestFit="1" customWidth="1"/>
    <col min="7954" max="7954" width="10.28515625" style="497" bestFit="1" customWidth="1"/>
    <col min="7955" max="7955" width="12.85546875" style="497" bestFit="1" customWidth="1"/>
    <col min="7956" max="7956" width="10.28515625" style="497" bestFit="1" customWidth="1"/>
    <col min="7957" max="8192" width="9.140625" style="497"/>
    <col min="8193" max="8193" width="6" style="497" customWidth="1"/>
    <col min="8194" max="8194" width="20.42578125" style="497" customWidth="1"/>
    <col min="8195" max="8195" width="24.42578125" style="497" bestFit="1" customWidth="1"/>
    <col min="8196" max="8197" width="6.42578125" style="497" customWidth="1"/>
    <col min="8198" max="8198" width="7.85546875" style="497" customWidth="1"/>
    <col min="8199" max="8200" width="10" style="497" customWidth="1"/>
    <col min="8201" max="8201" width="8.5703125" style="497" customWidth="1"/>
    <col min="8202" max="8202" width="7.5703125" style="497" customWidth="1"/>
    <col min="8203" max="8203" width="7.7109375" style="497" customWidth="1"/>
    <col min="8204" max="8204" width="7.42578125" style="497" customWidth="1"/>
    <col min="8205" max="8205" width="18.28515625" style="497" customWidth="1"/>
    <col min="8206" max="8206" width="35.42578125" style="497" customWidth="1"/>
    <col min="8207" max="8208" width="9.140625" style="497"/>
    <col min="8209" max="8209" width="13" style="497" bestFit="1" customWidth="1"/>
    <col min="8210" max="8210" width="10.28515625" style="497" bestFit="1" customWidth="1"/>
    <col min="8211" max="8211" width="12.85546875" style="497" bestFit="1" customWidth="1"/>
    <col min="8212" max="8212" width="10.28515625" style="497" bestFit="1" customWidth="1"/>
    <col min="8213" max="8448" width="9.140625" style="497"/>
    <col min="8449" max="8449" width="6" style="497" customWidth="1"/>
    <col min="8450" max="8450" width="20.42578125" style="497" customWidth="1"/>
    <col min="8451" max="8451" width="24.42578125" style="497" bestFit="1" customWidth="1"/>
    <col min="8452" max="8453" width="6.42578125" style="497" customWidth="1"/>
    <col min="8454" max="8454" width="7.85546875" style="497" customWidth="1"/>
    <col min="8455" max="8456" width="10" style="497" customWidth="1"/>
    <col min="8457" max="8457" width="8.5703125" style="497" customWidth="1"/>
    <col min="8458" max="8458" width="7.5703125" style="497" customWidth="1"/>
    <col min="8459" max="8459" width="7.7109375" style="497" customWidth="1"/>
    <col min="8460" max="8460" width="7.42578125" style="497" customWidth="1"/>
    <col min="8461" max="8461" width="18.28515625" style="497" customWidth="1"/>
    <col min="8462" max="8462" width="35.42578125" style="497" customWidth="1"/>
    <col min="8463" max="8464" width="9.140625" style="497"/>
    <col min="8465" max="8465" width="13" style="497" bestFit="1" customWidth="1"/>
    <col min="8466" max="8466" width="10.28515625" style="497" bestFit="1" customWidth="1"/>
    <col min="8467" max="8467" width="12.85546875" style="497" bestFit="1" customWidth="1"/>
    <col min="8468" max="8468" width="10.28515625" style="497" bestFit="1" customWidth="1"/>
    <col min="8469" max="8704" width="9.140625" style="497"/>
    <col min="8705" max="8705" width="6" style="497" customWidth="1"/>
    <col min="8706" max="8706" width="20.42578125" style="497" customWidth="1"/>
    <col min="8707" max="8707" width="24.42578125" style="497" bestFit="1" customWidth="1"/>
    <col min="8708" max="8709" width="6.42578125" style="497" customWidth="1"/>
    <col min="8710" max="8710" width="7.85546875" style="497" customWidth="1"/>
    <col min="8711" max="8712" width="10" style="497" customWidth="1"/>
    <col min="8713" max="8713" width="8.5703125" style="497" customWidth="1"/>
    <col min="8714" max="8714" width="7.5703125" style="497" customWidth="1"/>
    <col min="8715" max="8715" width="7.7109375" style="497" customWidth="1"/>
    <col min="8716" max="8716" width="7.42578125" style="497" customWidth="1"/>
    <col min="8717" max="8717" width="18.28515625" style="497" customWidth="1"/>
    <col min="8718" max="8718" width="35.42578125" style="497" customWidth="1"/>
    <col min="8719" max="8720" width="9.140625" style="497"/>
    <col min="8721" max="8721" width="13" style="497" bestFit="1" customWidth="1"/>
    <col min="8722" max="8722" width="10.28515625" style="497" bestFit="1" customWidth="1"/>
    <col min="8723" max="8723" width="12.85546875" style="497" bestFit="1" customWidth="1"/>
    <col min="8724" max="8724" width="10.28515625" style="497" bestFit="1" customWidth="1"/>
    <col min="8725" max="8960" width="9.140625" style="497"/>
    <col min="8961" max="8961" width="6" style="497" customWidth="1"/>
    <col min="8962" max="8962" width="20.42578125" style="497" customWidth="1"/>
    <col min="8963" max="8963" width="24.42578125" style="497" bestFit="1" customWidth="1"/>
    <col min="8964" max="8965" width="6.42578125" style="497" customWidth="1"/>
    <col min="8966" max="8966" width="7.85546875" style="497" customWidth="1"/>
    <col min="8967" max="8968" width="10" style="497" customWidth="1"/>
    <col min="8969" max="8969" width="8.5703125" style="497" customWidth="1"/>
    <col min="8970" max="8970" width="7.5703125" style="497" customWidth="1"/>
    <col min="8971" max="8971" width="7.7109375" style="497" customWidth="1"/>
    <col min="8972" max="8972" width="7.42578125" style="497" customWidth="1"/>
    <col min="8973" max="8973" width="18.28515625" style="497" customWidth="1"/>
    <col min="8974" max="8974" width="35.42578125" style="497" customWidth="1"/>
    <col min="8975" max="8976" width="9.140625" style="497"/>
    <col min="8977" max="8977" width="13" style="497" bestFit="1" customWidth="1"/>
    <col min="8978" max="8978" width="10.28515625" style="497" bestFit="1" customWidth="1"/>
    <col min="8979" max="8979" width="12.85546875" style="497" bestFit="1" customWidth="1"/>
    <col min="8980" max="8980" width="10.28515625" style="497" bestFit="1" customWidth="1"/>
    <col min="8981" max="9216" width="9.140625" style="497"/>
    <col min="9217" max="9217" width="6" style="497" customWidth="1"/>
    <col min="9218" max="9218" width="20.42578125" style="497" customWidth="1"/>
    <col min="9219" max="9219" width="24.42578125" style="497" bestFit="1" customWidth="1"/>
    <col min="9220" max="9221" width="6.42578125" style="497" customWidth="1"/>
    <col min="9222" max="9222" width="7.85546875" style="497" customWidth="1"/>
    <col min="9223" max="9224" width="10" style="497" customWidth="1"/>
    <col min="9225" max="9225" width="8.5703125" style="497" customWidth="1"/>
    <col min="9226" max="9226" width="7.5703125" style="497" customWidth="1"/>
    <col min="9227" max="9227" width="7.7109375" style="497" customWidth="1"/>
    <col min="9228" max="9228" width="7.42578125" style="497" customWidth="1"/>
    <col min="9229" max="9229" width="18.28515625" style="497" customWidth="1"/>
    <col min="9230" max="9230" width="35.42578125" style="497" customWidth="1"/>
    <col min="9231" max="9232" width="9.140625" style="497"/>
    <col min="9233" max="9233" width="13" style="497" bestFit="1" customWidth="1"/>
    <col min="9234" max="9234" width="10.28515625" style="497" bestFit="1" customWidth="1"/>
    <col min="9235" max="9235" width="12.85546875" style="497" bestFit="1" customWidth="1"/>
    <col min="9236" max="9236" width="10.28515625" style="497" bestFit="1" customWidth="1"/>
    <col min="9237" max="9472" width="9.140625" style="497"/>
    <col min="9473" max="9473" width="6" style="497" customWidth="1"/>
    <col min="9474" max="9474" width="20.42578125" style="497" customWidth="1"/>
    <col min="9475" max="9475" width="24.42578125" style="497" bestFit="1" customWidth="1"/>
    <col min="9476" max="9477" width="6.42578125" style="497" customWidth="1"/>
    <col min="9478" max="9478" width="7.85546875" style="497" customWidth="1"/>
    <col min="9479" max="9480" width="10" style="497" customWidth="1"/>
    <col min="9481" max="9481" width="8.5703125" style="497" customWidth="1"/>
    <col min="9482" max="9482" width="7.5703125" style="497" customWidth="1"/>
    <col min="9483" max="9483" width="7.7109375" style="497" customWidth="1"/>
    <col min="9484" max="9484" width="7.42578125" style="497" customWidth="1"/>
    <col min="9485" max="9485" width="18.28515625" style="497" customWidth="1"/>
    <col min="9486" max="9486" width="35.42578125" style="497" customWidth="1"/>
    <col min="9487" max="9488" width="9.140625" style="497"/>
    <col min="9489" max="9489" width="13" style="497" bestFit="1" customWidth="1"/>
    <col min="9490" max="9490" width="10.28515625" style="497" bestFit="1" customWidth="1"/>
    <col min="9491" max="9491" width="12.85546875" style="497" bestFit="1" customWidth="1"/>
    <col min="9492" max="9492" width="10.28515625" style="497" bestFit="1" customWidth="1"/>
    <col min="9493" max="9728" width="9.140625" style="497"/>
    <col min="9729" max="9729" width="6" style="497" customWidth="1"/>
    <col min="9730" max="9730" width="20.42578125" style="497" customWidth="1"/>
    <col min="9731" max="9731" width="24.42578125" style="497" bestFit="1" customWidth="1"/>
    <col min="9732" max="9733" width="6.42578125" style="497" customWidth="1"/>
    <col min="9734" max="9734" width="7.85546875" style="497" customWidth="1"/>
    <col min="9735" max="9736" width="10" style="497" customWidth="1"/>
    <col min="9737" max="9737" width="8.5703125" style="497" customWidth="1"/>
    <col min="9738" max="9738" width="7.5703125" style="497" customWidth="1"/>
    <col min="9739" max="9739" width="7.7109375" style="497" customWidth="1"/>
    <col min="9740" max="9740" width="7.42578125" style="497" customWidth="1"/>
    <col min="9741" max="9741" width="18.28515625" style="497" customWidth="1"/>
    <col min="9742" max="9742" width="35.42578125" style="497" customWidth="1"/>
    <col min="9743" max="9744" width="9.140625" style="497"/>
    <col min="9745" max="9745" width="13" style="497" bestFit="1" customWidth="1"/>
    <col min="9746" max="9746" width="10.28515625" style="497" bestFit="1" customWidth="1"/>
    <col min="9747" max="9747" width="12.85546875" style="497" bestFit="1" customWidth="1"/>
    <col min="9748" max="9748" width="10.28515625" style="497" bestFit="1" customWidth="1"/>
    <col min="9749" max="9984" width="9.140625" style="497"/>
    <col min="9985" max="9985" width="6" style="497" customWidth="1"/>
    <col min="9986" max="9986" width="20.42578125" style="497" customWidth="1"/>
    <col min="9987" max="9987" width="24.42578125" style="497" bestFit="1" customWidth="1"/>
    <col min="9988" max="9989" width="6.42578125" style="497" customWidth="1"/>
    <col min="9990" max="9990" width="7.85546875" style="497" customWidth="1"/>
    <col min="9991" max="9992" width="10" style="497" customWidth="1"/>
    <col min="9993" max="9993" width="8.5703125" style="497" customWidth="1"/>
    <col min="9994" max="9994" width="7.5703125" style="497" customWidth="1"/>
    <col min="9995" max="9995" width="7.7109375" style="497" customWidth="1"/>
    <col min="9996" max="9996" width="7.42578125" style="497" customWidth="1"/>
    <col min="9997" max="9997" width="18.28515625" style="497" customWidth="1"/>
    <col min="9998" max="9998" width="35.42578125" style="497" customWidth="1"/>
    <col min="9999" max="10000" width="9.140625" style="497"/>
    <col min="10001" max="10001" width="13" style="497" bestFit="1" customWidth="1"/>
    <col min="10002" max="10002" width="10.28515625" style="497" bestFit="1" customWidth="1"/>
    <col min="10003" max="10003" width="12.85546875" style="497" bestFit="1" customWidth="1"/>
    <col min="10004" max="10004" width="10.28515625" style="497" bestFit="1" customWidth="1"/>
    <col min="10005" max="10240" width="9.140625" style="497"/>
    <col min="10241" max="10241" width="6" style="497" customWidth="1"/>
    <col min="10242" max="10242" width="20.42578125" style="497" customWidth="1"/>
    <col min="10243" max="10243" width="24.42578125" style="497" bestFit="1" customWidth="1"/>
    <col min="10244" max="10245" width="6.42578125" style="497" customWidth="1"/>
    <col min="10246" max="10246" width="7.85546875" style="497" customWidth="1"/>
    <col min="10247" max="10248" width="10" style="497" customWidth="1"/>
    <col min="10249" max="10249" width="8.5703125" style="497" customWidth="1"/>
    <col min="10250" max="10250" width="7.5703125" style="497" customWidth="1"/>
    <col min="10251" max="10251" width="7.7109375" style="497" customWidth="1"/>
    <col min="10252" max="10252" width="7.42578125" style="497" customWidth="1"/>
    <col min="10253" max="10253" width="18.28515625" style="497" customWidth="1"/>
    <col min="10254" max="10254" width="35.42578125" style="497" customWidth="1"/>
    <col min="10255" max="10256" width="9.140625" style="497"/>
    <col min="10257" max="10257" width="13" style="497" bestFit="1" customWidth="1"/>
    <col min="10258" max="10258" width="10.28515625" style="497" bestFit="1" customWidth="1"/>
    <col min="10259" max="10259" width="12.85546875" style="497" bestFit="1" customWidth="1"/>
    <col min="10260" max="10260" width="10.28515625" style="497" bestFit="1" customWidth="1"/>
    <col min="10261" max="10496" width="9.140625" style="497"/>
    <col min="10497" max="10497" width="6" style="497" customWidth="1"/>
    <col min="10498" max="10498" width="20.42578125" style="497" customWidth="1"/>
    <col min="10499" max="10499" width="24.42578125" style="497" bestFit="1" customWidth="1"/>
    <col min="10500" max="10501" width="6.42578125" style="497" customWidth="1"/>
    <col min="10502" max="10502" width="7.85546875" style="497" customWidth="1"/>
    <col min="10503" max="10504" width="10" style="497" customWidth="1"/>
    <col min="10505" max="10505" width="8.5703125" style="497" customWidth="1"/>
    <col min="10506" max="10506" width="7.5703125" style="497" customWidth="1"/>
    <col min="10507" max="10507" width="7.7109375" style="497" customWidth="1"/>
    <col min="10508" max="10508" width="7.42578125" style="497" customWidth="1"/>
    <col min="10509" max="10509" width="18.28515625" style="497" customWidth="1"/>
    <col min="10510" max="10510" width="35.42578125" style="497" customWidth="1"/>
    <col min="10511" max="10512" width="9.140625" style="497"/>
    <col min="10513" max="10513" width="13" style="497" bestFit="1" customWidth="1"/>
    <col min="10514" max="10514" width="10.28515625" style="497" bestFit="1" customWidth="1"/>
    <col min="10515" max="10515" width="12.85546875" style="497" bestFit="1" customWidth="1"/>
    <col min="10516" max="10516" width="10.28515625" style="497" bestFit="1" customWidth="1"/>
    <col min="10517" max="10752" width="9.140625" style="497"/>
    <col min="10753" max="10753" width="6" style="497" customWidth="1"/>
    <col min="10754" max="10754" width="20.42578125" style="497" customWidth="1"/>
    <col min="10755" max="10755" width="24.42578125" style="497" bestFit="1" customWidth="1"/>
    <col min="10756" max="10757" width="6.42578125" style="497" customWidth="1"/>
    <col min="10758" max="10758" width="7.85546875" style="497" customWidth="1"/>
    <col min="10759" max="10760" width="10" style="497" customWidth="1"/>
    <col min="10761" max="10761" width="8.5703125" style="497" customWidth="1"/>
    <col min="10762" max="10762" width="7.5703125" style="497" customWidth="1"/>
    <col min="10763" max="10763" width="7.7109375" style="497" customWidth="1"/>
    <col min="10764" max="10764" width="7.42578125" style="497" customWidth="1"/>
    <col min="10765" max="10765" width="18.28515625" style="497" customWidth="1"/>
    <col min="10766" max="10766" width="35.42578125" style="497" customWidth="1"/>
    <col min="10767" max="10768" width="9.140625" style="497"/>
    <col min="10769" max="10769" width="13" style="497" bestFit="1" customWidth="1"/>
    <col min="10770" max="10770" width="10.28515625" style="497" bestFit="1" customWidth="1"/>
    <col min="10771" max="10771" width="12.85546875" style="497" bestFit="1" customWidth="1"/>
    <col min="10772" max="10772" width="10.28515625" style="497" bestFit="1" customWidth="1"/>
    <col min="10773" max="11008" width="9.140625" style="497"/>
    <col min="11009" max="11009" width="6" style="497" customWidth="1"/>
    <col min="11010" max="11010" width="20.42578125" style="497" customWidth="1"/>
    <col min="11011" max="11011" width="24.42578125" style="497" bestFit="1" customWidth="1"/>
    <col min="11012" max="11013" width="6.42578125" style="497" customWidth="1"/>
    <col min="11014" max="11014" width="7.85546875" style="497" customWidth="1"/>
    <col min="11015" max="11016" width="10" style="497" customWidth="1"/>
    <col min="11017" max="11017" width="8.5703125" style="497" customWidth="1"/>
    <col min="11018" max="11018" width="7.5703125" style="497" customWidth="1"/>
    <col min="11019" max="11019" width="7.7109375" style="497" customWidth="1"/>
    <col min="11020" max="11020" width="7.42578125" style="497" customWidth="1"/>
    <col min="11021" max="11021" width="18.28515625" style="497" customWidth="1"/>
    <col min="11022" max="11022" width="35.42578125" style="497" customWidth="1"/>
    <col min="11023" max="11024" width="9.140625" style="497"/>
    <col min="11025" max="11025" width="13" style="497" bestFit="1" customWidth="1"/>
    <col min="11026" max="11026" width="10.28515625" style="497" bestFit="1" customWidth="1"/>
    <col min="11027" max="11027" width="12.85546875" style="497" bestFit="1" customWidth="1"/>
    <col min="11028" max="11028" width="10.28515625" style="497" bestFit="1" customWidth="1"/>
    <col min="11029" max="11264" width="9.140625" style="497"/>
    <col min="11265" max="11265" width="6" style="497" customWidth="1"/>
    <col min="11266" max="11266" width="20.42578125" style="497" customWidth="1"/>
    <col min="11267" max="11267" width="24.42578125" style="497" bestFit="1" customWidth="1"/>
    <col min="11268" max="11269" width="6.42578125" style="497" customWidth="1"/>
    <col min="11270" max="11270" width="7.85546875" style="497" customWidth="1"/>
    <col min="11271" max="11272" width="10" style="497" customWidth="1"/>
    <col min="11273" max="11273" width="8.5703125" style="497" customWidth="1"/>
    <col min="11274" max="11274" width="7.5703125" style="497" customWidth="1"/>
    <col min="11275" max="11275" width="7.7109375" style="497" customWidth="1"/>
    <col min="11276" max="11276" width="7.42578125" style="497" customWidth="1"/>
    <col min="11277" max="11277" width="18.28515625" style="497" customWidth="1"/>
    <col min="11278" max="11278" width="35.42578125" style="497" customWidth="1"/>
    <col min="11279" max="11280" width="9.140625" style="497"/>
    <col min="11281" max="11281" width="13" style="497" bestFit="1" customWidth="1"/>
    <col min="11282" max="11282" width="10.28515625" style="497" bestFit="1" customWidth="1"/>
    <col min="11283" max="11283" width="12.85546875" style="497" bestFit="1" customWidth="1"/>
    <col min="11284" max="11284" width="10.28515625" style="497" bestFit="1" customWidth="1"/>
    <col min="11285" max="11520" width="9.140625" style="497"/>
    <col min="11521" max="11521" width="6" style="497" customWidth="1"/>
    <col min="11522" max="11522" width="20.42578125" style="497" customWidth="1"/>
    <col min="11523" max="11523" width="24.42578125" style="497" bestFit="1" customWidth="1"/>
    <col min="11524" max="11525" width="6.42578125" style="497" customWidth="1"/>
    <col min="11526" max="11526" width="7.85546875" style="497" customWidth="1"/>
    <col min="11527" max="11528" width="10" style="497" customWidth="1"/>
    <col min="11529" max="11529" width="8.5703125" style="497" customWidth="1"/>
    <col min="11530" max="11530" width="7.5703125" style="497" customWidth="1"/>
    <col min="11531" max="11531" width="7.7109375" style="497" customWidth="1"/>
    <col min="11532" max="11532" width="7.42578125" style="497" customWidth="1"/>
    <col min="11533" max="11533" width="18.28515625" style="497" customWidth="1"/>
    <col min="11534" max="11534" width="35.42578125" style="497" customWidth="1"/>
    <col min="11535" max="11536" width="9.140625" style="497"/>
    <col min="11537" max="11537" width="13" style="497" bestFit="1" customWidth="1"/>
    <col min="11538" max="11538" width="10.28515625" style="497" bestFit="1" customWidth="1"/>
    <col min="11539" max="11539" width="12.85546875" style="497" bestFit="1" customWidth="1"/>
    <col min="11540" max="11540" width="10.28515625" style="497" bestFit="1" customWidth="1"/>
    <col min="11541" max="11776" width="9.140625" style="497"/>
    <col min="11777" max="11777" width="6" style="497" customWidth="1"/>
    <col min="11778" max="11778" width="20.42578125" style="497" customWidth="1"/>
    <col min="11779" max="11779" width="24.42578125" style="497" bestFit="1" customWidth="1"/>
    <col min="11780" max="11781" width="6.42578125" style="497" customWidth="1"/>
    <col min="11782" max="11782" width="7.85546875" style="497" customWidth="1"/>
    <col min="11783" max="11784" width="10" style="497" customWidth="1"/>
    <col min="11785" max="11785" width="8.5703125" style="497" customWidth="1"/>
    <col min="11786" max="11786" width="7.5703125" style="497" customWidth="1"/>
    <col min="11787" max="11787" width="7.7109375" style="497" customWidth="1"/>
    <col min="11788" max="11788" width="7.42578125" style="497" customWidth="1"/>
    <col min="11789" max="11789" width="18.28515625" style="497" customWidth="1"/>
    <col min="11790" max="11790" width="35.42578125" style="497" customWidth="1"/>
    <col min="11791" max="11792" width="9.140625" style="497"/>
    <col min="11793" max="11793" width="13" style="497" bestFit="1" customWidth="1"/>
    <col min="11794" max="11794" width="10.28515625" style="497" bestFit="1" customWidth="1"/>
    <col min="11795" max="11795" width="12.85546875" style="497" bestFit="1" customWidth="1"/>
    <col min="11796" max="11796" width="10.28515625" style="497" bestFit="1" customWidth="1"/>
    <col min="11797" max="12032" width="9.140625" style="497"/>
    <col min="12033" max="12033" width="6" style="497" customWidth="1"/>
    <col min="12034" max="12034" width="20.42578125" style="497" customWidth="1"/>
    <col min="12035" max="12035" width="24.42578125" style="497" bestFit="1" customWidth="1"/>
    <col min="12036" max="12037" width="6.42578125" style="497" customWidth="1"/>
    <col min="12038" max="12038" width="7.85546875" style="497" customWidth="1"/>
    <col min="12039" max="12040" width="10" style="497" customWidth="1"/>
    <col min="12041" max="12041" width="8.5703125" style="497" customWidth="1"/>
    <col min="12042" max="12042" width="7.5703125" style="497" customWidth="1"/>
    <col min="12043" max="12043" width="7.7109375" style="497" customWidth="1"/>
    <col min="12044" max="12044" width="7.42578125" style="497" customWidth="1"/>
    <col min="12045" max="12045" width="18.28515625" style="497" customWidth="1"/>
    <col min="12046" max="12046" width="35.42578125" style="497" customWidth="1"/>
    <col min="12047" max="12048" width="9.140625" style="497"/>
    <col min="12049" max="12049" width="13" style="497" bestFit="1" customWidth="1"/>
    <col min="12050" max="12050" width="10.28515625" style="497" bestFit="1" customWidth="1"/>
    <col min="12051" max="12051" width="12.85546875" style="497" bestFit="1" customWidth="1"/>
    <col min="12052" max="12052" width="10.28515625" style="497" bestFit="1" customWidth="1"/>
    <col min="12053" max="12288" width="9.140625" style="497"/>
    <col min="12289" max="12289" width="6" style="497" customWidth="1"/>
    <col min="12290" max="12290" width="20.42578125" style="497" customWidth="1"/>
    <col min="12291" max="12291" width="24.42578125" style="497" bestFit="1" customWidth="1"/>
    <col min="12292" max="12293" width="6.42578125" style="497" customWidth="1"/>
    <col min="12294" max="12294" width="7.85546875" style="497" customWidth="1"/>
    <col min="12295" max="12296" width="10" style="497" customWidth="1"/>
    <col min="12297" max="12297" width="8.5703125" style="497" customWidth="1"/>
    <col min="12298" max="12298" width="7.5703125" style="497" customWidth="1"/>
    <col min="12299" max="12299" width="7.7109375" style="497" customWidth="1"/>
    <col min="12300" max="12300" width="7.42578125" style="497" customWidth="1"/>
    <col min="12301" max="12301" width="18.28515625" style="497" customWidth="1"/>
    <col min="12302" max="12302" width="35.42578125" style="497" customWidth="1"/>
    <col min="12303" max="12304" width="9.140625" style="497"/>
    <col min="12305" max="12305" width="13" style="497" bestFit="1" customWidth="1"/>
    <col min="12306" max="12306" width="10.28515625" style="497" bestFit="1" customWidth="1"/>
    <col min="12307" max="12307" width="12.85546875" style="497" bestFit="1" customWidth="1"/>
    <col min="12308" max="12308" width="10.28515625" style="497" bestFit="1" customWidth="1"/>
    <col min="12309" max="12544" width="9.140625" style="497"/>
    <col min="12545" max="12545" width="6" style="497" customWidth="1"/>
    <col min="12546" max="12546" width="20.42578125" style="497" customWidth="1"/>
    <col min="12547" max="12547" width="24.42578125" style="497" bestFit="1" customWidth="1"/>
    <col min="12548" max="12549" width="6.42578125" style="497" customWidth="1"/>
    <col min="12550" max="12550" width="7.85546875" style="497" customWidth="1"/>
    <col min="12551" max="12552" width="10" style="497" customWidth="1"/>
    <col min="12553" max="12553" width="8.5703125" style="497" customWidth="1"/>
    <col min="12554" max="12554" width="7.5703125" style="497" customWidth="1"/>
    <col min="12555" max="12555" width="7.7109375" style="497" customWidth="1"/>
    <col min="12556" max="12556" width="7.42578125" style="497" customWidth="1"/>
    <col min="12557" max="12557" width="18.28515625" style="497" customWidth="1"/>
    <col min="12558" max="12558" width="35.42578125" style="497" customWidth="1"/>
    <col min="12559" max="12560" width="9.140625" style="497"/>
    <col min="12561" max="12561" width="13" style="497" bestFit="1" customWidth="1"/>
    <col min="12562" max="12562" width="10.28515625" style="497" bestFit="1" customWidth="1"/>
    <col min="12563" max="12563" width="12.85546875" style="497" bestFit="1" customWidth="1"/>
    <col min="12564" max="12564" width="10.28515625" style="497" bestFit="1" customWidth="1"/>
    <col min="12565" max="12800" width="9.140625" style="497"/>
    <col min="12801" max="12801" width="6" style="497" customWidth="1"/>
    <col min="12802" max="12802" width="20.42578125" style="497" customWidth="1"/>
    <col min="12803" max="12803" width="24.42578125" style="497" bestFit="1" customWidth="1"/>
    <col min="12804" max="12805" width="6.42578125" style="497" customWidth="1"/>
    <col min="12806" max="12806" width="7.85546875" style="497" customWidth="1"/>
    <col min="12807" max="12808" width="10" style="497" customWidth="1"/>
    <col min="12809" max="12809" width="8.5703125" style="497" customWidth="1"/>
    <col min="12810" max="12810" width="7.5703125" style="497" customWidth="1"/>
    <col min="12811" max="12811" width="7.7109375" style="497" customWidth="1"/>
    <col min="12812" max="12812" width="7.42578125" style="497" customWidth="1"/>
    <col min="12813" max="12813" width="18.28515625" style="497" customWidth="1"/>
    <col min="12814" max="12814" width="35.42578125" style="497" customWidth="1"/>
    <col min="12815" max="12816" width="9.140625" style="497"/>
    <col min="12817" max="12817" width="13" style="497" bestFit="1" customWidth="1"/>
    <col min="12818" max="12818" width="10.28515625" style="497" bestFit="1" customWidth="1"/>
    <col min="12819" max="12819" width="12.85546875" style="497" bestFit="1" customWidth="1"/>
    <col min="12820" max="12820" width="10.28515625" style="497" bestFit="1" customWidth="1"/>
    <col min="12821" max="13056" width="9.140625" style="497"/>
    <col min="13057" max="13057" width="6" style="497" customWidth="1"/>
    <col min="13058" max="13058" width="20.42578125" style="497" customWidth="1"/>
    <col min="13059" max="13059" width="24.42578125" style="497" bestFit="1" customWidth="1"/>
    <col min="13060" max="13061" width="6.42578125" style="497" customWidth="1"/>
    <col min="13062" max="13062" width="7.85546875" style="497" customWidth="1"/>
    <col min="13063" max="13064" width="10" style="497" customWidth="1"/>
    <col min="13065" max="13065" width="8.5703125" style="497" customWidth="1"/>
    <col min="13066" max="13066" width="7.5703125" style="497" customWidth="1"/>
    <col min="13067" max="13067" width="7.7109375" style="497" customWidth="1"/>
    <col min="13068" max="13068" width="7.42578125" style="497" customWidth="1"/>
    <col min="13069" max="13069" width="18.28515625" style="497" customWidth="1"/>
    <col min="13070" max="13070" width="35.42578125" style="497" customWidth="1"/>
    <col min="13071" max="13072" width="9.140625" style="497"/>
    <col min="13073" max="13073" width="13" style="497" bestFit="1" customWidth="1"/>
    <col min="13074" max="13074" width="10.28515625" style="497" bestFit="1" customWidth="1"/>
    <col min="13075" max="13075" width="12.85546875" style="497" bestFit="1" customWidth="1"/>
    <col min="13076" max="13076" width="10.28515625" style="497" bestFit="1" customWidth="1"/>
    <col min="13077" max="13312" width="9.140625" style="497"/>
    <col min="13313" max="13313" width="6" style="497" customWidth="1"/>
    <col min="13314" max="13314" width="20.42578125" style="497" customWidth="1"/>
    <col min="13315" max="13315" width="24.42578125" style="497" bestFit="1" customWidth="1"/>
    <col min="13316" max="13317" width="6.42578125" style="497" customWidth="1"/>
    <col min="13318" max="13318" width="7.85546875" style="497" customWidth="1"/>
    <col min="13319" max="13320" width="10" style="497" customWidth="1"/>
    <col min="13321" max="13321" width="8.5703125" style="497" customWidth="1"/>
    <col min="13322" max="13322" width="7.5703125" style="497" customWidth="1"/>
    <col min="13323" max="13323" width="7.7109375" style="497" customWidth="1"/>
    <col min="13324" max="13324" width="7.42578125" style="497" customWidth="1"/>
    <col min="13325" max="13325" width="18.28515625" style="497" customWidth="1"/>
    <col min="13326" max="13326" width="35.42578125" style="497" customWidth="1"/>
    <col min="13327" max="13328" width="9.140625" style="497"/>
    <col min="13329" max="13329" width="13" style="497" bestFit="1" customWidth="1"/>
    <col min="13330" max="13330" width="10.28515625" style="497" bestFit="1" customWidth="1"/>
    <col min="13331" max="13331" width="12.85546875" style="497" bestFit="1" customWidth="1"/>
    <col min="13332" max="13332" width="10.28515625" style="497" bestFit="1" customWidth="1"/>
    <col min="13333" max="13568" width="9.140625" style="497"/>
    <col min="13569" max="13569" width="6" style="497" customWidth="1"/>
    <col min="13570" max="13570" width="20.42578125" style="497" customWidth="1"/>
    <col min="13571" max="13571" width="24.42578125" style="497" bestFit="1" customWidth="1"/>
    <col min="13572" max="13573" width="6.42578125" style="497" customWidth="1"/>
    <col min="13574" max="13574" width="7.85546875" style="497" customWidth="1"/>
    <col min="13575" max="13576" width="10" style="497" customWidth="1"/>
    <col min="13577" max="13577" width="8.5703125" style="497" customWidth="1"/>
    <col min="13578" max="13578" width="7.5703125" style="497" customWidth="1"/>
    <col min="13579" max="13579" width="7.7109375" style="497" customWidth="1"/>
    <col min="13580" max="13580" width="7.42578125" style="497" customWidth="1"/>
    <col min="13581" max="13581" width="18.28515625" style="497" customWidth="1"/>
    <col min="13582" max="13582" width="35.42578125" style="497" customWidth="1"/>
    <col min="13583" max="13584" width="9.140625" style="497"/>
    <col min="13585" max="13585" width="13" style="497" bestFit="1" customWidth="1"/>
    <col min="13586" max="13586" width="10.28515625" style="497" bestFit="1" customWidth="1"/>
    <col min="13587" max="13587" width="12.85546875" style="497" bestFit="1" customWidth="1"/>
    <col min="13588" max="13588" width="10.28515625" style="497" bestFit="1" customWidth="1"/>
    <col min="13589" max="13824" width="9.140625" style="497"/>
    <col min="13825" max="13825" width="6" style="497" customWidth="1"/>
    <col min="13826" max="13826" width="20.42578125" style="497" customWidth="1"/>
    <col min="13827" max="13827" width="24.42578125" style="497" bestFit="1" customWidth="1"/>
    <col min="13828" max="13829" width="6.42578125" style="497" customWidth="1"/>
    <col min="13830" max="13830" width="7.85546875" style="497" customWidth="1"/>
    <col min="13831" max="13832" width="10" style="497" customWidth="1"/>
    <col min="13833" max="13833" width="8.5703125" style="497" customWidth="1"/>
    <col min="13834" max="13834" width="7.5703125" style="497" customWidth="1"/>
    <col min="13835" max="13835" width="7.7109375" style="497" customWidth="1"/>
    <col min="13836" max="13836" width="7.42578125" style="497" customWidth="1"/>
    <col min="13837" max="13837" width="18.28515625" style="497" customWidth="1"/>
    <col min="13838" max="13838" width="35.42578125" style="497" customWidth="1"/>
    <col min="13839" max="13840" width="9.140625" style="497"/>
    <col min="13841" max="13841" width="13" style="497" bestFit="1" customWidth="1"/>
    <col min="13842" max="13842" width="10.28515625" style="497" bestFit="1" customWidth="1"/>
    <col min="13843" max="13843" width="12.85546875" style="497" bestFit="1" customWidth="1"/>
    <col min="13844" max="13844" width="10.28515625" style="497" bestFit="1" customWidth="1"/>
    <col min="13845" max="14080" width="9.140625" style="497"/>
    <col min="14081" max="14081" width="6" style="497" customWidth="1"/>
    <col min="14082" max="14082" width="20.42578125" style="497" customWidth="1"/>
    <col min="14083" max="14083" width="24.42578125" style="497" bestFit="1" customWidth="1"/>
    <col min="14084" max="14085" width="6.42578125" style="497" customWidth="1"/>
    <col min="14086" max="14086" width="7.85546875" style="497" customWidth="1"/>
    <col min="14087" max="14088" width="10" style="497" customWidth="1"/>
    <col min="14089" max="14089" width="8.5703125" style="497" customWidth="1"/>
    <col min="14090" max="14090" width="7.5703125" style="497" customWidth="1"/>
    <col min="14091" max="14091" width="7.7109375" style="497" customWidth="1"/>
    <col min="14092" max="14092" width="7.42578125" style="497" customWidth="1"/>
    <col min="14093" max="14093" width="18.28515625" style="497" customWidth="1"/>
    <col min="14094" max="14094" width="35.42578125" style="497" customWidth="1"/>
    <col min="14095" max="14096" width="9.140625" style="497"/>
    <col min="14097" max="14097" width="13" style="497" bestFit="1" customWidth="1"/>
    <col min="14098" max="14098" width="10.28515625" style="497" bestFit="1" customWidth="1"/>
    <col min="14099" max="14099" width="12.85546875" style="497" bestFit="1" customWidth="1"/>
    <col min="14100" max="14100" width="10.28515625" style="497" bestFit="1" customWidth="1"/>
    <col min="14101" max="14336" width="9.140625" style="497"/>
    <col min="14337" max="14337" width="6" style="497" customWidth="1"/>
    <col min="14338" max="14338" width="20.42578125" style="497" customWidth="1"/>
    <col min="14339" max="14339" width="24.42578125" style="497" bestFit="1" customWidth="1"/>
    <col min="14340" max="14341" width="6.42578125" style="497" customWidth="1"/>
    <col min="14342" max="14342" width="7.85546875" style="497" customWidth="1"/>
    <col min="14343" max="14344" width="10" style="497" customWidth="1"/>
    <col min="14345" max="14345" width="8.5703125" style="497" customWidth="1"/>
    <col min="14346" max="14346" width="7.5703125" style="497" customWidth="1"/>
    <col min="14347" max="14347" width="7.7109375" style="497" customWidth="1"/>
    <col min="14348" max="14348" width="7.42578125" style="497" customWidth="1"/>
    <col min="14349" max="14349" width="18.28515625" style="497" customWidth="1"/>
    <col min="14350" max="14350" width="35.42578125" style="497" customWidth="1"/>
    <col min="14351" max="14352" width="9.140625" style="497"/>
    <col min="14353" max="14353" width="13" style="497" bestFit="1" customWidth="1"/>
    <col min="14354" max="14354" width="10.28515625" style="497" bestFit="1" customWidth="1"/>
    <col min="14355" max="14355" width="12.85546875" style="497" bestFit="1" customWidth="1"/>
    <col min="14356" max="14356" width="10.28515625" style="497" bestFit="1" customWidth="1"/>
    <col min="14357" max="14592" width="9.140625" style="497"/>
    <col min="14593" max="14593" width="6" style="497" customWidth="1"/>
    <col min="14594" max="14594" width="20.42578125" style="497" customWidth="1"/>
    <col min="14595" max="14595" width="24.42578125" style="497" bestFit="1" customWidth="1"/>
    <col min="14596" max="14597" width="6.42578125" style="497" customWidth="1"/>
    <col min="14598" max="14598" width="7.85546875" style="497" customWidth="1"/>
    <col min="14599" max="14600" width="10" style="497" customWidth="1"/>
    <col min="14601" max="14601" width="8.5703125" style="497" customWidth="1"/>
    <col min="14602" max="14602" width="7.5703125" style="497" customWidth="1"/>
    <col min="14603" max="14603" width="7.7109375" style="497" customWidth="1"/>
    <col min="14604" max="14604" width="7.42578125" style="497" customWidth="1"/>
    <col min="14605" max="14605" width="18.28515625" style="497" customWidth="1"/>
    <col min="14606" max="14606" width="35.42578125" style="497" customWidth="1"/>
    <col min="14607" max="14608" width="9.140625" style="497"/>
    <col min="14609" max="14609" width="13" style="497" bestFit="1" customWidth="1"/>
    <col min="14610" max="14610" width="10.28515625" style="497" bestFit="1" customWidth="1"/>
    <col min="14611" max="14611" width="12.85546875" style="497" bestFit="1" customWidth="1"/>
    <col min="14612" max="14612" width="10.28515625" style="497" bestFit="1" customWidth="1"/>
    <col min="14613" max="14848" width="9.140625" style="497"/>
    <col min="14849" max="14849" width="6" style="497" customWidth="1"/>
    <col min="14850" max="14850" width="20.42578125" style="497" customWidth="1"/>
    <col min="14851" max="14851" width="24.42578125" style="497" bestFit="1" customWidth="1"/>
    <col min="14852" max="14853" width="6.42578125" style="497" customWidth="1"/>
    <col min="14854" max="14854" width="7.85546875" style="497" customWidth="1"/>
    <col min="14855" max="14856" width="10" style="497" customWidth="1"/>
    <col min="14857" max="14857" width="8.5703125" style="497" customWidth="1"/>
    <col min="14858" max="14858" width="7.5703125" style="497" customWidth="1"/>
    <col min="14859" max="14859" width="7.7109375" style="497" customWidth="1"/>
    <col min="14860" max="14860" width="7.42578125" style="497" customWidth="1"/>
    <col min="14861" max="14861" width="18.28515625" style="497" customWidth="1"/>
    <col min="14862" max="14862" width="35.42578125" style="497" customWidth="1"/>
    <col min="14863" max="14864" width="9.140625" style="497"/>
    <col min="14865" max="14865" width="13" style="497" bestFit="1" customWidth="1"/>
    <col min="14866" max="14866" width="10.28515625" style="497" bestFit="1" customWidth="1"/>
    <col min="14867" max="14867" width="12.85546875" style="497" bestFit="1" customWidth="1"/>
    <col min="14868" max="14868" width="10.28515625" style="497" bestFit="1" customWidth="1"/>
    <col min="14869" max="15104" width="9.140625" style="497"/>
    <col min="15105" max="15105" width="6" style="497" customWidth="1"/>
    <col min="15106" max="15106" width="20.42578125" style="497" customWidth="1"/>
    <col min="15107" max="15107" width="24.42578125" style="497" bestFit="1" customWidth="1"/>
    <col min="15108" max="15109" width="6.42578125" style="497" customWidth="1"/>
    <col min="15110" max="15110" width="7.85546875" style="497" customWidth="1"/>
    <col min="15111" max="15112" width="10" style="497" customWidth="1"/>
    <col min="15113" max="15113" width="8.5703125" style="497" customWidth="1"/>
    <col min="15114" max="15114" width="7.5703125" style="497" customWidth="1"/>
    <col min="15115" max="15115" width="7.7109375" style="497" customWidth="1"/>
    <col min="15116" max="15116" width="7.42578125" style="497" customWidth="1"/>
    <col min="15117" max="15117" width="18.28515625" style="497" customWidth="1"/>
    <col min="15118" max="15118" width="35.42578125" style="497" customWidth="1"/>
    <col min="15119" max="15120" width="9.140625" style="497"/>
    <col min="15121" max="15121" width="13" style="497" bestFit="1" customWidth="1"/>
    <col min="15122" max="15122" width="10.28515625" style="497" bestFit="1" customWidth="1"/>
    <col min="15123" max="15123" width="12.85546875" style="497" bestFit="1" customWidth="1"/>
    <col min="15124" max="15124" width="10.28515625" style="497" bestFit="1" customWidth="1"/>
    <col min="15125" max="15360" width="9.140625" style="497"/>
    <col min="15361" max="15361" width="6" style="497" customWidth="1"/>
    <col min="15362" max="15362" width="20.42578125" style="497" customWidth="1"/>
    <col min="15363" max="15363" width="24.42578125" style="497" bestFit="1" customWidth="1"/>
    <col min="15364" max="15365" width="6.42578125" style="497" customWidth="1"/>
    <col min="15366" max="15366" width="7.85546875" style="497" customWidth="1"/>
    <col min="15367" max="15368" width="10" style="497" customWidth="1"/>
    <col min="15369" max="15369" width="8.5703125" style="497" customWidth="1"/>
    <col min="15370" max="15370" width="7.5703125" style="497" customWidth="1"/>
    <col min="15371" max="15371" width="7.7109375" style="497" customWidth="1"/>
    <col min="15372" max="15372" width="7.42578125" style="497" customWidth="1"/>
    <col min="15373" max="15373" width="18.28515625" style="497" customWidth="1"/>
    <col min="15374" max="15374" width="35.42578125" style="497" customWidth="1"/>
    <col min="15375" max="15376" width="9.140625" style="497"/>
    <col min="15377" max="15377" width="13" style="497" bestFit="1" customWidth="1"/>
    <col min="15378" max="15378" width="10.28515625" style="497" bestFit="1" customWidth="1"/>
    <col min="15379" max="15379" width="12.85546875" style="497" bestFit="1" customWidth="1"/>
    <col min="15380" max="15380" width="10.28515625" style="497" bestFit="1" customWidth="1"/>
    <col min="15381" max="15616" width="9.140625" style="497"/>
    <col min="15617" max="15617" width="6" style="497" customWidth="1"/>
    <col min="15618" max="15618" width="20.42578125" style="497" customWidth="1"/>
    <col min="15619" max="15619" width="24.42578125" style="497" bestFit="1" customWidth="1"/>
    <col min="15620" max="15621" width="6.42578125" style="497" customWidth="1"/>
    <col min="15622" max="15622" width="7.85546875" style="497" customWidth="1"/>
    <col min="15623" max="15624" width="10" style="497" customWidth="1"/>
    <col min="15625" max="15625" width="8.5703125" style="497" customWidth="1"/>
    <col min="15626" max="15626" width="7.5703125" style="497" customWidth="1"/>
    <col min="15627" max="15627" width="7.7109375" style="497" customWidth="1"/>
    <col min="15628" max="15628" width="7.42578125" style="497" customWidth="1"/>
    <col min="15629" max="15629" width="18.28515625" style="497" customWidth="1"/>
    <col min="15630" max="15630" width="35.42578125" style="497" customWidth="1"/>
    <col min="15631" max="15632" width="9.140625" style="497"/>
    <col min="15633" max="15633" width="13" style="497" bestFit="1" customWidth="1"/>
    <col min="15634" max="15634" width="10.28515625" style="497" bestFit="1" customWidth="1"/>
    <col min="15635" max="15635" width="12.85546875" style="497" bestFit="1" customWidth="1"/>
    <col min="15636" max="15636" width="10.28515625" style="497" bestFit="1" customWidth="1"/>
    <col min="15637" max="15872" width="9.140625" style="497"/>
    <col min="15873" max="15873" width="6" style="497" customWidth="1"/>
    <col min="15874" max="15874" width="20.42578125" style="497" customWidth="1"/>
    <col min="15875" max="15875" width="24.42578125" style="497" bestFit="1" customWidth="1"/>
    <col min="15876" max="15877" width="6.42578125" style="497" customWidth="1"/>
    <col min="15878" max="15878" width="7.85546875" style="497" customWidth="1"/>
    <col min="15879" max="15880" width="10" style="497" customWidth="1"/>
    <col min="15881" max="15881" width="8.5703125" style="497" customWidth="1"/>
    <col min="15882" max="15882" width="7.5703125" style="497" customWidth="1"/>
    <col min="15883" max="15883" width="7.7109375" style="497" customWidth="1"/>
    <col min="15884" max="15884" width="7.42578125" style="497" customWidth="1"/>
    <col min="15885" max="15885" width="18.28515625" style="497" customWidth="1"/>
    <col min="15886" max="15886" width="35.42578125" style="497" customWidth="1"/>
    <col min="15887" max="15888" width="9.140625" style="497"/>
    <col min="15889" max="15889" width="13" style="497" bestFit="1" customWidth="1"/>
    <col min="15890" max="15890" width="10.28515625" style="497" bestFit="1" customWidth="1"/>
    <col min="15891" max="15891" width="12.85546875" style="497" bestFit="1" customWidth="1"/>
    <col min="15892" max="15892" width="10.28515625" style="497" bestFit="1" customWidth="1"/>
    <col min="15893" max="16128" width="9.140625" style="497"/>
    <col min="16129" max="16129" width="6" style="497" customWidth="1"/>
    <col min="16130" max="16130" width="20.42578125" style="497" customWidth="1"/>
    <col min="16131" max="16131" width="24.42578125" style="497" bestFit="1" customWidth="1"/>
    <col min="16132" max="16133" width="6.42578125" style="497" customWidth="1"/>
    <col min="16134" max="16134" width="7.85546875" style="497" customWidth="1"/>
    <col min="16135" max="16136" width="10" style="497" customWidth="1"/>
    <col min="16137" max="16137" width="8.5703125" style="497" customWidth="1"/>
    <col min="16138" max="16138" width="7.5703125" style="497" customWidth="1"/>
    <col min="16139" max="16139" width="7.7109375" style="497" customWidth="1"/>
    <col min="16140" max="16140" width="7.42578125" style="497" customWidth="1"/>
    <col min="16141" max="16141" width="18.28515625" style="497" customWidth="1"/>
    <col min="16142" max="16142" width="35.42578125" style="497" customWidth="1"/>
    <col min="16143" max="16144" width="9.140625" style="497"/>
    <col min="16145" max="16145" width="13" style="497" bestFit="1" customWidth="1"/>
    <col min="16146" max="16146" width="10.28515625" style="497" bestFit="1" customWidth="1"/>
    <col min="16147" max="16147" width="12.85546875" style="497" bestFit="1" customWidth="1"/>
    <col min="16148" max="16148" width="10.28515625" style="497" bestFit="1" customWidth="1"/>
    <col min="16149" max="16384" width="9.140625" style="497"/>
  </cols>
  <sheetData>
    <row r="1" spans="1:20" s="489" customFormat="1">
      <c r="A1" s="441" t="s">
        <v>5</v>
      </c>
      <c r="B1" s="358"/>
      <c r="C1" s="485" t="s">
        <v>169</v>
      </c>
      <c r="D1" s="485"/>
      <c r="E1" s="485"/>
      <c r="F1" s="486"/>
      <c r="G1" s="486"/>
      <c r="H1" s="487"/>
      <c r="I1" s="487"/>
      <c r="J1" s="487"/>
      <c r="K1" s="487"/>
      <c r="L1" s="487"/>
      <c r="M1" s="487"/>
      <c r="N1" s="488"/>
      <c r="Q1" s="490"/>
      <c r="R1" s="490"/>
      <c r="S1" s="490"/>
      <c r="T1" s="490"/>
    </row>
    <row r="2" spans="1:20" s="489" customFormat="1">
      <c r="A2" s="441" t="s">
        <v>296</v>
      </c>
      <c r="B2" s="443"/>
      <c r="C2" s="485" t="s">
        <v>170</v>
      </c>
      <c r="D2" s="485"/>
      <c r="E2" s="485"/>
      <c r="F2" s="486"/>
      <c r="G2" s="486"/>
      <c r="H2" s="487"/>
      <c r="I2" s="487"/>
      <c r="J2" s="487"/>
      <c r="K2" s="487"/>
      <c r="L2" s="487"/>
      <c r="M2" s="487"/>
      <c r="N2" s="484"/>
      <c r="Q2" s="490"/>
      <c r="R2" s="490"/>
      <c r="S2" s="490"/>
      <c r="T2" s="490"/>
    </row>
    <row r="3" spans="1:20" s="489" customFormat="1">
      <c r="A3" s="469" t="s">
        <v>374</v>
      </c>
      <c r="B3" s="443"/>
      <c r="C3" s="487" t="s">
        <v>509</v>
      </c>
      <c r="D3" s="485"/>
      <c r="E3" s="485"/>
      <c r="F3" s="486"/>
      <c r="G3" s="486"/>
      <c r="H3" s="487"/>
      <c r="I3" s="487"/>
      <c r="J3" s="487"/>
      <c r="K3" s="487"/>
      <c r="L3" s="487"/>
      <c r="M3" s="487"/>
      <c r="N3" s="484"/>
      <c r="Q3" s="490"/>
      <c r="R3" s="490"/>
      <c r="S3" s="490"/>
      <c r="T3" s="490"/>
    </row>
    <row r="4" spans="1:20" s="489" customFormat="1">
      <c r="A4" s="555" t="s">
        <v>301</v>
      </c>
      <c r="B4" s="443"/>
      <c r="C4" s="484"/>
      <c r="D4" s="485"/>
      <c r="E4" s="485"/>
      <c r="F4" s="486"/>
      <c r="G4" s="486"/>
      <c r="H4" s="487"/>
      <c r="I4" s="487"/>
      <c r="J4" s="487"/>
      <c r="K4" s="487"/>
      <c r="L4" s="487"/>
      <c r="M4" s="487"/>
      <c r="N4" s="484"/>
      <c r="Q4" s="490"/>
      <c r="R4" s="490"/>
      <c r="S4" s="490"/>
      <c r="T4" s="490"/>
    </row>
    <row r="5" spans="1:20" s="483" customFormat="1">
      <c r="A5" s="556" t="s">
        <v>234</v>
      </c>
      <c r="B5" s="443"/>
      <c r="C5" s="491"/>
      <c r="D5" s="481"/>
      <c r="E5" s="481"/>
      <c r="F5" s="481"/>
      <c r="G5" s="481"/>
      <c r="H5" s="481"/>
      <c r="I5" s="481"/>
      <c r="J5" s="481"/>
      <c r="K5" s="481"/>
      <c r="L5" s="481"/>
      <c r="M5" s="481"/>
      <c r="N5" s="481"/>
      <c r="O5" s="481"/>
      <c r="P5" s="481"/>
      <c r="Q5" s="481"/>
      <c r="R5" s="482"/>
    </row>
    <row r="6" spans="1:20" s="483" customFormat="1">
      <c r="A6" s="470" t="s">
        <v>233</v>
      </c>
      <c r="B6" s="443"/>
      <c r="C6" s="491"/>
      <c r="D6" s="481"/>
      <c r="E6" s="481"/>
      <c r="F6" s="481"/>
      <c r="G6" s="481"/>
      <c r="H6" s="481"/>
      <c r="I6" s="481"/>
      <c r="J6" s="481"/>
      <c r="K6" s="481"/>
      <c r="L6" s="481"/>
      <c r="M6" s="481"/>
      <c r="N6" s="481"/>
      <c r="O6" s="481"/>
      <c r="P6" s="481"/>
      <c r="Q6" s="481"/>
      <c r="R6" s="482"/>
    </row>
    <row r="7" spans="1:20" s="483" customFormat="1">
      <c r="A7" s="471" t="s">
        <v>136</v>
      </c>
      <c r="B7" s="443"/>
      <c r="C7" s="491"/>
      <c r="D7" s="481"/>
      <c r="E7" s="481"/>
      <c r="F7" s="481"/>
      <c r="G7" s="481"/>
      <c r="H7" s="481"/>
      <c r="I7" s="481"/>
      <c r="J7" s="481"/>
      <c r="K7" s="481"/>
      <c r="L7" s="481"/>
      <c r="M7" s="481"/>
      <c r="N7" s="481"/>
      <c r="O7" s="481"/>
      <c r="P7" s="481"/>
      <c r="Q7" s="481"/>
      <c r="R7" s="482"/>
    </row>
    <row r="8" spans="1:20" s="483" customFormat="1">
      <c r="A8" s="472" t="s">
        <v>235</v>
      </c>
      <c r="B8" s="443"/>
      <c r="C8" s="491"/>
      <c r="D8" s="481"/>
      <c r="E8" s="481"/>
      <c r="F8" s="481"/>
      <c r="G8" s="481"/>
      <c r="H8" s="481"/>
      <c r="I8" s="481"/>
      <c r="J8" s="481"/>
      <c r="K8" s="481"/>
      <c r="L8" s="481"/>
      <c r="M8" s="481"/>
      <c r="N8" s="481"/>
      <c r="O8" s="481"/>
      <c r="P8" s="481"/>
      <c r="Q8" s="481"/>
      <c r="R8" s="482"/>
    </row>
    <row r="9" spans="1:20" s="483" customFormat="1">
      <c r="A9" s="473" t="s">
        <v>236</v>
      </c>
      <c r="B9" s="445"/>
      <c r="C9" s="491"/>
      <c r="D9" s="481"/>
      <c r="E9" s="481"/>
      <c r="F9" s="481"/>
      <c r="G9" s="481"/>
      <c r="H9" s="481"/>
      <c r="I9" s="481"/>
      <c r="J9" s="481"/>
      <c r="K9" s="481"/>
      <c r="L9" s="481"/>
      <c r="M9" s="481"/>
      <c r="N9" s="481"/>
      <c r="O9" s="481"/>
      <c r="P9" s="481"/>
      <c r="Q9" s="481"/>
      <c r="R9" s="482"/>
    </row>
    <row r="10" spans="1:20">
      <c r="A10" s="492" t="s">
        <v>100</v>
      </c>
      <c r="B10" s="492"/>
      <c r="C10" s="492" t="s">
        <v>171</v>
      </c>
      <c r="D10" s="492" t="s">
        <v>38</v>
      </c>
      <c r="E10" s="1268" t="s">
        <v>37</v>
      </c>
      <c r="F10" s="361" t="s">
        <v>172</v>
      </c>
      <c r="G10" s="361"/>
      <c r="H10" s="493" t="s">
        <v>173</v>
      </c>
      <c r="I10" s="494"/>
      <c r="J10" s="495" t="s">
        <v>174</v>
      </c>
      <c r="K10" s="496"/>
      <c r="L10" s="496"/>
      <c r="M10" s="494" t="s">
        <v>175</v>
      </c>
      <c r="N10" s="492"/>
    </row>
    <row r="11" spans="1:20">
      <c r="A11" s="498" t="s">
        <v>176</v>
      </c>
      <c r="B11" s="498" t="s">
        <v>2</v>
      </c>
      <c r="C11" s="498" t="s">
        <v>177</v>
      </c>
      <c r="D11" s="498" t="s">
        <v>12</v>
      </c>
      <c r="E11" s="1269"/>
      <c r="F11" s="363" t="s">
        <v>178</v>
      </c>
      <c r="G11" s="363" t="s">
        <v>179</v>
      </c>
      <c r="H11" s="499" t="s">
        <v>180</v>
      </c>
      <c r="I11" s="499" t="s">
        <v>180</v>
      </c>
      <c r="J11" s="500" t="s">
        <v>181</v>
      </c>
      <c r="K11" s="500" t="s">
        <v>182</v>
      </c>
      <c r="L11" s="500" t="s">
        <v>181</v>
      </c>
      <c r="M11" s="500" t="s">
        <v>183</v>
      </c>
      <c r="N11" s="498" t="s">
        <v>163</v>
      </c>
    </row>
    <row r="12" spans="1:20">
      <c r="A12" s="501" t="s">
        <v>184</v>
      </c>
      <c r="B12" s="502"/>
      <c r="C12" s="501" t="s">
        <v>185</v>
      </c>
      <c r="D12" s="501" t="s">
        <v>181</v>
      </c>
      <c r="E12" s="1270"/>
      <c r="F12" s="37" t="s">
        <v>186</v>
      </c>
      <c r="G12" s="37"/>
      <c r="H12" s="467" t="s">
        <v>187</v>
      </c>
      <c r="I12" s="467" t="s">
        <v>188</v>
      </c>
      <c r="J12" s="467" t="s">
        <v>189</v>
      </c>
      <c r="K12" s="467" t="s">
        <v>190</v>
      </c>
      <c r="L12" s="467" t="s">
        <v>191</v>
      </c>
      <c r="M12" s="467" t="s">
        <v>192</v>
      </c>
      <c r="N12" s="502"/>
    </row>
    <row r="13" spans="1:20" s="489" customFormat="1">
      <c r="A13" s="478" t="s">
        <v>0</v>
      </c>
      <c r="B13" s="479"/>
      <c r="C13" s="478"/>
      <c r="D13" s="478"/>
      <c r="E13" s="503"/>
      <c r="F13" s="63"/>
      <c r="G13" s="63">
        <f>+G14+G20</f>
        <v>0</v>
      </c>
      <c r="H13" s="453"/>
      <c r="I13" s="453"/>
      <c r="J13" s="453"/>
      <c r="K13" s="453"/>
      <c r="L13" s="453"/>
      <c r="M13" s="453"/>
      <c r="N13" s="477"/>
      <c r="Q13" s="490"/>
      <c r="R13" s="490"/>
      <c r="S13" s="490"/>
      <c r="T13" s="490"/>
    </row>
    <row r="14" spans="1:20">
      <c r="A14" s="504" t="s">
        <v>248</v>
      </c>
      <c r="B14" s="505"/>
      <c r="C14" s="506"/>
      <c r="D14" s="504"/>
      <c r="E14" s="504"/>
      <c r="F14" s="507"/>
      <c r="G14" s="507">
        <f>SUM(G15:G17)</f>
        <v>0</v>
      </c>
      <c r="H14" s="474"/>
      <c r="I14" s="508"/>
      <c r="J14" s="508"/>
      <c r="K14" s="508"/>
      <c r="L14" s="508"/>
      <c r="M14" s="508"/>
      <c r="N14" s="509" t="s">
        <v>193</v>
      </c>
    </row>
    <row r="15" spans="1:20">
      <c r="A15" s="498">
        <v>1</v>
      </c>
      <c r="B15" s="509"/>
      <c r="C15" s="509"/>
      <c r="D15" s="498"/>
      <c r="E15" s="498"/>
      <c r="F15" s="510"/>
      <c r="G15" s="510">
        <f>+F15*D15</f>
        <v>0</v>
      </c>
      <c r="H15" s="129"/>
      <c r="I15" s="511"/>
      <c r="J15" s="511"/>
      <c r="K15" s="511"/>
      <c r="L15" s="511"/>
      <c r="M15" s="511"/>
      <c r="N15" s="509" t="s">
        <v>194</v>
      </c>
    </row>
    <row r="16" spans="1:20">
      <c r="A16" s="498">
        <v>2</v>
      </c>
      <c r="B16" s="509"/>
      <c r="C16" s="509"/>
      <c r="D16" s="498"/>
      <c r="E16" s="498"/>
      <c r="F16" s="510"/>
      <c r="G16" s="510">
        <f t="shared" ref="G16:G23" si="0">+F16*D16</f>
        <v>0</v>
      </c>
      <c r="H16" s="129"/>
      <c r="I16" s="511"/>
      <c r="J16" s="511"/>
      <c r="K16" s="511"/>
      <c r="L16" s="511"/>
      <c r="M16" s="511"/>
      <c r="N16" s="509" t="s">
        <v>195</v>
      </c>
    </row>
    <row r="17" spans="1:21">
      <c r="A17" s="498">
        <v>3</v>
      </c>
      <c r="B17" s="509"/>
      <c r="C17" s="509"/>
      <c r="D17" s="498"/>
      <c r="E17" s="498"/>
      <c r="F17" s="510"/>
      <c r="G17" s="510">
        <f t="shared" si="0"/>
        <v>0</v>
      </c>
      <c r="H17" s="129"/>
      <c r="I17" s="511"/>
      <c r="J17" s="511"/>
      <c r="K17" s="511"/>
      <c r="L17" s="511"/>
      <c r="M17" s="511"/>
      <c r="N17" s="509" t="s">
        <v>196</v>
      </c>
    </row>
    <row r="18" spans="1:21">
      <c r="A18" s="498"/>
      <c r="B18" s="509"/>
      <c r="C18" s="509"/>
      <c r="D18" s="498"/>
      <c r="E18" s="498"/>
      <c r="F18" s="510"/>
      <c r="G18" s="510"/>
      <c r="H18" s="129"/>
      <c r="I18" s="511"/>
      <c r="J18" s="511"/>
      <c r="K18" s="511"/>
      <c r="L18" s="511"/>
      <c r="M18" s="511"/>
      <c r="N18" s="509" t="s">
        <v>197</v>
      </c>
    </row>
    <row r="19" spans="1:21">
      <c r="A19" s="498"/>
      <c r="B19" s="509"/>
      <c r="C19" s="509"/>
      <c r="D19" s="498"/>
      <c r="E19" s="498"/>
      <c r="F19" s="510"/>
      <c r="G19" s="510"/>
      <c r="H19" s="129"/>
      <c r="I19" s="511"/>
      <c r="J19" s="511"/>
      <c r="K19" s="511"/>
      <c r="L19" s="511"/>
      <c r="M19" s="511"/>
      <c r="N19" s="509" t="s">
        <v>385</v>
      </c>
    </row>
    <row r="20" spans="1:21">
      <c r="A20" s="512" t="s">
        <v>250</v>
      </c>
      <c r="B20" s="505"/>
      <c r="C20" s="506"/>
      <c r="D20" s="504"/>
      <c r="E20" s="504"/>
      <c r="F20" s="507"/>
      <c r="G20" s="507">
        <f>SUM(G21:G23)</f>
        <v>0</v>
      </c>
      <c r="H20" s="474"/>
      <c r="I20" s="508"/>
      <c r="J20" s="508"/>
      <c r="K20" s="508"/>
      <c r="L20" s="508"/>
      <c r="M20" s="508"/>
      <c r="N20" s="509" t="s">
        <v>198</v>
      </c>
    </row>
    <row r="21" spans="1:21">
      <c r="A21" s="498">
        <v>1</v>
      </c>
      <c r="B21" s="509"/>
      <c r="C21" s="509"/>
      <c r="D21" s="498"/>
      <c r="E21" s="498"/>
      <c r="F21" s="510"/>
      <c r="G21" s="510">
        <f>+F21*D21</f>
        <v>0</v>
      </c>
      <c r="H21" s="129"/>
      <c r="I21" s="511"/>
      <c r="J21" s="511"/>
      <c r="K21" s="511"/>
      <c r="L21" s="511"/>
      <c r="M21" s="511"/>
      <c r="N21" s="509" t="s">
        <v>199</v>
      </c>
    </row>
    <row r="22" spans="1:21">
      <c r="A22" s="498">
        <v>2</v>
      </c>
      <c r="B22" s="509"/>
      <c r="C22" s="509"/>
      <c r="D22" s="498"/>
      <c r="E22" s="498"/>
      <c r="F22" s="510"/>
      <c r="G22" s="510">
        <f t="shared" si="0"/>
        <v>0</v>
      </c>
      <c r="H22" s="129"/>
      <c r="I22" s="511"/>
      <c r="J22" s="511"/>
      <c r="K22" s="511"/>
      <c r="L22" s="511"/>
      <c r="M22" s="511"/>
      <c r="N22" s="509"/>
    </row>
    <row r="23" spans="1:21">
      <c r="A23" s="498">
        <v>3</v>
      </c>
      <c r="B23" s="509"/>
      <c r="C23" s="509"/>
      <c r="D23" s="498"/>
      <c r="E23" s="498"/>
      <c r="F23" s="510"/>
      <c r="G23" s="510">
        <f t="shared" si="0"/>
        <v>0</v>
      </c>
      <c r="H23" s="129"/>
      <c r="I23" s="511"/>
      <c r="J23" s="511"/>
      <c r="K23" s="511"/>
      <c r="L23" s="511"/>
      <c r="M23" s="511"/>
      <c r="N23" s="509"/>
      <c r="U23" s="513"/>
    </row>
    <row r="24" spans="1:21">
      <c r="A24" s="498"/>
      <c r="B24" s="509"/>
      <c r="C24" s="509"/>
      <c r="D24" s="498"/>
      <c r="E24" s="498"/>
      <c r="F24" s="510"/>
      <c r="G24" s="510"/>
      <c r="H24" s="129"/>
      <c r="I24" s="511"/>
      <c r="J24" s="511"/>
      <c r="K24" s="511"/>
      <c r="L24" s="511"/>
      <c r="M24" s="511"/>
      <c r="N24" s="509"/>
    </row>
    <row r="25" spans="1:21">
      <c r="A25" s="498"/>
      <c r="B25" s="509"/>
      <c r="C25" s="509"/>
      <c r="D25" s="498"/>
      <c r="E25" s="498"/>
      <c r="F25" s="510"/>
      <c r="G25" s="510"/>
      <c r="H25" s="129"/>
      <c r="I25" s="511"/>
      <c r="J25" s="511"/>
      <c r="K25" s="511"/>
      <c r="L25" s="511"/>
      <c r="M25" s="511"/>
      <c r="N25" s="509"/>
    </row>
    <row r="26" spans="1:21">
      <c r="A26" s="501"/>
      <c r="B26" s="502"/>
      <c r="C26" s="502"/>
      <c r="D26" s="501"/>
      <c r="E26" s="501"/>
      <c r="F26" s="365"/>
      <c r="G26" s="365"/>
      <c r="H26" s="467"/>
      <c r="I26" s="514"/>
      <c r="J26" s="514"/>
      <c r="K26" s="514"/>
      <c r="L26" s="514"/>
      <c r="M26" s="514"/>
      <c r="N26" s="502"/>
    </row>
    <row r="27" spans="1:21" ht="16.5" customHeight="1"/>
    <row r="28" spans="1:21" s="517" customFormat="1" ht="28.5">
      <c r="A28" s="523" t="s">
        <v>446</v>
      </c>
      <c r="B28" s="524"/>
      <c r="C28" s="524"/>
      <c r="D28" s="525"/>
      <c r="E28" s="525"/>
      <c r="F28" s="526"/>
      <c r="G28" s="526"/>
      <c r="H28" s="527"/>
      <c r="I28" s="528"/>
      <c r="J28" s="528"/>
      <c r="K28" s="528"/>
      <c r="L28" s="528"/>
      <c r="M28" s="528"/>
      <c r="Q28" s="519"/>
      <c r="R28" s="519"/>
      <c r="S28" s="519"/>
      <c r="T28" s="519"/>
    </row>
    <row r="29" spans="1:21" s="489" customFormat="1" ht="21.75">
      <c r="A29" s="1001" t="s">
        <v>481</v>
      </c>
      <c r="B29" s="522"/>
      <c r="C29" s="522"/>
      <c r="D29" s="522"/>
      <c r="E29" s="522"/>
      <c r="F29" s="522"/>
      <c r="G29" s="522"/>
      <c r="H29" s="522"/>
      <c r="I29" s="522"/>
      <c r="J29" s="522"/>
      <c r="K29" s="522"/>
      <c r="L29" s="480"/>
      <c r="M29" s="480"/>
      <c r="Q29" s="490"/>
      <c r="R29" s="490"/>
      <c r="S29" s="490"/>
      <c r="T29" s="490"/>
    </row>
    <row r="30" spans="1:21" ht="21.75">
      <c r="A30" s="1001" t="s">
        <v>482</v>
      </c>
    </row>
  </sheetData>
  <mergeCells count="1">
    <mergeCell ref="E10:E12"/>
  </mergeCells>
  <hyperlinks>
    <hyperlink ref="A29" r:id="rId1" display="http://bb.go.th/topic.php?gid=237&amp;mid=279" xr:uid="{92BC3B18-3721-46C2-A58E-E4BBFBF888C2}"/>
    <hyperlink ref="A30" r:id="rId2" xr:uid="{27CA619F-4FA4-45C6-9FE3-470A50614C6C}"/>
  </hyperlinks>
  <pageMargins left="0.2" right="0.27559055118110237" top="0.31496062992125984" bottom="0.39370078740157483" header="0.19685039370078741" footer="0.23622047244094491"/>
  <pageSetup paperSize="9" scale="80" orientation="landscape" r:id="rId3"/>
  <headerFooter alignWithMargins="0">
    <oddHeader>&amp;R&amp;"Cordia New,ตัวหนา"&amp;18รด.&amp;A</oddHeader>
    <oddFooter>&amp;L&amp;10(&amp;D),(&amp;T)&amp;R&amp;10&amp;F.xls
Sheet&amp;A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rgb="FF00B050"/>
  </sheetPr>
  <dimension ref="A1:T27"/>
  <sheetViews>
    <sheetView showGridLines="0" topLeftCell="A22" zoomScaleNormal="100" zoomScaleSheetLayoutView="90" workbookViewId="0">
      <selection activeCell="F32" sqref="F32"/>
    </sheetView>
  </sheetViews>
  <sheetFormatPr defaultRowHeight="21"/>
  <cols>
    <col min="1" max="1" width="6.85546875" style="515" customWidth="1"/>
    <col min="2" max="2" width="24.5703125" style="497" customWidth="1"/>
    <col min="3" max="3" width="33.5703125" style="497" customWidth="1"/>
    <col min="4" max="4" width="9.7109375" style="515" customWidth="1"/>
    <col min="5" max="5" width="12.5703125" style="515" customWidth="1"/>
    <col min="6" max="6" width="11.5703125" style="359" customWidth="1"/>
    <col min="7" max="7" width="6.7109375" style="359" customWidth="1"/>
    <col min="8" max="10" width="5.85546875" style="359" customWidth="1"/>
    <col min="11" max="11" width="30" style="497" customWidth="1"/>
    <col min="12" max="256" width="9.140625" style="497"/>
    <col min="257" max="257" width="6.85546875" style="497" customWidth="1"/>
    <col min="258" max="258" width="28.7109375" style="497" customWidth="1"/>
    <col min="259" max="259" width="32.42578125" style="497" customWidth="1"/>
    <col min="260" max="260" width="9.7109375" style="497" customWidth="1"/>
    <col min="261" max="261" width="10" style="497" customWidth="1"/>
    <col min="262" max="262" width="14.42578125" style="497" customWidth="1"/>
    <col min="263" max="266" width="5.85546875" style="497" customWidth="1"/>
    <col min="267" max="267" width="30" style="497" customWidth="1"/>
    <col min="268" max="512" width="9.140625" style="497"/>
    <col min="513" max="513" width="6.85546875" style="497" customWidth="1"/>
    <col min="514" max="514" width="28.7109375" style="497" customWidth="1"/>
    <col min="515" max="515" width="32.42578125" style="497" customWidth="1"/>
    <col min="516" max="516" width="9.7109375" style="497" customWidth="1"/>
    <col min="517" max="517" width="10" style="497" customWidth="1"/>
    <col min="518" max="518" width="14.42578125" style="497" customWidth="1"/>
    <col min="519" max="522" width="5.85546875" style="497" customWidth="1"/>
    <col min="523" max="523" width="30" style="497" customWidth="1"/>
    <col min="524" max="768" width="9.140625" style="497"/>
    <col min="769" max="769" width="6.85546875" style="497" customWidth="1"/>
    <col min="770" max="770" width="28.7109375" style="497" customWidth="1"/>
    <col min="771" max="771" width="32.42578125" style="497" customWidth="1"/>
    <col min="772" max="772" width="9.7109375" style="497" customWidth="1"/>
    <col min="773" max="773" width="10" style="497" customWidth="1"/>
    <col min="774" max="774" width="14.42578125" style="497" customWidth="1"/>
    <col min="775" max="778" width="5.85546875" style="497" customWidth="1"/>
    <col min="779" max="779" width="30" style="497" customWidth="1"/>
    <col min="780" max="1024" width="9.140625" style="497"/>
    <col min="1025" max="1025" width="6.85546875" style="497" customWidth="1"/>
    <col min="1026" max="1026" width="28.7109375" style="497" customWidth="1"/>
    <col min="1027" max="1027" width="32.42578125" style="497" customWidth="1"/>
    <col min="1028" max="1028" width="9.7109375" style="497" customWidth="1"/>
    <col min="1029" max="1029" width="10" style="497" customWidth="1"/>
    <col min="1030" max="1030" width="14.42578125" style="497" customWidth="1"/>
    <col min="1031" max="1034" width="5.85546875" style="497" customWidth="1"/>
    <col min="1035" max="1035" width="30" style="497" customWidth="1"/>
    <col min="1036" max="1280" width="9.140625" style="497"/>
    <col min="1281" max="1281" width="6.85546875" style="497" customWidth="1"/>
    <col min="1282" max="1282" width="28.7109375" style="497" customWidth="1"/>
    <col min="1283" max="1283" width="32.42578125" style="497" customWidth="1"/>
    <col min="1284" max="1284" width="9.7109375" style="497" customWidth="1"/>
    <col min="1285" max="1285" width="10" style="497" customWidth="1"/>
    <col min="1286" max="1286" width="14.42578125" style="497" customWidth="1"/>
    <col min="1287" max="1290" width="5.85546875" style="497" customWidth="1"/>
    <col min="1291" max="1291" width="30" style="497" customWidth="1"/>
    <col min="1292" max="1536" width="9.140625" style="497"/>
    <col min="1537" max="1537" width="6.85546875" style="497" customWidth="1"/>
    <col min="1538" max="1538" width="28.7109375" style="497" customWidth="1"/>
    <col min="1539" max="1539" width="32.42578125" style="497" customWidth="1"/>
    <col min="1540" max="1540" width="9.7109375" style="497" customWidth="1"/>
    <col min="1541" max="1541" width="10" style="497" customWidth="1"/>
    <col min="1542" max="1542" width="14.42578125" style="497" customWidth="1"/>
    <col min="1543" max="1546" width="5.85546875" style="497" customWidth="1"/>
    <col min="1547" max="1547" width="30" style="497" customWidth="1"/>
    <col min="1548" max="1792" width="9.140625" style="497"/>
    <col min="1793" max="1793" width="6.85546875" style="497" customWidth="1"/>
    <col min="1794" max="1794" width="28.7109375" style="497" customWidth="1"/>
    <col min="1795" max="1795" width="32.42578125" style="497" customWidth="1"/>
    <col min="1796" max="1796" width="9.7109375" style="497" customWidth="1"/>
    <col min="1797" max="1797" width="10" style="497" customWidth="1"/>
    <col min="1798" max="1798" width="14.42578125" style="497" customWidth="1"/>
    <col min="1799" max="1802" width="5.85546875" style="497" customWidth="1"/>
    <col min="1803" max="1803" width="30" style="497" customWidth="1"/>
    <col min="1804" max="2048" width="9.140625" style="497"/>
    <col min="2049" max="2049" width="6.85546875" style="497" customWidth="1"/>
    <col min="2050" max="2050" width="28.7109375" style="497" customWidth="1"/>
    <col min="2051" max="2051" width="32.42578125" style="497" customWidth="1"/>
    <col min="2052" max="2052" width="9.7109375" style="497" customWidth="1"/>
    <col min="2053" max="2053" width="10" style="497" customWidth="1"/>
    <col min="2054" max="2054" width="14.42578125" style="497" customWidth="1"/>
    <col min="2055" max="2058" width="5.85546875" style="497" customWidth="1"/>
    <col min="2059" max="2059" width="30" style="497" customWidth="1"/>
    <col min="2060" max="2304" width="9.140625" style="497"/>
    <col min="2305" max="2305" width="6.85546875" style="497" customWidth="1"/>
    <col min="2306" max="2306" width="28.7109375" style="497" customWidth="1"/>
    <col min="2307" max="2307" width="32.42578125" style="497" customWidth="1"/>
    <col min="2308" max="2308" width="9.7109375" style="497" customWidth="1"/>
    <col min="2309" max="2309" width="10" style="497" customWidth="1"/>
    <col min="2310" max="2310" width="14.42578125" style="497" customWidth="1"/>
    <col min="2311" max="2314" width="5.85546875" style="497" customWidth="1"/>
    <col min="2315" max="2315" width="30" style="497" customWidth="1"/>
    <col min="2316" max="2560" width="9.140625" style="497"/>
    <col min="2561" max="2561" width="6.85546875" style="497" customWidth="1"/>
    <col min="2562" max="2562" width="28.7109375" style="497" customWidth="1"/>
    <col min="2563" max="2563" width="32.42578125" style="497" customWidth="1"/>
    <col min="2564" max="2564" width="9.7109375" style="497" customWidth="1"/>
    <col min="2565" max="2565" width="10" style="497" customWidth="1"/>
    <col min="2566" max="2566" width="14.42578125" style="497" customWidth="1"/>
    <col min="2567" max="2570" width="5.85546875" style="497" customWidth="1"/>
    <col min="2571" max="2571" width="30" style="497" customWidth="1"/>
    <col min="2572" max="2816" width="9.140625" style="497"/>
    <col min="2817" max="2817" width="6.85546875" style="497" customWidth="1"/>
    <col min="2818" max="2818" width="28.7109375" style="497" customWidth="1"/>
    <col min="2819" max="2819" width="32.42578125" style="497" customWidth="1"/>
    <col min="2820" max="2820" width="9.7109375" style="497" customWidth="1"/>
    <col min="2821" max="2821" width="10" style="497" customWidth="1"/>
    <col min="2822" max="2822" width="14.42578125" style="497" customWidth="1"/>
    <col min="2823" max="2826" width="5.85546875" style="497" customWidth="1"/>
    <col min="2827" max="2827" width="30" style="497" customWidth="1"/>
    <col min="2828" max="3072" width="9.140625" style="497"/>
    <col min="3073" max="3073" width="6.85546875" style="497" customWidth="1"/>
    <col min="3074" max="3074" width="28.7109375" style="497" customWidth="1"/>
    <col min="3075" max="3075" width="32.42578125" style="497" customWidth="1"/>
    <col min="3076" max="3076" width="9.7109375" style="497" customWidth="1"/>
    <col min="3077" max="3077" width="10" style="497" customWidth="1"/>
    <col min="3078" max="3078" width="14.42578125" style="497" customWidth="1"/>
    <col min="3079" max="3082" width="5.85546875" style="497" customWidth="1"/>
    <col min="3083" max="3083" width="30" style="497" customWidth="1"/>
    <col min="3084" max="3328" width="9.140625" style="497"/>
    <col min="3329" max="3329" width="6.85546875" style="497" customWidth="1"/>
    <col min="3330" max="3330" width="28.7109375" style="497" customWidth="1"/>
    <col min="3331" max="3331" width="32.42578125" style="497" customWidth="1"/>
    <col min="3332" max="3332" width="9.7109375" style="497" customWidth="1"/>
    <col min="3333" max="3333" width="10" style="497" customWidth="1"/>
    <col min="3334" max="3334" width="14.42578125" style="497" customWidth="1"/>
    <col min="3335" max="3338" width="5.85546875" style="497" customWidth="1"/>
    <col min="3339" max="3339" width="30" style="497" customWidth="1"/>
    <col min="3340" max="3584" width="9.140625" style="497"/>
    <col min="3585" max="3585" width="6.85546875" style="497" customWidth="1"/>
    <col min="3586" max="3586" width="28.7109375" style="497" customWidth="1"/>
    <col min="3587" max="3587" width="32.42578125" style="497" customWidth="1"/>
    <col min="3588" max="3588" width="9.7109375" style="497" customWidth="1"/>
    <col min="3589" max="3589" width="10" style="497" customWidth="1"/>
    <col min="3590" max="3590" width="14.42578125" style="497" customWidth="1"/>
    <col min="3591" max="3594" width="5.85546875" style="497" customWidth="1"/>
    <col min="3595" max="3595" width="30" style="497" customWidth="1"/>
    <col min="3596" max="3840" width="9.140625" style="497"/>
    <col min="3841" max="3841" width="6.85546875" style="497" customWidth="1"/>
    <col min="3842" max="3842" width="28.7109375" style="497" customWidth="1"/>
    <col min="3843" max="3843" width="32.42578125" style="497" customWidth="1"/>
    <col min="3844" max="3844" width="9.7109375" style="497" customWidth="1"/>
    <col min="3845" max="3845" width="10" style="497" customWidth="1"/>
    <col min="3846" max="3846" width="14.42578125" style="497" customWidth="1"/>
    <col min="3847" max="3850" width="5.85546875" style="497" customWidth="1"/>
    <col min="3851" max="3851" width="30" style="497" customWidth="1"/>
    <col min="3852" max="4096" width="9.140625" style="497"/>
    <col min="4097" max="4097" width="6.85546875" style="497" customWidth="1"/>
    <col min="4098" max="4098" width="28.7109375" style="497" customWidth="1"/>
    <col min="4099" max="4099" width="32.42578125" style="497" customWidth="1"/>
    <col min="4100" max="4100" width="9.7109375" style="497" customWidth="1"/>
    <col min="4101" max="4101" width="10" style="497" customWidth="1"/>
    <col min="4102" max="4102" width="14.42578125" style="497" customWidth="1"/>
    <col min="4103" max="4106" width="5.85546875" style="497" customWidth="1"/>
    <col min="4107" max="4107" width="30" style="497" customWidth="1"/>
    <col min="4108" max="4352" width="9.140625" style="497"/>
    <col min="4353" max="4353" width="6.85546875" style="497" customWidth="1"/>
    <col min="4354" max="4354" width="28.7109375" style="497" customWidth="1"/>
    <col min="4355" max="4355" width="32.42578125" style="497" customWidth="1"/>
    <col min="4356" max="4356" width="9.7109375" style="497" customWidth="1"/>
    <col min="4357" max="4357" width="10" style="497" customWidth="1"/>
    <col min="4358" max="4358" width="14.42578125" style="497" customWidth="1"/>
    <col min="4359" max="4362" width="5.85546875" style="497" customWidth="1"/>
    <col min="4363" max="4363" width="30" style="497" customWidth="1"/>
    <col min="4364" max="4608" width="9.140625" style="497"/>
    <col min="4609" max="4609" width="6.85546875" style="497" customWidth="1"/>
    <col min="4610" max="4610" width="28.7109375" style="497" customWidth="1"/>
    <col min="4611" max="4611" width="32.42578125" style="497" customWidth="1"/>
    <col min="4612" max="4612" width="9.7109375" style="497" customWidth="1"/>
    <col min="4613" max="4613" width="10" style="497" customWidth="1"/>
    <col min="4614" max="4614" width="14.42578125" style="497" customWidth="1"/>
    <col min="4615" max="4618" width="5.85546875" style="497" customWidth="1"/>
    <col min="4619" max="4619" width="30" style="497" customWidth="1"/>
    <col min="4620" max="4864" width="9.140625" style="497"/>
    <col min="4865" max="4865" width="6.85546875" style="497" customWidth="1"/>
    <col min="4866" max="4866" width="28.7109375" style="497" customWidth="1"/>
    <col min="4867" max="4867" width="32.42578125" style="497" customWidth="1"/>
    <col min="4868" max="4868" width="9.7109375" style="497" customWidth="1"/>
    <col min="4869" max="4869" width="10" style="497" customWidth="1"/>
    <col min="4870" max="4870" width="14.42578125" style="497" customWidth="1"/>
    <col min="4871" max="4874" width="5.85546875" style="497" customWidth="1"/>
    <col min="4875" max="4875" width="30" style="497" customWidth="1"/>
    <col min="4876" max="5120" width="9.140625" style="497"/>
    <col min="5121" max="5121" width="6.85546875" style="497" customWidth="1"/>
    <col min="5122" max="5122" width="28.7109375" style="497" customWidth="1"/>
    <col min="5123" max="5123" width="32.42578125" style="497" customWidth="1"/>
    <col min="5124" max="5124" width="9.7109375" style="497" customWidth="1"/>
    <col min="5125" max="5125" width="10" style="497" customWidth="1"/>
    <col min="5126" max="5126" width="14.42578125" style="497" customWidth="1"/>
    <col min="5127" max="5130" width="5.85546875" style="497" customWidth="1"/>
    <col min="5131" max="5131" width="30" style="497" customWidth="1"/>
    <col min="5132" max="5376" width="9.140625" style="497"/>
    <col min="5377" max="5377" width="6.85546875" style="497" customWidth="1"/>
    <col min="5378" max="5378" width="28.7109375" style="497" customWidth="1"/>
    <col min="5379" max="5379" width="32.42578125" style="497" customWidth="1"/>
    <col min="5380" max="5380" width="9.7109375" style="497" customWidth="1"/>
    <col min="5381" max="5381" width="10" style="497" customWidth="1"/>
    <col min="5382" max="5382" width="14.42578125" style="497" customWidth="1"/>
    <col min="5383" max="5386" width="5.85546875" style="497" customWidth="1"/>
    <col min="5387" max="5387" width="30" style="497" customWidth="1"/>
    <col min="5388" max="5632" width="9.140625" style="497"/>
    <col min="5633" max="5633" width="6.85546875" style="497" customWidth="1"/>
    <col min="5634" max="5634" width="28.7109375" style="497" customWidth="1"/>
    <col min="5635" max="5635" width="32.42578125" style="497" customWidth="1"/>
    <col min="5636" max="5636" width="9.7109375" style="497" customWidth="1"/>
    <col min="5637" max="5637" width="10" style="497" customWidth="1"/>
    <col min="5638" max="5638" width="14.42578125" style="497" customWidth="1"/>
    <col min="5639" max="5642" width="5.85546875" style="497" customWidth="1"/>
    <col min="5643" max="5643" width="30" style="497" customWidth="1"/>
    <col min="5644" max="5888" width="9.140625" style="497"/>
    <col min="5889" max="5889" width="6.85546875" style="497" customWidth="1"/>
    <col min="5890" max="5890" width="28.7109375" style="497" customWidth="1"/>
    <col min="5891" max="5891" width="32.42578125" style="497" customWidth="1"/>
    <col min="5892" max="5892" width="9.7109375" style="497" customWidth="1"/>
    <col min="5893" max="5893" width="10" style="497" customWidth="1"/>
    <col min="5894" max="5894" width="14.42578125" style="497" customWidth="1"/>
    <col min="5895" max="5898" width="5.85546875" style="497" customWidth="1"/>
    <col min="5899" max="5899" width="30" style="497" customWidth="1"/>
    <col min="5900" max="6144" width="9.140625" style="497"/>
    <col min="6145" max="6145" width="6.85546875" style="497" customWidth="1"/>
    <col min="6146" max="6146" width="28.7109375" style="497" customWidth="1"/>
    <col min="6147" max="6147" width="32.42578125" style="497" customWidth="1"/>
    <col min="6148" max="6148" width="9.7109375" style="497" customWidth="1"/>
    <col min="6149" max="6149" width="10" style="497" customWidth="1"/>
    <col min="6150" max="6150" width="14.42578125" style="497" customWidth="1"/>
    <col min="6151" max="6154" width="5.85546875" style="497" customWidth="1"/>
    <col min="6155" max="6155" width="30" style="497" customWidth="1"/>
    <col min="6156" max="6400" width="9.140625" style="497"/>
    <col min="6401" max="6401" width="6.85546875" style="497" customWidth="1"/>
    <col min="6402" max="6402" width="28.7109375" style="497" customWidth="1"/>
    <col min="6403" max="6403" width="32.42578125" style="497" customWidth="1"/>
    <col min="6404" max="6404" width="9.7109375" style="497" customWidth="1"/>
    <col min="6405" max="6405" width="10" style="497" customWidth="1"/>
    <col min="6406" max="6406" width="14.42578125" style="497" customWidth="1"/>
    <col min="6407" max="6410" width="5.85546875" style="497" customWidth="1"/>
    <col min="6411" max="6411" width="30" style="497" customWidth="1"/>
    <col min="6412" max="6656" width="9.140625" style="497"/>
    <col min="6657" max="6657" width="6.85546875" style="497" customWidth="1"/>
    <col min="6658" max="6658" width="28.7109375" style="497" customWidth="1"/>
    <col min="6659" max="6659" width="32.42578125" style="497" customWidth="1"/>
    <col min="6660" max="6660" width="9.7109375" style="497" customWidth="1"/>
    <col min="6661" max="6661" width="10" style="497" customWidth="1"/>
    <col min="6662" max="6662" width="14.42578125" style="497" customWidth="1"/>
    <col min="6663" max="6666" width="5.85546875" style="497" customWidth="1"/>
    <col min="6667" max="6667" width="30" style="497" customWidth="1"/>
    <col min="6668" max="6912" width="9.140625" style="497"/>
    <col min="6913" max="6913" width="6.85546875" style="497" customWidth="1"/>
    <col min="6914" max="6914" width="28.7109375" style="497" customWidth="1"/>
    <col min="6915" max="6915" width="32.42578125" style="497" customWidth="1"/>
    <col min="6916" max="6916" width="9.7109375" style="497" customWidth="1"/>
    <col min="6917" max="6917" width="10" style="497" customWidth="1"/>
    <col min="6918" max="6918" width="14.42578125" style="497" customWidth="1"/>
    <col min="6919" max="6922" width="5.85546875" style="497" customWidth="1"/>
    <col min="6923" max="6923" width="30" style="497" customWidth="1"/>
    <col min="6924" max="7168" width="9.140625" style="497"/>
    <col min="7169" max="7169" width="6.85546875" style="497" customWidth="1"/>
    <col min="7170" max="7170" width="28.7109375" style="497" customWidth="1"/>
    <col min="7171" max="7171" width="32.42578125" style="497" customWidth="1"/>
    <col min="7172" max="7172" width="9.7109375" style="497" customWidth="1"/>
    <col min="7173" max="7173" width="10" style="497" customWidth="1"/>
    <col min="7174" max="7174" width="14.42578125" style="497" customWidth="1"/>
    <col min="7175" max="7178" width="5.85546875" style="497" customWidth="1"/>
    <col min="7179" max="7179" width="30" style="497" customWidth="1"/>
    <col min="7180" max="7424" width="9.140625" style="497"/>
    <col min="7425" max="7425" width="6.85546875" style="497" customWidth="1"/>
    <col min="7426" max="7426" width="28.7109375" style="497" customWidth="1"/>
    <col min="7427" max="7427" width="32.42578125" style="497" customWidth="1"/>
    <col min="7428" max="7428" width="9.7109375" style="497" customWidth="1"/>
    <col min="7429" max="7429" width="10" style="497" customWidth="1"/>
    <col min="7430" max="7430" width="14.42578125" style="497" customWidth="1"/>
    <col min="7431" max="7434" width="5.85546875" style="497" customWidth="1"/>
    <col min="7435" max="7435" width="30" style="497" customWidth="1"/>
    <col min="7436" max="7680" width="9.140625" style="497"/>
    <col min="7681" max="7681" width="6.85546875" style="497" customWidth="1"/>
    <col min="7682" max="7682" width="28.7109375" style="497" customWidth="1"/>
    <col min="7683" max="7683" width="32.42578125" style="497" customWidth="1"/>
    <col min="7684" max="7684" width="9.7109375" style="497" customWidth="1"/>
    <col min="7685" max="7685" width="10" style="497" customWidth="1"/>
    <col min="7686" max="7686" width="14.42578125" style="497" customWidth="1"/>
    <col min="7687" max="7690" width="5.85546875" style="497" customWidth="1"/>
    <col min="7691" max="7691" width="30" style="497" customWidth="1"/>
    <col min="7692" max="7936" width="9.140625" style="497"/>
    <col min="7937" max="7937" width="6.85546875" style="497" customWidth="1"/>
    <col min="7938" max="7938" width="28.7109375" style="497" customWidth="1"/>
    <col min="7939" max="7939" width="32.42578125" style="497" customWidth="1"/>
    <col min="7940" max="7940" width="9.7109375" style="497" customWidth="1"/>
    <col min="7941" max="7941" width="10" style="497" customWidth="1"/>
    <col min="7942" max="7942" width="14.42578125" style="497" customWidth="1"/>
    <col min="7943" max="7946" width="5.85546875" style="497" customWidth="1"/>
    <col min="7947" max="7947" width="30" style="497" customWidth="1"/>
    <col min="7948" max="8192" width="9.140625" style="497"/>
    <col min="8193" max="8193" width="6.85546875" style="497" customWidth="1"/>
    <col min="8194" max="8194" width="28.7109375" style="497" customWidth="1"/>
    <col min="8195" max="8195" width="32.42578125" style="497" customWidth="1"/>
    <col min="8196" max="8196" width="9.7109375" style="497" customWidth="1"/>
    <col min="8197" max="8197" width="10" style="497" customWidth="1"/>
    <col min="8198" max="8198" width="14.42578125" style="497" customWidth="1"/>
    <col min="8199" max="8202" width="5.85546875" style="497" customWidth="1"/>
    <col min="8203" max="8203" width="30" style="497" customWidth="1"/>
    <col min="8204" max="8448" width="9.140625" style="497"/>
    <col min="8449" max="8449" width="6.85546875" style="497" customWidth="1"/>
    <col min="8450" max="8450" width="28.7109375" style="497" customWidth="1"/>
    <col min="8451" max="8451" width="32.42578125" style="497" customWidth="1"/>
    <col min="8452" max="8452" width="9.7109375" style="497" customWidth="1"/>
    <col min="8453" max="8453" width="10" style="497" customWidth="1"/>
    <col min="8454" max="8454" width="14.42578125" style="497" customWidth="1"/>
    <col min="8455" max="8458" width="5.85546875" style="497" customWidth="1"/>
    <col min="8459" max="8459" width="30" style="497" customWidth="1"/>
    <col min="8460" max="8704" width="9.140625" style="497"/>
    <col min="8705" max="8705" width="6.85546875" style="497" customWidth="1"/>
    <col min="8706" max="8706" width="28.7109375" style="497" customWidth="1"/>
    <col min="8707" max="8707" width="32.42578125" style="497" customWidth="1"/>
    <col min="8708" max="8708" width="9.7109375" style="497" customWidth="1"/>
    <col min="8709" max="8709" width="10" style="497" customWidth="1"/>
    <col min="8710" max="8710" width="14.42578125" style="497" customWidth="1"/>
    <col min="8711" max="8714" width="5.85546875" style="497" customWidth="1"/>
    <col min="8715" max="8715" width="30" style="497" customWidth="1"/>
    <col min="8716" max="8960" width="9.140625" style="497"/>
    <col min="8961" max="8961" width="6.85546875" style="497" customWidth="1"/>
    <col min="8962" max="8962" width="28.7109375" style="497" customWidth="1"/>
    <col min="8963" max="8963" width="32.42578125" style="497" customWidth="1"/>
    <col min="8964" max="8964" width="9.7109375" style="497" customWidth="1"/>
    <col min="8965" max="8965" width="10" style="497" customWidth="1"/>
    <col min="8966" max="8966" width="14.42578125" style="497" customWidth="1"/>
    <col min="8967" max="8970" width="5.85546875" style="497" customWidth="1"/>
    <col min="8971" max="8971" width="30" style="497" customWidth="1"/>
    <col min="8972" max="9216" width="9.140625" style="497"/>
    <col min="9217" max="9217" width="6.85546875" style="497" customWidth="1"/>
    <col min="9218" max="9218" width="28.7109375" style="497" customWidth="1"/>
    <col min="9219" max="9219" width="32.42578125" style="497" customWidth="1"/>
    <col min="9220" max="9220" width="9.7109375" style="497" customWidth="1"/>
    <col min="9221" max="9221" width="10" style="497" customWidth="1"/>
    <col min="9222" max="9222" width="14.42578125" style="497" customWidth="1"/>
    <col min="9223" max="9226" width="5.85546875" style="497" customWidth="1"/>
    <col min="9227" max="9227" width="30" style="497" customWidth="1"/>
    <col min="9228" max="9472" width="9.140625" style="497"/>
    <col min="9473" max="9473" width="6.85546875" style="497" customWidth="1"/>
    <col min="9474" max="9474" width="28.7109375" style="497" customWidth="1"/>
    <col min="9475" max="9475" width="32.42578125" style="497" customWidth="1"/>
    <col min="9476" max="9476" width="9.7109375" style="497" customWidth="1"/>
    <col min="9477" max="9477" width="10" style="497" customWidth="1"/>
    <col min="9478" max="9478" width="14.42578125" style="497" customWidth="1"/>
    <col min="9479" max="9482" width="5.85546875" style="497" customWidth="1"/>
    <col min="9483" max="9483" width="30" style="497" customWidth="1"/>
    <col min="9484" max="9728" width="9.140625" style="497"/>
    <col min="9729" max="9729" width="6.85546875" style="497" customWidth="1"/>
    <col min="9730" max="9730" width="28.7109375" style="497" customWidth="1"/>
    <col min="9731" max="9731" width="32.42578125" style="497" customWidth="1"/>
    <col min="9732" max="9732" width="9.7109375" style="497" customWidth="1"/>
    <col min="9733" max="9733" width="10" style="497" customWidth="1"/>
    <col min="9734" max="9734" width="14.42578125" style="497" customWidth="1"/>
    <col min="9735" max="9738" width="5.85546875" style="497" customWidth="1"/>
    <col min="9739" max="9739" width="30" style="497" customWidth="1"/>
    <col min="9740" max="9984" width="9.140625" style="497"/>
    <col min="9985" max="9985" width="6.85546875" style="497" customWidth="1"/>
    <col min="9986" max="9986" width="28.7109375" style="497" customWidth="1"/>
    <col min="9987" max="9987" width="32.42578125" style="497" customWidth="1"/>
    <col min="9988" max="9988" width="9.7109375" style="497" customWidth="1"/>
    <col min="9989" max="9989" width="10" style="497" customWidth="1"/>
    <col min="9990" max="9990" width="14.42578125" style="497" customWidth="1"/>
    <col min="9991" max="9994" width="5.85546875" style="497" customWidth="1"/>
    <col min="9995" max="9995" width="30" style="497" customWidth="1"/>
    <col min="9996" max="10240" width="9.140625" style="497"/>
    <col min="10241" max="10241" width="6.85546875" style="497" customWidth="1"/>
    <col min="10242" max="10242" width="28.7109375" style="497" customWidth="1"/>
    <col min="10243" max="10243" width="32.42578125" style="497" customWidth="1"/>
    <col min="10244" max="10244" width="9.7109375" style="497" customWidth="1"/>
    <col min="10245" max="10245" width="10" style="497" customWidth="1"/>
    <col min="10246" max="10246" width="14.42578125" style="497" customWidth="1"/>
    <col min="10247" max="10250" width="5.85546875" style="497" customWidth="1"/>
    <col min="10251" max="10251" width="30" style="497" customWidth="1"/>
    <col min="10252" max="10496" width="9.140625" style="497"/>
    <col min="10497" max="10497" width="6.85546875" style="497" customWidth="1"/>
    <col min="10498" max="10498" width="28.7109375" style="497" customWidth="1"/>
    <col min="10499" max="10499" width="32.42578125" style="497" customWidth="1"/>
    <col min="10500" max="10500" width="9.7109375" style="497" customWidth="1"/>
    <col min="10501" max="10501" width="10" style="497" customWidth="1"/>
    <col min="10502" max="10502" width="14.42578125" style="497" customWidth="1"/>
    <col min="10503" max="10506" width="5.85546875" style="497" customWidth="1"/>
    <col min="10507" max="10507" width="30" style="497" customWidth="1"/>
    <col min="10508" max="10752" width="9.140625" style="497"/>
    <col min="10753" max="10753" width="6.85546875" style="497" customWidth="1"/>
    <col min="10754" max="10754" width="28.7109375" style="497" customWidth="1"/>
    <col min="10755" max="10755" width="32.42578125" style="497" customWidth="1"/>
    <col min="10756" max="10756" width="9.7109375" style="497" customWidth="1"/>
    <col min="10757" max="10757" width="10" style="497" customWidth="1"/>
    <col min="10758" max="10758" width="14.42578125" style="497" customWidth="1"/>
    <col min="10759" max="10762" width="5.85546875" style="497" customWidth="1"/>
    <col min="10763" max="10763" width="30" style="497" customWidth="1"/>
    <col min="10764" max="11008" width="9.140625" style="497"/>
    <col min="11009" max="11009" width="6.85546875" style="497" customWidth="1"/>
    <col min="11010" max="11010" width="28.7109375" style="497" customWidth="1"/>
    <col min="11011" max="11011" width="32.42578125" style="497" customWidth="1"/>
    <col min="11012" max="11012" width="9.7109375" style="497" customWidth="1"/>
    <col min="11013" max="11013" width="10" style="497" customWidth="1"/>
    <col min="11014" max="11014" width="14.42578125" style="497" customWidth="1"/>
    <col min="11015" max="11018" width="5.85546875" style="497" customWidth="1"/>
    <col min="11019" max="11019" width="30" style="497" customWidth="1"/>
    <col min="11020" max="11264" width="9.140625" style="497"/>
    <col min="11265" max="11265" width="6.85546875" style="497" customWidth="1"/>
    <col min="11266" max="11266" width="28.7109375" style="497" customWidth="1"/>
    <col min="11267" max="11267" width="32.42578125" style="497" customWidth="1"/>
    <col min="11268" max="11268" width="9.7109375" style="497" customWidth="1"/>
    <col min="11269" max="11269" width="10" style="497" customWidth="1"/>
    <col min="11270" max="11270" width="14.42578125" style="497" customWidth="1"/>
    <col min="11271" max="11274" width="5.85546875" style="497" customWidth="1"/>
    <col min="11275" max="11275" width="30" style="497" customWidth="1"/>
    <col min="11276" max="11520" width="9.140625" style="497"/>
    <col min="11521" max="11521" width="6.85546875" style="497" customWidth="1"/>
    <col min="11522" max="11522" width="28.7109375" style="497" customWidth="1"/>
    <col min="11523" max="11523" width="32.42578125" style="497" customWidth="1"/>
    <col min="11524" max="11524" width="9.7109375" style="497" customWidth="1"/>
    <col min="11525" max="11525" width="10" style="497" customWidth="1"/>
    <col min="11526" max="11526" width="14.42578125" style="497" customWidth="1"/>
    <col min="11527" max="11530" width="5.85546875" style="497" customWidth="1"/>
    <col min="11531" max="11531" width="30" style="497" customWidth="1"/>
    <col min="11532" max="11776" width="9.140625" style="497"/>
    <col min="11777" max="11777" width="6.85546875" style="497" customWidth="1"/>
    <col min="11778" max="11778" width="28.7109375" style="497" customWidth="1"/>
    <col min="11779" max="11779" width="32.42578125" style="497" customWidth="1"/>
    <col min="11780" max="11780" width="9.7109375" style="497" customWidth="1"/>
    <col min="11781" max="11781" width="10" style="497" customWidth="1"/>
    <col min="11782" max="11782" width="14.42578125" style="497" customWidth="1"/>
    <col min="11783" max="11786" width="5.85546875" style="497" customWidth="1"/>
    <col min="11787" max="11787" width="30" style="497" customWidth="1"/>
    <col min="11788" max="12032" width="9.140625" style="497"/>
    <col min="12033" max="12033" width="6.85546875" style="497" customWidth="1"/>
    <col min="12034" max="12034" width="28.7109375" style="497" customWidth="1"/>
    <col min="12035" max="12035" width="32.42578125" style="497" customWidth="1"/>
    <col min="12036" max="12036" width="9.7109375" style="497" customWidth="1"/>
    <col min="12037" max="12037" width="10" style="497" customWidth="1"/>
    <col min="12038" max="12038" width="14.42578125" style="497" customWidth="1"/>
    <col min="12039" max="12042" width="5.85546875" style="497" customWidth="1"/>
    <col min="12043" max="12043" width="30" style="497" customWidth="1"/>
    <col min="12044" max="12288" width="9.140625" style="497"/>
    <col min="12289" max="12289" width="6.85546875" style="497" customWidth="1"/>
    <col min="12290" max="12290" width="28.7109375" style="497" customWidth="1"/>
    <col min="12291" max="12291" width="32.42578125" style="497" customWidth="1"/>
    <col min="12292" max="12292" width="9.7109375" style="497" customWidth="1"/>
    <col min="12293" max="12293" width="10" style="497" customWidth="1"/>
    <col min="12294" max="12294" width="14.42578125" style="497" customWidth="1"/>
    <col min="12295" max="12298" width="5.85546875" style="497" customWidth="1"/>
    <col min="12299" max="12299" width="30" style="497" customWidth="1"/>
    <col min="12300" max="12544" width="9.140625" style="497"/>
    <col min="12545" max="12545" width="6.85546875" style="497" customWidth="1"/>
    <col min="12546" max="12546" width="28.7109375" style="497" customWidth="1"/>
    <col min="12547" max="12547" width="32.42578125" style="497" customWidth="1"/>
    <col min="12548" max="12548" width="9.7109375" style="497" customWidth="1"/>
    <col min="12549" max="12549" width="10" style="497" customWidth="1"/>
    <col min="12550" max="12550" width="14.42578125" style="497" customWidth="1"/>
    <col min="12551" max="12554" width="5.85546875" style="497" customWidth="1"/>
    <col min="12555" max="12555" width="30" style="497" customWidth="1"/>
    <col min="12556" max="12800" width="9.140625" style="497"/>
    <col min="12801" max="12801" width="6.85546875" style="497" customWidth="1"/>
    <col min="12802" max="12802" width="28.7109375" style="497" customWidth="1"/>
    <col min="12803" max="12803" width="32.42578125" style="497" customWidth="1"/>
    <col min="12804" max="12804" width="9.7109375" style="497" customWidth="1"/>
    <col min="12805" max="12805" width="10" style="497" customWidth="1"/>
    <col min="12806" max="12806" width="14.42578125" style="497" customWidth="1"/>
    <col min="12807" max="12810" width="5.85546875" style="497" customWidth="1"/>
    <col min="12811" max="12811" width="30" style="497" customWidth="1"/>
    <col min="12812" max="13056" width="9.140625" style="497"/>
    <col min="13057" max="13057" width="6.85546875" style="497" customWidth="1"/>
    <col min="13058" max="13058" width="28.7109375" style="497" customWidth="1"/>
    <col min="13059" max="13059" width="32.42578125" style="497" customWidth="1"/>
    <col min="13060" max="13060" width="9.7109375" style="497" customWidth="1"/>
    <col min="13061" max="13061" width="10" style="497" customWidth="1"/>
    <col min="13062" max="13062" width="14.42578125" style="497" customWidth="1"/>
    <col min="13063" max="13066" width="5.85546875" style="497" customWidth="1"/>
    <col min="13067" max="13067" width="30" style="497" customWidth="1"/>
    <col min="13068" max="13312" width="9.140625" style="497"/>
    <col min="13313" max="13313" width="6.85546875" style="497" customWidth="1"/>
    <col min="13314" max="13314" width="28.7109375" style="497" customWidth="1"/>
    <col min="13315" max="13315" width="32.42578125" style="497" customWidth="1"/>
    <col min="13316" max="13316" width="9.7109375" style="497" customWidth="1"/>
    <col min="13317" max="13317" width="10" style="497" customWidth="1"/>
    <col min="13318" max="13318" width="14.42578125" style="497" customWidth="1"/>
    <col min="13319" max="13322" width="5.85546875" style="497" customWidth="1"/>
    <col min="13323" max="13323" width="30" style="497" customWidth="1"/>
    <col min="13324" max="13568" width="9.140625" style="497"/>
    <col min="13569" max="13569" width="6.85546875" style="497" customWidth="1"/>
    <col min="13570" max="13570" width="28.7109375" style="497" customWidth="1"/>
    <col min="13571" max="13571" width="32.42578125" style="497" customWidth="1"/>
    <col min="13572" max="13572" width="9.7109375" style="497" customWidth="1"/>
    <col min="13573" max="13573" width="10" style="497" customWidth="1"/>
    <col min="13574" max="13574" width="14.42578125" style="497" customWidth="1"/>
    <col min="13575" max="13578" width="5.85546875" style="497" customWidth="1"/>
    <col min="13579" max="13579" width="30" style="497" customWidth="1"/>
    <col min="13580" max="13824" width="9.140625" style="497"/>
    <col min="13825" max="13825" width="6.85546875" style="497" customWidth="1"/>
    <col min="13826" max="13826" width="28.7109375" style="497" customWidth="1"/>
    <col min="13827" max="13827" width="32.42578125" style="497" customWidth="1"/>
    <col min="13828" max="13828" width="9.7109375" style="497" customWidth="1"/>
    <col min="13829" max="13829" width="10" style="497" customWidth="1"/>
    <col min="13830" max="13830" width="14.42578125" style="497" customWidth="1"/>
    <col min="13831" max="13834" width="5.85546875" style="497" customWidth="1"/>
    <col min="13835" max="13835" width="30" style="497" customWidth="1"/>
    <col min="13836" max="14080" width="9.140625" style="497"/>
    <col min="14081" max="14081" width="6.85546875" style="497" customWidth="1"/>
    <col min="14082" max="14082" width="28.7109375" style="497" customWidth="1"/>
    <col min="14083" max="14083" width="32.42578125" style="497" customWidth="1"/>
    <col min="14084" max="14084" width="9.7109375" style="497" customWidth="1"/>
    <col min="14085" max="14085" width="10" style="497" customWidth="1"/>
    <col min="14086" max="14086" width="14.42578125" style="497" customWidth="1"/>
    <col min="14087" max="14090" width="5.85546875" style="497" customWidth="1"/>
    <col min="14091" max="14091" width="30" style="497" customWidth="1"/>
    <col min="14092" max="14336" width="9.140625" style="497"/>
    <col min="14337" max="14337" width="6.85546875" style="497" customWidth="1"/>
    <col min="14338" max="14338" width="28.7109375" style="497" customWidth="1"/>
    <col min="14339" max="14339" width="32.42578125" style="497" customWidth="1"/>
    <col min="14340" max="14340" width="9.7109375" style="497" customWidth="1"/>
    <col min="14341" max="14341" width="10" style="497" customWidth="1"/>
    <col min="14342" max="14342" width="14.42578125" style="497" customWidth="1"/>
    <col min="14343" max="14346" width="5.85546875" style="497" customWidth="1"/>
    <col min="14347" max="14347" width="30" style="497" customWidth="1"/>
    <col min="14348" max="14592" width="9.140625" style="497"/>
    <col min="14593" max="14593" width="6.85546875" style="497" customWidth="1"/>
    <col min="14594" max="14594" width="28.7109375" style="497" customWidth="1"/>
    <col min="14595" max="14595" width="32.42578125" style="497" customWidth="1"/>
    <col min="14596" max="14596" width="9.7109375" style="497" customWidth="1"/>
    <col min="14597" max="14597" width="10" style="497" customWidth="1"/>
    <col min="14598" max="14598" width="14.42578125" style="497" customWidth="1"/>
    <col min="14599" max="14602" width="5.85546875" style="497" customWidth="1"/>
    <col min="14603" max="14603" width="30" style="497" customWidth="1"/>
    <col min="14604" max="14848" width="9.140625" style="497"/>
    <col min="14849" max="14849" width="6.85546875" style="497" customWidth="1"/>
    <col min="14850" max="14850" width="28.7109375" style="497" customWidth="1"/>
    <col min="14851" max="14851" width="32.42578125" style="497" customWidth="1"/>
    <col min="14852" max="14852" width="9.7109375" style="497" customWidth="1"/>
    <col min="14853" max="14853" width="10" style="497" customWidth="1"/>
    <col min="14854" max="14854" width="14.42578125" style="497" customWidth="1"/>
    <col min="14855" max="14858" width="5.85546875" style="497" customWidth="1"/>
    <col min="14859" max="14859" width="30" style="497" customWidth="1"/>
    <col min="14860" max="15104" width="9.140625" style="497"/>
    <col min="15105" max="15105" width="6.85546875" style="497" customWidth="1"/>
    <col min="15106" max="15106" width="28.7109375" style="497" customWidth="1"/>
    <col min="15107" max="15107" width="32.42578125" style="497" customWidth="1"/>
    <col min="15108" max="15108" width="9.7109375" style="497" customWidth="1"/>
    <col min="15109" max="15109" width="10" style="497" customWidth="1"/>
    <col min="15110" max="15110" width="14.42578125" style="497" customWidth="1"/>
    <col min="15111" max="15114" width="5.85546875" style="497" customWidth="1"/>
    <col min="15115" max="15115" width="30" style="497" customWidth="1"/>
    <col min="15116" max="15360" width="9.140625" style="497"/>
    <col min="15361" max="15361" width="6.85546875" style="497" customWidth="1"/>
    <col min="15362" max="15362" width="28.7109375" style="497" customWidth="1"/>
    <col min="15363" max="15363" width="32.42578125" style="497" customWidth="1"/>
    <col min="15364" max="15364" width="9.7109375" style="497" customWidth="1"/>
    <col min="15365" max="15365" width="10" style="497" customWidth="1"/>
    <col min="15366" max="15366" width="14.42578125" style="497" customWidth="1"/>
    <col min="15367" max="15370" width="5.85546875" style="497" customWidth="1"/>
    <col min="15371" max="15371" width="30" style="497" customWidth="1"/>
    <col min="15372" max="15616" width="9.140625" style="497"/>
    <col min="15617" max="15617" width="6.85546875" style="497" customWidth="1"/>
    <col min="15618" max="15618" width="28.7109375" style="497" customWidth="1"/>
    <col min="15619" max="15619" width="32.42578125" style="497" customWidth="1"/>
    <col min="15620" max="15620" width="9.7109375" style="497" customWidth="1"/>
    <col min="15621" max="15621" width="10" style="497" customWidth="1"/>
    <col min="15622" max="15622" width="14.42578125" style="497" customWidth="1"/>
    <col min="15623" max="15626" width="5.85546875" style="497" customWidth="1"/>
    <col min="15627" max="15627" width="30" style="497" customWidth="1"/>
    <col min="15628" max="15872" width="9.140625" style="497"/>
    <col min="15873" max="15873" width="6.85546875" style="497" customWidth="1"/>
    <col min="15874" max="15874" width="28.7109375" style="497" customWidth="1"/>
    <col min="15875" max="15875" width="32.42578125" style="497" customWidth="1"/>
    <col min="15876" max="15876" width="9.7109375" style="497" customWidth="1"/>
    <col min="15877" max="15877" width="10" style="497" customWidth="1"/>
    <col min="15878" max="15878" width="14.42578125" style="497" customWidth="1"/>
    <col min="15879" max="15882" width="5.85546875" style="497" customWidth="1"/>
    <col min="15883" max="15883" width="30" style="497" customWidth="1"/>
    <col min="15884" max="16128" width="9.140625" style="497"/>
    <col min="16129" max="16129" width="6.85546875" style="497" customWidth="1"/>
    <col min="16130" max="16130" width="28.7109375" style="497" customWidth="1"/>
    <col min="16131" max="16131" width="32.42578125" style="497" customWidth="1"/>
    <col min="16132" max="16132" width="9.7109375" style="497" customWidth="1"/>
    <col min="16133" max="16133" width="10" style="497" customWidth="1"/>
    <col min="16134" max="16134" width="14.42578125" style="497" customWidth="1"/>
    <col min="16135" max="16138" width="5.85546875" style="497" customWidth="1"/>
    <col min="16139" max="16139" width="30" style="497" customWidth="1"/>
    <col min="16140" max="16384" width="9.140625" style="497"/>
  </cols>
  <sheetData>
    <row r="1" spans="1:11" s="65" customFormat="1">
      <c r="A1" s="441" t="s">
        <v>5</v>
      </c>
      <c r="B1" s="358"/>
      <c r="C1" s="485" t="s">
        <v>169</v>
      </c>
      <c r="D1" s="183"/>
      <c r="E1" s="183"/>
      <c r="F1" s="183"/>
      <c r="G1" s="183"/>
      <c r="H1" s="183"/>
      <c r="I1" s="183"/>
      <c r="J1" s="183"/>
      <c r="K1" s="69" t="s">
        <v>200</v>
      </c>
    </row>
    <row r="2" spans="1:11" s="489" customFormat="1">
      <c r="A2" s="441" t="s">
        <v>296</v>
      </c>
      <c r="B2" s="443"/>
      <c r="C2" s="485" t="s">
        <v>201</v>
      </c>
      <c r="D2" s="485"/>
      <c r="E2" s="485"/>
      <c r="F2" s="486"/>
      <c r="G2" s="486"/>
      <c r="H2" s="486"/>
      <c r="I2" s="486"/>
      <c r="J2" s="486"/>
      <c r="K2" s="488"/>
    </row>
    <row r="3" spans="1:11" s="489" customFormat="1">
      <c r="A3" s="469" t="s">
        <v>374</v>
      </c>
      <c r="B3" s="443"/>
      <c r="C3" s="487" t="s">
        <v>509</v>
      </c>
      <c r="D3" s="485"/>
      <c r="E3" s="485"/>
      <c r="F3" s="486"/>
      <c r="G3" s="486"/>
      <c r="H3" s="486"/>
      <c r="I3" s="486"/>
      <c r="J3" s="486"/>
      <c r="K3" s="484"/>
    </row>
    <row r="4" spans="1:11" s="489" customFormat="1">
      <c r="A4" s="555" t="s">
        <v>301</v>
      </c>
      <c r="B4" s="443"/>
      <c r="D4" s="485"/>
      <c r="E4" s="485"/>
      <c r="F4" s="486"/>
      <c r="G4" s="486"/>
      <c r="H4" s="486"/>
      <c r="I4" s="486"/>
      <c r="J4" s="486"/>
      <c r="K4" s="484"/>
    </row>
    <row r="5" spans="1:11" s="489" customFormat="1">
      <c r="A5" s="556" t="s">
        <v>234</v>
      </c>
      <c r="B5" s="443"/>
      <c r="C5" s="484"/>
      <c r="D5" s="485"/>
      <c r="E5" s="485"/>
      <c r="F5" s="486"/>
      <c r="G5" s="486"/>
      <c r="H5" s="486"/>
      <c r="I5" s="486"/>
      <c r="J5" s="486"/>
      <c r="K5" s="484"/>
    </row>
    <row r="6" spans="1:11" s="489" customFormat="1">
      <c r="A6" s="470" t="s">
        <v>233</v>
      </c>
      <c r="B6" s="443"/>
      <c r="C6" s="484"/>
      <c r="D6" s="485"/>
      <c r="E6" s="485"/>
      <c r="F6" s="486"/>
      <c r="G6" s="486"/>
      <c r="H6" s="486"/>
      <c r="I6" s="486"/>
      <c r="J6" s="486"/>
      <c r="K6" s="484"/>
    </row>
    <row r="7" spans="1:11" s="489" customFormat="1">
      <c r="A7" s="471" t="s">
        <v>136</v>
      </c>
      <c r="B7" s="443"/>
      <c r="C7" s="484"/>
      <c r="D7" s="485"/>
      <c r="E7" s="485"/>
      <c r="F7" s="486"/>
      <c r="G7" s="486"/>
      <c r="H7" s="486"/>
      <c r="I7" s="486"/>
      <c r="J7" s="486"/>
      <c r="K7" s="484"/>
    </row>
    <row r="8" spans="1:11" s="489" customFormat="1">
      <c r="A8" s="472" t="s">
        <v>235</v>
      </c>
      <c r="B8" s="443"/>
      <c r="C8" s="484"/>
      <c r="D8" s="485"/>
      <c r="E8" s="485"/>
      <c r="F8" s="486"/>
      <c r="G8" s="486"/>
      <c r="H8" s="486"/>
      <c r="I8" s="486"/>
      <c r="J8" s="486"/>
      <c r="K8" s="484"/>
    </row>
    <row r="9" spans="1:11" s="489" customFormat="1">
      <c r="A9" s="473" t="s">
        <v>236</v>
      </c>
      <c r="B9" s="445"/>
      <c r="C9" s="484"/>
      <c r="D9" s="485"/>
      <c r="E9" s="485"/>
      <c r="F9" s="486"/>
      <c r="G9" s="486"/>
      <c r="H9" s="486"/>
      <c r="I9" s="486"/>
      <c r="J9" s="486"/>
      <c r="K9" s="484"/>
    </row>
    <row r="10" spans="1:11" s="489" customFormat="1">
      <c r="A10" s="475" t="s">
        <v>100</v>
      </c>
      <c r="B10" s="475"/>
      <c r="C10" s="475" t="s">
        <v>202</v>
      </c>
      <c r="D10" s="475" t="s">
        <v>38</v>
      </c>
      <c r="E10" s="1271" t="s">
        <v>203</v>
      </c>
      <c r="F10" s="535"/>
      <c r="G10" s="536" t="s">
        <v>204</v>
      </c>
      <c r="H10" s="536"/>
      <c r="I10" s="536" t="s">
        <v>205</v>
      </c>
      <c r="J10" s="536"/>
      <c r="K10" s="475"/>
    </row>
    <row r="11" spans="1:11" s="489" customFormat="1">
      <c r="A11" s="476" t="s">
        <v>176</v>
      </c>
      <c r="B11" s="476" t="s">
        <v>2</v>
      </c>
      <c r="C11" s="476" t="s">
        <v>206</v>
      </c>
      <c r="D11" s="476" t="s">
        <v>12</v>
      </c>
      <c r="E11" s="1272"/>
      <c r="F11" s="537" t="s">
        <v>179</v>
      </c>
      <c r="G11" s="538" t="s">
        <v>207</v>
      </c>
      <c r="H11" s="538"/>
      <c r="I11" s="538" t="s">
        <v>2</v>
      </c>
      <c r="J11" s="538"/>
      <c r="K11" s="476" t="s">
        <v>163</v>
      </c>
    </row>
    <row r="12" spans="1:11" s="489" customFormat="1">
      <c r="A12" s="478" t="s">
        <v>184</v>
      </c>
      <c r="B12" s="479"/>
      <c r="C12" s="478"/>
      <c r="D12" s="478" t="s">
        <v>181</v>
      </c>
      <c r="E12" s="1273"/>
      <c r="F12" s="63"/>
      <c r="G12" s="63" t="s">
        <v>208</v>
      </c>
      <c r="H12" s="63" t="s">
        <v>209</v>
      </c>
      <c r="I12" s="63" t="s">
        <v>208</v>
      </c>
      <c r="J12" s="63" t="s">
        <v>209</v>
      </c>
      <c r="K12" s="479"/>
    </row>
    <row r="13" spans="1:11" s="489" customFormat="1">
      <c r="A13" s="478" t="s">
        <v>0</v>
      </c>
      <c r="B13" s="479"/>
      <c r="C13" s="478"/>
      <c r="D13" s="478"/>
      <c r="E13" s="503"/>
      <c r="F13" s="63">
        <f>+F14+F19</f>
        <v>0</v>
      </c>
      <c r="G13" s="63"/>
      <c r="H13" s="63"/>
      <c r="I13" s="63"/>
      <c r="J13" s="63"/>
      <c r="K13" s="479"/>
    </row>
    <row r="14" spans="1:11">
      <c r="A14" s="504" t="s">
        <v>248</v>
      </c>
      <c r="B14" s="529"/>
      <c r="C14" s="530"/>
      <c r="D14" s="530"/>
      <c r="E14" s="531"/>
      <c r="F14" s="62">
        <f>SUM(F15:F17)</f>
        <v>0</v>
      </c>
      <c r="G14" s="62"/>
      <c r="H14" s="62"/>
      <c r="I14" s="62"/>
      <c r="J14" s="62"/>
      <c r="K14" s="529"/>
    </row>
    <row r="15" spans="1:11" ht="23.25">
      <c r="A15" s="498"/>
      <c r="B15" s="532"/>
      <c r="C15" s="509"/>
      <c r="D15" s="498"/>
      <c r="E15" s="498"/>
      <c r="F15" s="533">
        <f t="shared" ref="F15:F22" si="0">+E15*D15</f>
        <v>0</v>
      </c>
      <c r="G15" s="534"/>
      <c r="H15" s="534"/>
      <c r="I15" s="534"/>
      <c r="J15" s="534"/>
      <c r="K15" s="509"/>
    </row>
    <row r="16" spans="1:11">
      <c r="A16" s="498"/>
      <c r="B16" s="509"/>
      <c r="C16" s="509"/>
      <c r="D16" s="498"/>
      <c r="E16" s="498"/>
      <c r="F16" s="510">
        <f t="shared" si="0"/>
        <v>0</v>
      </c>
      <c r="G16" s="510"/>
      <c r="H16" s="510"/>
      <c r="I16" s="510"/>
      <c r="J16" s="510"/>
      <c r="K16" s="509"/>
    </row>
    <row r="17" spans="1:20">
      <c r="A17" s="498"/>
      <c r="B17" s="509"/>
      <c r="C17" s="509"/>
      <c r="D17" s="498"/>
      <c r="E17" s="498"/>
      <c r="F17" s="510">
        <f t="shared" si="0"/>
        <v>0</v>
      </c>
      <c r="G17" s="510"/>
      <c r="H17" s="510"/>
      <c r="I17" s="510"/>
      <c r="J17" s="510"/>
      <c r="K17" s="509"/>
    </row>
    <row r="18" spans="1:20">
      <c r="A18" s="498"/>
      <c r="B18" s="509"/>
      <c r="C18" s="509"/>
      <c r="D18" s="498"/>
      <c r="E18" s="498"/>
      <c r="F18" s="510"/>
      <c r="G18" s="510"/>
      <c r="H18" s="510"/>
      <c r="I18" s="510"/>
      <c r="J18" s="510"/>
      <c r="K18" s="509"/>
    </row>
    <row r="19" spans="1:20">
      <c r="A19" s="512" t="s">
        <v>249</v>
      </c>
      <c r="B19" s="529"/>
      <c r="C19" s="530"/>
      <c r="D19" s="530"/>
      <c r="E19" s="531"/>
      <c r="F19" s="62">
        <f>SUM(F20:F23)</f>
        <v>0</v>
      </c>
      <c r="G19" s="62"/>
      <c r="H19" s="62"/>
      <c r="I19" s="62"/>
      <c r="J19" s="62"/>
      <c r="K19" s="529"/>
    </row>
    <row r="20" spans="1:20">
      <c r="A20" s="498"/>
      <c r="B20" s="509"/>
      <c r="C20" s="509"/>
      <c r="D20" s="498"/>
      <c r="E20" s="498"/>
      <c r="F20" s="510">
        <f t="shared" si="0"/>
        <v>0</v>
      </c>
      <c r="G20" s="510"/>
      <c r="H20" s="510"/>
      <c r="I20" s="510"/>
      <c r="J20" s="510"/>
      <c r="K20" s="509"/>
    </row>
    <row r="21" spans="1:20">
      <c r="A21" s="498"/>
      <c r="B21" s="509"/>
      <c r="C21" s="509"/>
      <c r="D21" s="498"/>
      <c r="E21" s="498"/>
      <c r="F21" s="510">
        <f t="shared" si="0"/>
        <v>0</v>
      </c>
      <c r="G21" s="510"/>
      <c r="H21" s="510"/>
      <c r="I21" s="510"/>
      <c r="J21" s="510"/>
      <c r="K21" s="509"/>
    </row>
    <row r="22" spans="1:20">
      <c r="A22" s="498"/>
      <c r="B22" s="509"/>
      <c r="C22" s="509"/>
      <c r="D22" s="498"/>
      <c r="E22" s="498"/>
      <c r="F22" s="510">
        <f t="shared" si="0"/>
        <v>0</v>
      </c>
      <c r="G22" s="510"/>
      <c r="H22" s="510"/>
      <c r="I22" s="510"/>
      <c r="J22" s="510"/>
      <c r="K22" s="509"/>
    </row>
    <row r="23" spans="1:20">
      <c r="A23" s="498"/>
      <c r="B23" s="509"/>
      <c r="C23" s="509"/>
      <c r="D23" s="498"/>
      <c r="E23" s="498"/>
      <c r="F23" s="510"/>
      <c r="G23" s="510"/>
      <c r="H23" s="510"/>
      <c r="I23" s="510"/>
      <c r="J23" s="510"/>
      <c r="K23" s="509"/>
    </row>
    <row r="24" spans="1:20">
      <c r="A24" s="498"/>
      <c r="B24" s="509"/>
      <c r="C24" s="509"/>
      <c r="D24" s="498"/>
      <c r="E24" s="498"/>
      <c r="F24" s="510"/>
      <c r="G24" s="510"/>
      <c r="H24" s="510"/>
      <c r="I24" s="510"/>
      <c r="J24" s="510"/>
      <c r="K24" s="509"/>
    </row>
    <row r="25" spans="1:20">
      <c r="A25" s="501"/>
      <c r="B25" s="502"/>
      <c r="C25" s="502"/>
      <c r="D25" s="501"/>
      <c r="E25" s="501"/>
      <c r="F25" s="365"/>
      <c r="G25" s="365"/>
      <c r="H25" s="365"/>
      <c r="I25" s="365"/>
      <c r="J25" s="365"/>
      <c r="K25" s="502"/>
    </row>
    <row r="26" spans="1:20" s="517" customFormat="1">
      <c r="A26" s="516" t="s">
        <v>238</v>
      </c>
      <c r="D26" s="518"/>
      <c r="E26" s="518"/>
      <c r="F26" s="519"/>
      <c r="G26" s="519"/>
      <c r="H26" s="520"/>
      <c r="I26" s="521"/>
      <c r="J26" s="521"/>
      <c r="K26" s="521"/>
      <c r="L26" s="521"/>
      <c r="M26" s="521"/>
    </row>
    <row r="27" spans="1:20" s="489" customFormat="1" ht="21.75">
      <c r="A27" s="1001" t="s">
        <v>481</v>
      </c>
      <c r="B27" s="522"/>
      <c r="C27" s="522"/>
      <c r="D27" s="522"/>
      <c r="E27" s="522"/>
      <c r="F27" s="522"/>
      <c r="G27" s="522"/>
      <c r="H27" s="522"/>
      <c r="I27" s="522"/>
      <c r="J27" s="522"/>
      <c r="K27" s="522"/>
      <c r="L27" s="480"/>
      <c r="M27" s="480"/>
      <c r="Q27" s="490"/>
      <c r="R27" s="490"/>
      <c r="S27" s="490"/>
      <c r="T27" s="490"/>
    </row>
  </sheetData>
  <mergeCells count="1">
    <mergeCell ref="E10:E12"/>
  </mergeCells>
  <hyperlinks>
    <hyperlink ref="A27" r:id="rId1" display="http://bb.go.th/topic.php?gid=237&amp;mid=279" xr:uid="{066C02AD-FDA1-40FB-9B91-A42EBDAF84C4}"/>
  </hyperlinks>
  <pageMargins left="0.78" right="0.27559055118110237" top="0.76" bottom="0.39370078740157483" header="0.19685039370078741" footer="0.23622047244094491"/>
  <pageSetup paperSize="9" scale="95" orientation="landscape" horizontalDpi="300" verticalDpi="300" r:id="rId2"/>
  <headerFooter alignWithMargins="0">
    <oddHeader>&amp;R&amp;"Cordia New,ตัวหนา"&amp;18รด.&amp;A</oddHeader>
    <oddFooter>&amp;L&amp;10(&amp;D),(&amp;T)&amp;R&amp;10&amp;F.xls
Sheet&amp;A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rgb="FF00B050"/>
    <pageSetUpPr fitToPage="1"/>
  </sheetPr>
  <dimension ref="A1:O25"/>
  <sheetViews>
    <sheetView showGridLines="0" view="pageBreakPreview" topLeftCell="B1" zoomScaleNormal="100" zoomScaleSheetLayoutView="100" workbookViewId="0">
      <selection activeCell="H6" sqref="H6"/>
    </sheetView>
  </sheetViews>
  <sheetFormatPr defaultRowHeight="21"/>
  <cols>
    <col min="1" max="1" width="8" style="539" customWidth="1"/>
    <col min="2" max="2" width="28" style="539" customWidth="1"/>
    <col min="3" max="3" width="13.7109375" style="539" bestFit="1" customWidth="1"/>
    <col min="4" max="4" width="11.7109375" style="539" customWidth="1"/>
    <col min="5" max="5" width="11.42578125" style="539" customWidth="1"/>
    <col min="6" max="6" width="10" style="539" customWidth="1"/>
    <col min="7" max="7" width="10.42578125" style="539" customWidth="1"/>
    <col min="8" max="8" width="11.85546875" style="539" customWidth="1"/>
    <col min="9" max="12" width="9.140625" style="539"/>
    <col min="13" max="14" width="12.7109375" style="539" bestFit="1" customWidth="1"/>
    <col min="15" max="15" width="22.42578125" style="539" bestFit="1" customWidth="1"/>
    <col min="16" max="256" width="9.140625" style="539"/>
    <col min="257" max="257" width="8" style="539" customWidth="1"/>
    <col min="258" max="258" width="34.140625" style="539" customWidth="1"/>
    <col min="259" max="259" width="13.7109375" style="539" bestFit="1" customWidth="1"/>
    <col min="260" max="260" width="14.5703125" style="539" bestFit="1" customWidth="1"/>
    <col min="261" max="263" width="14.28515625" style="539" customWidth="1"/>
    <col min="264" max="264" width="35.85546875" style="539" customWidth="1"/>
    <col min="265" max="512" width="9.140625" style="539"/>
    <col min="513" max="513" width="8" style="539" customWidth="1"/>
    <col min="514" max="514" width="34.140625" style="539" customWidth="1"/>
    <col min="515" max="515" width="13.7109375" style="539" bestFit="1" customWidth="1"/>
    <col min="516" max="516" width="14.5703125" style="539" bestFit="1" customWidth="1"/>
    <col min="517" max="519" width="14.28515625" style="539" customWidth="1"/>
    <col min="520" max="520" width="35.85546875" style="539" customWidth="1"/>
    <col min="521" max="768" width="9.140625" style="539"/>
    <col min="769" max="769" width="8" style="539" customWidth="1"/>
    <col min="770" max="770" width="34.140625" style="539" customWidth="1"/>
    <col min="771" max="771" width="13.7109375" style="539" bestFit="1" customWidth="1"/>
    <col min="772" max="772" width="14.5703125" style="539" bestFit="1" customWidth="1"/>
    <col min="773" max="775" width="14.28515625" style="539" customWidth="1"/>
    <col min="776" max="776" width="35.85546875" style="539" customWidth="1"/>
    <col min="777" max="1024" width="9.140625" style="539"/>
    <col min="1025" max="1025" width="8" style="539" customWidth="1"/>
    <col min="1026" max="1026" width="34.140625" style="539" customWidth="1"/>
    <col min="1027" max="1027" width="13.7109375" style="539" bestFit="1" customWidth="1"/>
    <col min="1028" max="1028" width="14.5703125" style="539" bestFit="1" customWidth="1"/>
    <col min="1029" max="1031" width="14.28515625" style="539" customWidth="1"/>
    <col min="1032" max="1032" width="35.85546875" style="539" customWidth="1"/>
    <col min="1033" max="1280" width="9.140625" style="539"/>
    <col min="1281" max="1281" width="8" style="539" customWidth="1"/>
    <col min="1282" max="1282" width="34.140625" style="539" customWidth="1"/>
    <col min="1283" max="1283" width="13.7109375" style="539" bestFit="1" customWidth="1"/>
    <col min="1284" max="1284" width="14.5703125" style="539" bestFit="1" customWidth="1"/>
    <col min="1285" max="1287" width="14.28515625" style="539" customWidth="1"/>
    <col min="1288" max="1288" width="35.85546875" style="539" customWidth="1"/>
    <col min="1289" max="1536" width="9.140625" style="539"/>
    <col min="1537" max="1537" width="8" style="539" customWidth="1"/>
    <col min="1538" max="1538" width="34.140625" style="539" customWidth="1"/>
    <col min="1539" max="1539" width="13.7109375" style="539" bestFit="1" customWidth="1"/>
    <col min="1540" max="1540" width="14.5703125" style="539" bestFit="1" customWidth="1"/>
    <col min="1541" max="1543" width="14.28515625" style="539" customWidth="1"/>
    <col min="1544" max="1544" width="35.85546875" style="539" customWidth="1"/>
    <col min="1545" max="1792" width="9.140625" style="539"/>
    <col min="1793" max="1793" width="8" style="539" customWidth="1"/>
    <col min="1794" max="1794" width="34.140625" style="539" customWidth="1"/>
    <col min="1795" max="1795" width="13.7109375" style="539" bestFit="1" customWidth="1"/>
    <col min="1796" max="1796" width="14.5703125" style="539" bestFit="1" customWidth="1"/>
    <col min="1797" max="1799" width="14.28515625" style="539" customWidth="1"/>
    <col min="1800" max="1800" width="35.85546875" style="539" customWidth="1"/>
    <col min="1801" max="2048" width="9.140625" style="539"/>
    <col min="2049" max="2049" width="8" style="539" customWidth="1"/>
    <col min="2050" max="2050" width="34.140625" style="539" customWidth="1"/>
    <col min="2051" max="2051" width="13.7109375" style="539" bestFit="1" customWidth="1"/>
    <col min="2052" max="2052" width="14.5703125" style="539" bestFit="1" customWidth="1"/>
    <col min="2053" max="2055" width="14.28515625" style="539" customWidth="1"/>
    <col min="2056" max="2056" width="35.85546875" style="539" customWidth="1"/>
    <col min="2057" max="2304" width="9.140625" style="539"/>
    <col min="2305" max="2305" width="8" style="539" customWidth="1"/>
    <col min="2306" max="2306" width="34.140625" style="539" customWidth="1"/>
    <col min="2307" max="2307" width="13.7109375" style="539" bestFit="1" customWidth="1"/>
    <col min="2308" max="2308" width="14.5703125" style="539" bestFit="1" customWidth="1"/>
    <col min="2309" max="2311" width="14.28515625" style="539" customWidth="1"/>
    <col min="2312" max="2312" width="35.85546875" style="539" customWidth="1"/>
    <col min="2313" max="2560" width="9.140625" style="539"/>
    <col min="2561" max="2561" width="8" style="539" customWidth="1"/>
    <col min="2562" max="2562" width="34.140625" style="539" customWidth="1"/>
    <col min="2563" max="2563" width="13.7109375" style="539" bestFit="1" customWidth="1"/>
    <col min="2564" max="2564" width="14.5703125" style="539" bestFit="1" customWidth="1"/>
    <col min="2565" max="2567" width="14.28515625" style="539" customWidth="1"/>
    <col min="2568" max="2568" width="35.85546875" style="539" customWidth="1"/>
    <col min="2569" max="2816" width="9.140625" style="539"/>
    <col min="2817" max="2817" width="8" style="539" customWidth="1"/>
    <col min="2818" max="2818" width="34.140625" style="539" customWidth="1"/>
    <col min="2819" max="2819" width="13.7109375" style="539" bestFit="1" customWidth="1"/>
    <col min="2820" max="2820" width="14.5703125" style="539" bestFit="1" customWidth="1"/>
    <col min="2821" max="2823" width="14.28515625" style="539" customWidth="1"/>
    <col min="2824" max="2824" width="35.85546875" style="539" customWidth="1"/>
    <col min="2825" max="3072" width="9.140625" style="539"/>
    <col min="3073" max="3073" width="8" style="539" customWidth="1"/>
    <col min="3074" max="3074" width="34.140625" style="539" customWidth="1"/>
    <col min="3075" max="3075" width="13.7109375" style="539" bestFit="1" customWidth="1"/>
    <col min="3076" max="3076" width="14.5703125" style="539" bestFit="1" customWidth="1"/>
    <col min="3077" max="3079" width="14.28515625" style="539" customWidth="1"/>
    <col min="3080" max="3080" width="35.85546875" style="539" customWidth="1"/>
    <col min="3081" max="3328" width="9.140625" style="539"/>
    <col min="3329" max="3329" width="8" style="539" customWidth="1"/>
    <col min="3330" max="3330" width="34.140625" style="539" customWidth="1"/>
    <col min="3331" max="3331" width="13.7109375" style="539" bestFit="1" customWidth="1"/>
    <col min="3332" max="3332" width="14.5703125" style="539" bestFit="1" customWidth="1"/>
    <col min="3333" max="3335" width="14.28515625" style="539" customWidth="1"/>
    <col min="3336" max="3336" width="35.85546875" style="539" customWidth="1"/>
    <col min="3337" max="3584" width="9.140625" style="539"/>
    <col min="3585" max="3585" width="8" style="539" customWidth="1"/>
    <col min="3586" max="3586" width="34.140625" style="539" customWidth="1"/>
    <col min="3587" max="3587" width="13.7109375" style="539" bestFit="1" customWidth="1"/>
    <col min="3588" max="3588" width="14.5703125" style="539" bestFit="1" customWidth="1"/>
    <col min="3589" max="3591" width="14.28515625" style="539" customWidth="1"/>
    <col min="3592" max="3592" width="35.85546875" style="539" customWidth="1"/>
    <col min="3593" max="3840" width="9.140625" style="539"/>
    <col min="3841" max="3841" width="8" style="539" customWidth="1"/>
    <col min="3842" max="3842" width="34.140625" style="539" customWidth="1"/>
    <col min="3843" max="3843" width="13.7109375" style="539" bestFit="1" customWidth="1"/>
    <col min="3844" max="3844" width="14.5703125" style="539" bestFit="1" customWidth="1"/>
    <col min="3845" max="3847" width="14.28515625" style="539" customWidth="1"/>
    <col min="3848" max="3848" width="35.85546875" style="539" customWidth="1"/>
    <col min="3849" max="4096" width="9.140625" style="539"/>
    <col min="4097" max="4097" width="8" style="539" customWidth="1"/>
    <col min="4098" max="4098" width="34.140625" style="539" customWidth="1"/>
    <col min="4099" max="4099" width="13.7109375" style="539" bestFit="1" customWidth="1"/>
    <col min="4100" max="4100" width="14.5703125" style="539" bestFit="1" customWidth="1"/>
    <col min="4101" max="4103" width="14.28515625" style="539" customWidth="1"/>
    <col min="4104" max="4104" width="35.85546875" style="539" customWidth="1"/>
    <col min="4105" max="4352" width="9.140625" style="539"/>
    <col min="4353" max="4353" width="8" style="539" customWidth="1"/>
    <col min="4354" max="4354" width="34.140625" style="539" customWidth="1"/>
    <col min="4355" max="4355" width="13.7109375" style="539" bestFit="1" customWidth="1"/>
    <col min="4356" max="4356" width="14.5703125" style="539" bestFit="1" customWidth="1"/>
    <col min="4357" max="4359" width="14.28515625" style="539" customWidth="1"/>
    <col min="4360" max="4360" width="35.85546875" style="539" customWidth="1"/>
    <col min="4361" max="4608" width="9.140625" style="539"/>
    <col min="4609" max="4609" width="8" style="539" customWidth="1"/>
    <col min="4610" max="4610" width="34.140625" style="539" customWidth="1"/>
    <col min="4611" max="4611" width="13.7109375" style="539" bestFit="1" customWidth="1"/>
    <col min="4612" max="4612" width="14.5703125" style="539" bestFit="1" customWidth="1"/>
    <col min="4613" max="4615" width="14.28515625" style="539" customWidth="1"/>
    <col min="4616" max="4616" width="35.85546875" style="539" customWidth="1"/>
    <col min="4617" max="4864" width="9.140625" style="539"/>
    <col min="4865" max="4865" width="8" style="539" customWidth="1"/>
    <col min="4866" max="4866" width="34.140625" style="539" customWidth="1"/>
    <col min="4867" max="4867" width="13.7109375" style="539" bestFit="1" customWidth="1"/>
    <col min="4868" max="4868" width="14.5703125" style="539" bestFit="1" customWidth="1"/>
    <col min="4869" max="4871" width="14.28515625" style="539" customWidth="1"/>
    <col min="4872" max="4872" width="35.85546875" style="539" customWidth="1"/>
    <col min="4873" max="5120" width="9.140625" style="539"/>
    <col min="5121" max="5121" width="8" style="539" customWidth="1"/>
    <col min="5122" max="5122" width="34.140625" style="539" customWidth="1"/>
    <col min="5123" max="5123" width="13.7109375" style="539" bestFit="1" customWidth="1"/>
    <col min="5124" max="5124" width="14.5703125" style="539" bestFit="1" customWidth="1"/>
    <col min="5125" max="5127" width="14.28515625" style="539" customWidth="1"/>
    <col min="5128" max="5128" width="35.85546875" style="539" customWidth="1"/>
    <col min="5129" max="5376" width="9.140625" style="539"/>
    <col min="5377" max="5377" width="8" style="539" customWidth="1"/>
    <col min="5378" max="5378" width="34.140625" style="539" customWidth="1"/>
    <col min="5379" max="5379" width="13.7109375" style="539" bestFit="1" customWidth="1"/>
    <col min="5380" max="5380" width="14.5703125" style="539" bestFit="1" customWidth="1"/>
    <col min="5381" max="5383" width="14.28515625" style="539" customWidth="1"/>
    <col min="5384" max="5384" width="35.85546875" style="539" customWidth="1"/>
    <col min="5385" max="5632" width="9.140625" style="539"/>
    <col min="5633" max="5633" width="8" style="539" customWidth="1"/>
    <col min="5634" max="5634" width="34.140625" style="539" customWidth="1"/>
    <col min="5635" max="5635" width="13.7109375" style="539" bestFit="1" customWidth="1"/>
    <col min="5636" max="5636" width="14.5703125" style="539" bestFit="1" customWidth="1"/>
    <col min="5637" max="5639" width="14.28515625" style="539" customWidth="1"/>
    <col min="5640" max="5640" width="35.85546875" style="539" customWidth="1"/>
    <col min="5641" max="5888" width="9.140625" style="539"/>
    <col min="5889" max="5889" width="8" style="539" customWidth="1"/>
    <col min="5890" max="5890" width="34.140625" style="539" customWidth="1"/>
    <col min="5891" max="5891" width="13.7109375" style="539" bestFit="1" customWidth="1"/>
    <col min="5892" max="5892" width="14.5703125" style="539" bestFit="1" customWidth="1"/>
    <col min="5893" max="5895" width="14.28515625" style="539" customWidth="1"/>
    <col min="5896" max="5896" width="35.85546875" style="539" customWidth="1"/>
    <col min="5897" max="6144" width="9.140625" style="539"/>
    <col min="6145" max="6145" width="8" style="539" customWidth="1"/>
    <col min="6146" max="6146" width="34.140625" style="539" customWidth="1"/>
    <col min="6147" max="6147" width="13.7109375" style="539" bestFit="1" customWidth="1"/>
    <col min="6148" max="6148" width="14.5703125" style="539" bestFit="1" customWidth="1"/>
    <col min="6149" max="6151" width="14.28515625" style="539" customWidth="1"/>
    <col min="6152" max="6152" width="35.85546875" style="539" customWidth="1"/>
    <col min="6153" max="6400" width="9.140625" style="539"/>
    <col min="6401" max="6401" width="8" style="539" customWidth="1"/>
    <col min="6402" max="6402" width="34.140625" style="539" customWidth="1"/>
    <col min="6403" max="6403" width="13.7109375" style="539" bestFit="1" customWidth="1"/>
    <col min="6404" max="6404" width="14.5703125" style="539" bestFit="1" customWidth="1"/>
    <col min="6405" max="6407" width="14.28515625" style="539" customWidth="1"/>
    <col min="6408" max="6408" width="35.85546875" style="539" customWidth="1"/>
    <col min="6409" max="6656" width="9.140625" style="539"/>
    <col min="6657" max="6657" width="8" style="539" customWidth="1"/>
    <col min="6658" max="6658" width="34.140625" style="539" customWidth="1"/>
    <col min="6659" max="6659" width="13.7109375" style="539" bestFit="1" customWidth="1"/>
    <col min="6660" max="6660" width="14.5703125" style="539" bestFit="1" customWidth="1"/>
    <col min="6661" max="6663" width="14.28515625" style="539" customWidth="1"/>
    <col min="6664" max="6664" width="35.85546875" style="539" customWidth="1"/>
    <col min="6665" max="6912" width="9.140625" style="539"/>
    <col min="6913" max="6913" width="8" style="539" customWidth="1"/>
    <col min="6914" max="6914" width="34.140625" style="539" customWidth="1"/>
    <col min="6915" max="6915" width="13.7109375" style="539" bestFit="1" customWidth="1"/>
    <col min="6916" max="6916" width="14.5703125" style="539" bestFit="1" customWidth="1"/>
    <col min="6917" max="6919" width="14.28515625" style="539" customWidth="1"/>
    <col min="6920" max="6920" width="35.85546875" style="539" customWidth="1"/>
    <col min="6921" max="7168" width="9.140625" style="539"/>
    <col min="7169" max="7169" width="8" style="539" customWidth="1"/>
    <col min="7170" max="7170" width="34.140625" style="539" customWidth="1"/>
    <col min="7171" max="7171" width="13.7109375" style="539" bestFit="1" customWidth="1"/>
    <col min="7172" max="7172" width="14.5703125" style="539" bestFit="1" customWidth="1"/>
    <col min="7173" max="7175" width="14.28515625" style="539" customWidth="1"/>
    <col min="7176" max="7176" width="35.85546875" style="539" customWidth="1"/>
    <col min="7177" max="7424" width="9.140625" style="539"/>
    <col min="7425" max="7425" width="8" style="539" customWidth="1"/>
    <col min="7426" max="7426" width="34.140625" style="539" customWidth="1"/>
    <col min="7427" max="7427" width="13.7109375" style="539" bestFit="1" customWidth="1"/>
    <col min="7428" max="7428" width="14.5703125" style="539" bestFit="1" customWidth="1"/>
    <col min="7429" max="7431" width="14.28515625" style="539" customWidth="1"/>
    <col min="7432" max="7432" width="35.85546875" style="539" customWidth="1"/>
    <col min="7433" max="7680" width="9.140625" style="539"/>
    <col min="7681" max="7681" width="8" style="539" customWidth="1"/>
    <col min="7682" max="7682" width="34.140625" style="539" customWidth="1"/>
    <col min="7683" max="7683" width="13.7109375" style="539" bestFit="1" customWidth="1"/>
    <col min="7684" max="7684" width="14.5703125" style="539" bestFit="1" customWidth="1"/>
    <col min="7685" max="7687" width="14.28515625" style="539" customWidth="1"/>
    <col min="7688" max="7688" width="35.85546875" style="539" customWidth="1"/>
    <col min="7689" max="7936" width="9.140625" style="539"/>
    <col min="7937" max="7937" width="8" style="539" customWidth="1"/>
    <col min="7938" max="7938" width="34.140625" style="539" customWidth="1"/>
    <col min="7939" max="7939" width="13.7109375" style="539" bestFit="1" customWidth="1"/>
    <col min="7940" max="7940" width="14.5703125" style="539" bestFit="1" customWidth="1"/>
    <col min="7941" max="7943" width="14.28515625" style="539" customWidth="1"/>
    <col min="7944" max="7944" width="35.85546875" style="539" customWidth="1"/>
    <col min="7945" max="8192" width="9.140625" style="539"/>
    <col min="8193" max="8193" width="8" style="539" customWidth="1"/>
    <col min="8194" max="8194" width="34.140625" style="539" customWidth="1"/>
    <col min="8195" max="8195" width="13.7109375" style="539" bestFit="1" customWidth="1"/>
    <col min="8196" max="8196" width="14.5703125" style="539" bestFit="1" customWidth="1"/>
    <col min="8197" max="8199" width="14.28515625" style="539" customWidth="1"/>
    <col min="8200" max="8200" width="35.85546875" style="539" customWidth="1"/>
    <col min="8201" max="8448" width="9.140625" style="539"/>
    <col min="8449" max="8449" width="8" style="539" customWidth="1"/>
    <col min="8450" max="8450" width="34.140625" style="539" customWidth="1"/>
    <col min="8451" max="8451" width="13.7109375" style="539" bestFit="1" customWidth="1"/>
    <col min="8452" max="8452" width="14.5703125" style="539" bestFit="1" customWidth="1"/>
    <col min="8453" max="8455" width="14.28515625" style="539" customWidth="1"/>
    <col min="8456" max="8456" width="35.85546875" style="539" customWidth="1"/>
    <col min="8457" max="8704" width="9.140625" style="539"/>
    <col min="8705" max="8705" width="8" style="539" customWidth="1"/>
    <col min="8706" max="8706" width="34.140625" style="539" customWidth="1"/>
    <col min="8707" max="8707" width="13.7109375" style="539" bestFit="1" customWidth="1"/>
    <col min="8708" max="8708" width="14.5703125" style="539" bestFit="1" customWidth="1"/>
    <col min="8709" max="8711" width="14.28515625" style="539" customWidth="1"/>
    <col min="8712" max="8712" width="35.85546875" style="539" customWidth="1"/>
    <col min="8713" max="8960" width="9.140625" style="539"/>
    <col min="8961" max="8961" width="8" style="539" customWidth="1"/>
    <col min="8962" max="8962" width="34.140625" style="539" customWidth="1"/>
    <col min="8963" max="8963" width="13.7109375" style="539" bestFit="1" customWidth="1"/>
    <col min="8964" max="8964" width="14.5703125" style="539" bestFit="1" customWidth="1"/>
    <col min="8965" max="8967" width="14.28515625" style="539" customWidth="1"/>
    <col min="8968" max="8968" width="35.85546875" style="539" customWidth="1"/>
    <col min="8969" max="9216" width="9.140625" style="539"/>
    <col min="9217" max="9217" width="8" style="539" customWidth="1"/>
    <col min="9218" max="9218" width="34.140625" style="539" customWidth="1"/>
    <col min="9219" max="9219" width="13.7109375" style="539" bestFit="1" customWidth="1"/>
    <col min="9220" max="9220" width="14.5703125" style="539" bestFit="1" customWidth="1"/>
    <col min="9221" max="9223" width="14.28515625" style="539" customWidth="1"/>
    <col min="9224" max="9224" width="35.85546875" style="539" customWidth="1"/>
    <col min="9225" max="9472" width="9.140625" style="539"/>
    <col min="9473" max="9473" width="8" style="539" customWidth="1"/>
    <col min="9474" max="9474" width="34.140625" style="539" customWidth="1"/>
    <col min="9475" max="9475" width="13.7109375" style="539" bestFit="1" customWidth="1"/>
    <col min="9476" max="9476" width="14.5703125" style="539" bestFit="1" customWidth="1"/>
    <col min="9477" max="9479" width="14.28515625" style="539" customWidth="1"/>
    <col min="9480" max="9480" width="35.85546875" style="539" customWidth="1"/>
    <col min="9481" max="9728" width="9.140625" style="539"/>
    <col min="9729" max="9729" width="8" style="539" customWidth="1"/>
    <col min="9730" max="9730" width="34.140625" style="539" customWidth="1"/>
    <col min="9731" max="9731" width="13.7109375" style="539" bestFit="1" customWidth="1"/>
    <col min="9732" max="9732" width="14.5703125" style="539" bestFit="1" customWidth="1"/>
    <col min="9733" max="9735" width="14.28515625" style="539" customWidth="1"/>
    <col min="9736" max="9736" width="35.85546875" style="539" customWidth="1"/>
    <col min="9737" max="9984" width="9.140625" style="539"/>
    <col min="9985" max="9985" width="8" style="539" customWidth="1"/>
    <col min="9986" max="9986" width="34.140625" style="539" customWidth="1"/>
    <col min="9987" max="9987" width="13.7109375" style="539" bestFit="1" customWidth="1"/>
    <col min="9988" max="9988" width="14.5703125" style="539" bestFit="1" customWidth="1"/>
    <col min="9989" max="9991" width="14.28515625" style="539" customWidth="1"/>
    <col min="9992" max="9992" width="35.85546875" style="539" customWidth="1"/>
    <col min="9993" max="10240" width="9.140625" style="539"/>
    <col min="10241" max="10241" width="8" style="539" customWidth="1"/>
    <col min="10242" max="10242" width="34.140625" style="539" customWidth="1"/>
    <col min="10243" max="10243" width="13.7109375" style="539" bestFit="1" customWidth="1"/>
    <col min="10244" max="10244" width="14.5703125" style="539" bestFit="1" customWidth="1"/>
    <col min="10245" max="10247" width="14.28515625" style="539" customWidth="1"/>
    <col min="10248" max="10248" width="35.85546875" style="539" customWidth="1"/>
    <col min="10249" max="10496" width="9.140625" style="539"/>
    <col min="10497" max="10497" width="8" style="539" customWidth="1"/>
    <col min="10498" max="10498" width="34.140625" style="539" customWidth="1"/>
    <col min="10499" max="10499" width="13.7109375" style="539" bestFit="1" customWidth="1"/>
    <col min="10500" max="10500" width="14.5703125" style="539" bestFit="1" customWidth="1"/>
    <col min="10501" max="10503" width="14.28515625" style="539" customWidth="1"/>
    <col min="10504" max="10504" width="35.85546875" style="539" customWidth="1"/>
    <col min="10505" max="10752" width="9.140625" style="539"/>
    <col min="10753" max="10753" width="8" style="539" customWidth="1"/>
    <col min="10754" max="10754" width="34.140625" style="539" customWidth="1"/>
    <col min="10755" max="10755" width="13.7109375" style="539" bestFit="1" customWidth="1"/>
    <col min="10756" max="10756" width="14.5703125" style="539" bestFit="1" customWidth="1"/>
    <col min="10757" max="10759" width="14.28515625" style="539" customWidth="1"/>
    <col min="10760" max="10760" width="35.85546875" style="539" customWidth="1"/>
    <col min="10761" max="11008" width="9.140625" style="539"/>
    <col min="11009" max="11009" width="8" style="539" customWidth="1"/>
    <col min="11010" max="11010" width="34.140625" style="539" customWidth="1"/>
    <col min="11011" max="11011" width="13.7109375" style="539" bestFit="1" customWidth="1"/>
    <col min="11012" max="11012" width="14.5703125" style="539" bestFit="1" customWidth="1"/>
    <col min="11013" max="11015" width="14.28515625" style="539" customWidth="1"/>
    <col min="11016" max="11016" width="35.85546875" style="539" customWidth="1"/>
    <col min="11017" max="11264" width="9.140625" style="539"/>
    <col min="11265" max="11265" width="8" style="539" customWidth="1"/>
    <col min="11266" max="11266" width="34.140625" style="539" customWidth="1"/>
    <col min="11267" max="11267" width="13.7109375" style="539" bestFit="1" customWidth="1"/>
    <col min="11268" max="11268" width="14.5703125" style="539" bestFit="1" customWidth="1"/>
    <col min="11269" max="11271" width="14.28515625" style="539" customWidth="1"/>
    <col min="11272" max="11272" width="35.85546875" style="539" customWidth="1"/>
    <col min="11273" max="11520" width="9.140625" style="539"/>
    <col min="11521" max="11521" width="8" style="539" customWidth="1"/>
    <col min="11522" max="11522" width="34.140625" style="539" customWidth="1"/>
    <col min="11523" max="11523" width="13.7109375" style="539" bestFit="1" customWidth="1"/>
    <col min="11524" max="11524" width="14.5703125" style="539" bestFit="1" customWidth="1"/>
    <col min="11525" max="11527" width="14.28515625" style="539" customWidth="1"/>
    <col min="11528" max="11528" width="35.85546875" style="539" customWidth="1"/>
    <col min="11529" max="11776" width="9.140625" style="539"/>
    <col min="11777" max="11777" width="8" style="539" customWidth="1"/>
    <col min="11778" max="11778" width="34.140625" style="539" customWidth="1"/>
    <col min="11779" max="11779" width="13.7109375" style="539" bestFit="1" customWidth="1"/>
    <col min="11780" max="11780" width="14.5703125" style="539" bestFit="1" customWidth="1"/>
    <col min="11781" max="11783" width="14.28515625" style="539" customWidth="1"/>
    <col min="11784" max="11784" width="35.85546875" style="539" customWidth="1"/>
    <col min="11785" max="12032" width="9.140625" style="539"/>
    <col min="12033" max="12033" width="8" style="539" customWidth="1"/>
    <col min="12034" max="12034" width="34.140625" style="539" customWidth="1"/>
    <col min="12035" max="12035" width="13.7109375" style="539" bestFit="1" customWidth="1"/>
    <col min="12036" max="12036" width="14.5703125" style="539" bestFit="1" customWidth="1"/>
    <col min="12037" max="12039" width="14.28515625" style="539" customWidth="1"/>
    <col min="12040" max="12040" width="35.85546875" style="539" customWidth="1"/>
    <col min="12041" max="12288" width="9.140625" style="539"/>
    <col min="12289" max="12289" width="8" style="539" customWidth="1"/>
    <col min="12290" max="12290" width="34.140625" style="539" customWidth="1"/>
    <col min="12291" max="12291" width="13.7109375" style="539" bestFit="1" customWidth="1"/>
    <col min="12292" max="12292" width="14.5703125" style="539" bestFit="1" customWidth="1"/>
    <col min="12293" max="12295" width="14.28515625" style="539" customWidth="1"/>
    <col min="12296" max="12296" width="35.85546875" style="539" customWidth="1"/>
    <col min="12297" max="12544" width="9.140625" style="539"/>
    <col min="12545" max="12545" width="8" style="539" customWidth="1"/>
    <col min="12546" max="12546" width="34.140625" style="539" customWidth="1"/>
    <col min="12547" max="12547" width="13.7109375" style="539" bestFit="1" customWidth="1"/>
    <col min="12548" max="12548" width="14.5703125" style="539" bestFit="1" customWidth="1"/>
    <col min="12549" max="12551" width="14.28515625" style="539" customWidth="1"/>
    <col min="12552" max="12552" width="35.85546875" style="539" customWidth="1"/>
    <col min="12553" max="12800" width="9.140625" style="539"/>
    <col min="12801" max="12801" width="8" style="539" customWidth="1"/>
    <col min="12802" max="12802" width="34.140625" style="539" customWidth="1"/>
    <col min="12803" max="12803" width="13.7109375" style="539" bestFit="1" customWidth="1"/>
    <col min="12804" max="12804" width="14.5703125" style="539" bestFit="1" customWidth="1"/>
    <col min="12805" max="12807" width="14.28515625" style="539" customWidth="1"/>
    <col min="12808" max="12808" width="35.85546875" style="539" customWidth="1"/>
    <col min="12809" max="13056" width="9.140625" style="539"/>
    <col min="13057" max="13057" width="8" style="539" customWidth="1"/>
    <col min="13058" max="13058" width="34.140625" style="539" customWidth="1"/>
    <col min="13059" max="13059" width="13.7109375" style="539" bestFit="1" customWidth="1"/>
    <col min="13060" max="13060" width="14.5703125" style="539" bestFit="1" customWidth="1"/>
    <col min="13061" max="13063" width="14.28515625" style="539" customWidth="1"/>
    <col min="13064" max="13064" width="35.85546875" style="539" customWidth="1"/>
    <col min="13065" max="13312" width="9.140625" style="539"/>
    <col min="13313" max="13313" width="8" style="539" customWidth="1"/>
    <col min="13314" max="13314" width="34.140625" style="539" customWidth="1"/>
    <col min="13315" max="13315" width="13.7109375" style="539" bestFit="1" customWidth="1"/>
    <col min="13316" max="13316" width="14.5703125" style="539" bestFit="1" customWidth="1"/>
    <col min="13317" max="13319" width="14.28515625" style="539" customWidth="1"/>
    <col min="13320" max="13320" width="35.85546875" style="539" customWidth="1"/>
    <col min="13321" max="13568" width="9.140625" style="539"/>
    <col min="13569" max="13569" width="8" style="539" customWidth="1"/>
    <col min="13570" max="13570" width="34.140625" style="539" customWidth="1"/>
    <col min="13571" max="13571" width="13.7109375" style="539" bestFit="1" customWidth="1"/>
    <col min="13572" max="13572" width="14.5703125" style="539" bestFit="1" customWidth="1"/>
    <col min="13573" max="13575" width="14.28515625" style="539" customWidth="1"/>
    <col min="13576" max="13576" width="35.85546875" style="539" customWidth="1"/>
    <col min="13577" max="13824" width="9.140625" style="539"/>
    <col min="13825" max="13825" width="8" style="539" customWidth="1"/>
    <col min="13826" max="13826" width="34.140625" style="539" customWidth="1"/>
    <col min="13827" max="13827" width="13.7109375" style="539" bestFit="1" customWidth="1"/>
    <col min="13828" max="13828" width="14.5703125" style="539" bestFit="1" customWidth="1"/>
    <col min="13829" max="13831" width="14.28515625" style="539" customWidth="1"/>
    <col min="13832" max="13832" width="35.85546875" style="539" customWidth="1"/>
    <col min="13833" max="14080" width="9.140625" style="539"/>
    <col min="14081" max="14081" width="8" style="539" customWidth="1"/>
    <col min="14082" max="14082" width="34.140625" style="539" customWidth="1"/>
    <col min="14083" max="14083" width="13.7109375" style="539" bestFit="1" customWidth="1"/>
    <col min="14084" max="14084" width="14.5703125" style="539" bestFit="1" customWidth="1"/>
    <col min="14085" max="14087" width="14.28515625" style="539" customWidth="1"/>
    <col min="14088" max="14088" width="35.85546875" style="539" customWidth="1"/>
    <col min="14089" max="14336" width="9.140625" style="539"/>
    <col min="14337" max="14337" width="8" style="539" customWidth="1"/>
    <col min="14338" max="14338" width="34.140625" style="539" customWidth="1"/>
    <col min="14339" max="14339" width="13.7109375" style="539" bestFit="1" customWidth="1"/>
    <col min="14340" max="14340" width="14.5703125" style="539" bestFit="1" customWidth="1"/>
    <col min="14341" max="14343" width="14.28515625" style="539" customWidth="1"/>
    <col min="14344" max="14344" width="35.85546875" style="539" customWidth="1"/>
    <col min="14345" max="14592" width="9.140625" style="539"/>
    <col min="14593" max="14593" width="8" style="539" customWidth="1"/>
    <col min="14594" max="14594" width="34.140625" style="539" customWidth="1"/>
    <col min="14595" max="14595" width="13.7109375" style="539" bestFit="1" customWidth="1"/>
    <col min="14596" max="14596" width="14.5703125" style="539" bestFit="1" customWidth="1"/>
    <col min="14597" max="14599" width="14.28515625" style="539" customWidth="1"/>
    <col min="14600" max="14600" width="35.85546875" style="539" customWidth="1"/>
    <col min="14601" max="14848" width="9.140625" style="539"/>
    <col min="14849" max="14849" width="8" style="539" customWidth="1"/>
    <col min="14850" max="14850" width="34.140625" style="539" customWidth="1"/>
    <col min="14851" max="14851" width="13.7109375" style="539" bestFit="1" customWidth="1"/>
    <col min="14852" max="14852" width="14.5703125" style="539" bestFit="1" customWidth="1"/>
    <col min="14853" max="14855" width="14.28515625" style="539" customWidth="1"/>
    <col min="14856" max="14856" width="35.85546875" style="539" customWidth="1"/>
    <col min="14857" max="15104" width="9.140625" style="539"/>
    <col min="15105" max="15105" width="8" style="539" customWidth="1"/>
    <col min="15106" max="15106" width="34.140625" style="539" customWidth="1"/>
    <col min="15107" max="15107" width="13.7109375" style="539" bestFit="1" customWidth="1"/>
    <col min="15108" max="15108" width="14.5703125" style="539" bestFit="1" customWidth="1"/>
    <col min="15109" max="15111" width="14.28515625" style="539" customWidth="1"/>
    <col min="15112" max="15112" width="35.85546875" style="539" customWidth="1"/>
    <col min="15113" max="15360" width="9.140625" style="539"/>
    <col min="15361" max="15361" width="8" style="539" customWidth="1"/>
    <col min="15362" max="15362" width="34.140625" style="539" customWidth="1"/>
    <col min="15363" max="15363" width="13.7109375" style="539" bestFit="1" customWidth="1"/>
    <col min="15364" max="15364" width="14.5703125" style="539" bestFit="1" customWidth="1"/>
    <col min="15365" max="15367" width="14.28515625" style="539" customWidth="1"/>
    <col min="15368" max="15368" width="35.85546875" style="539" customWidth="1"/>
    <col min="15369" max="15616" width="9.140625" style="539"/>
    <col min="15617" max="15617" width="8" style="539" customWidth="1"/>
    <col min="15618" max="15618" width="34.140625" style="539" customWidth="1"/>
    <col min="15619" max="15619" width="13.7109375" style="539" bestFit="1" customWidth="1"/>
    <col min="15620" max="15620" width="14.5703125" style="539" bestFit="1" customWidth="1"/>
    <col min="15621" max="15623" width="14.28515625" style="539" customWidth="1"/>
    <col min="15624" max="15624" width="35.85546875" style="539" customWidth="1"/>
    <col min="15625" max="15872" width="9.140625" style="539"/>
    <col min="15873" max="15873" width="8" style="539" customWidth="1"/>
    <col min="15874" max="15874" width="34.140625" style="539" customWidth="1"/>
    <col min="15875" max="15875" width="13.7109375" style="539" bestFit="1" customWidth="1"/>
    <col min="15876" max="15876" width="14.5703125" style="539" bestFit="1" customWidth="1"/>
    <col min="15877" max="15879" width="14.28515625" style="539" customWidth="1"/>
    <col min="15880" max="15880" width="35.85546875" style="539" customWidth="1"/>
    <col min="15881" max="16128" width="9.140625" style="539"/>
    <col min="16129" max="16129" width="8" style="539" customWidth="1"/>
    <col min="16130" max="16130" width="34.140625" style="539" customWidth="1"/>
    <col min="16131" max="16131" width="13.7109375" style="539" bestFit="1" customWidth="1"/>
    <col min="16132" max="16132" width="14.5703125" style="539" bestFit="1" customWidth="1"/>
    <col min="16133" max="16135" width="14.28515625" style="539" customWidth="1"/>
    <col min="16136" max="16136" width="35.85546875" style="539" customWidth="1"/>
    <col min="16137" max="16384" width="9.140625" style="539"/>
  </cols>
  <sheetData>
    <row r="1" spans="1:15">
      <c r="A1" s="441" t="s">
        <v>5</v>
      </c>
      <c r="B1" s="358"/>
      <c r="F1" s="69"/>
      <c r="G1" s="69"/>
      <c r="O1" s="69" t="s">
        <v>210</v>
      </c>
    </row>
    <row r="2" spans="1:15" s="489" customFormat="1">
      <c r="A2" s="441" t="s">
        <v>296</v>
      </c>
      <c r="B2" s="443"/>
      <c r="C2" s="487" t="s">
        <v>169</v>
      </c>
      <c r="D2" s="487"/>
      <c r="E2" s="485"/>
      <c r="F2" s="485"/>
      <c r="G2" s="485"/>
      <c r="H2" s="485"/>
      <c r="I2" s="485"/>
      <c r="J2" s="485"/>
      <c r="K2" s="485"/>
      <c r="L2" s="485"/>
      <c r="M2" s="485"/>
      <c r="N2" s="485"/>
      <c r="O2" s="485"/>
    </row>
    <row r="3" spans="1:15" s="489" customFormat="1">
      <c r="A3" s="469" t="s">
        <v>374</v>
      </c>
      <c r="B3" s="443"/>
      <c r="C3" s="487" t="s">
        <v>211</v>
      </c>
      <c r="D3" s="487"/>
      <c r="E3" s="485"/>
      <c r="F3" s="485"/>
      <c r="G3" s="485"/>
      <c r="H3" s="485"/>
      <c r="I3" s="485"/>
      <c r="J3" s="485"/>
      <c r="K3" s="485"/>
      <c r="L3" s="485"/>
      <c r="M3" s="485"/>
      <c r="N3" s="485"/>
      <c r="O3" s="485"/>
    </row>
    <row r="4" spans="1:15" s="489" customFormat="1">
      <c r="A4" s="555" t="s">
        <v>301</v>
      </c>
      <c r="B4" s="443"/>
      <c r="C4" s="487" t="s">
        <v>509</v>
      </c>
      <c r="D4" s="487"/>
      <c r="E4" s="485"/>
      <c r="F4" s="485"/>
      <c r="G4" s="485"/>
      <c r="H4" s="485"/>
      <c r="I4" s="485"/>
      <c r="J4" s="485"/>
      <c r="K4" s="485"/>
      <c r="L4" s="485"/>
      <c r="M4" s="485"/>
      <c r="N4" s="485"/>
      <c r="O4" s="485"/>
    </row>
    <row r="5" spans="1:15" s="489" customFormat="1">
      <c r="A5" s="556" t="s">
        <v>234</v>
      </c>
      <c r="B5" s="443"/>
      <c r="C5" s="487"/>
      <c r="D5" s="487"/>
      <c r="E5" s="485"/>
      <c r="F5" s="485"/>
      <c r="G5" s="485"/>
      <c r="H5" s="485"/>
      <c r="I5" s="485"/>
      <c r="J5" s="485"/>
      <c r="K5" s="485"/>
      <c r="L5" s="485"/>
      <c r="M5" s="485"/>
      <c r="N5" s="485"/>
      <c r="O5" s="485"/>
    </row>
    <row r="6" spans="1:15" s="489" customFormat="1">
      <c r="A6" s="470" t="s">
        <v>233</v>
      </c>
      <c r="B6" s="443"/>
      <c r="C6" s="480"/>
      <c r="D6" s="480"/>
    </row>
    <row r="7" spans="1:15" s="489" customFormat="1">
      <c r="A7" s="471" t="s">
        <v>136</v>
      </c>
      <c r="B7" s="443"/>
      <c r="C7" s="480"/>
      <c r="D7" s="480"/>
    </row>
    <row r="8" spans="1:15" s="489" customFormat="1">
      <c r="A8" s="472" t="s">
        <v>235</v>
      </c>
      <c r="B8" s="443"/>
      <c r="C8" s="480"/>
      <c r="D8" s="480"/>
    </row>
    <row r="9" spans="1:15" s="489" customFormat="1">
      <c r="A9" s="473" t="s">
        <v>236</v>
      </c>
      <c r="B9" s="445"/>
      <c r="C9" s="480"/>
      <c r="D9" s="480"/>
    </row>
    <row r="10" spans="1:15" s="489" customFormat="1" ht="23.45" customHeight="1">
      <c r="A10" s="1274" t="s">
        <v>161</v>
      </c>
      <c r="B10" s="446" t="s">
        <v>162</v>
      </c>
      <c r="C10" s="1162" t="s">
        <v>477</v>
      </c>
      <c r="D10" s="1163"/>
      <c r="E10" s="1163"/>
      <c r="F10" s="1163"/>
      <c r="G10" s="1163"/>
      <c r="H10" s="1163"/>
      <c r="I10" s="1162" t="s">
        <v>548</v>
      </c>
      <c r="J10" s="1163"/>
      <c r="K10" s="1163"/>
      <c r="L10" s="1163"/>
      <c r="M10" s="1163"/>
      <c r="N10" s="1164"/>
      <c r="O10" s="446"/>
    </row>
    <row r="11" spans="1:15" s="489" customFormat="1">
      <c r="A11" s="1275"/>
      <c r="B11" s="448"/>
      <c r="C11" s="1260" t="s">
        <v>49</v>
      </c>
      <c r="D11" s="1260"/>
      <c r="E11" s="1260"/>
      <c r="F11" s="1260" t="s">
        <v>551</v>
      </c>
      <c r="G11" s="1260"/>
      <c r="H11" s="1260"/>
      <c r="I11" s="1261" t="s">
        <v>49</v>
      </c>
      <c r="J11" s="1262"/>
      <c r="K11" s="1262"/>
      <c r="L11" s="1262"/>
      <c r="M11" s="1262"/>
      <c r="N11" s="1263"/>
      <c r="O11" s="447" t="s">
        <v>163</v>
      </c>
    </row>
    <row r="12" spans="1:15" s="489" customFormat="1">
      <c r="A12" s="1275"/>
      <c r="B12" s="447"/>
      <c r="C12" s="625" t="s">
        <v>0</v>
      </c>
      <c r="D12" s="85" t="s">
        <v>213</v>
      </c>
      <c r="E12" s="85" t="s">
        <v>214</v>
      </c>
      <c r="F12" s="625" t="s">
        <v>0</v>
      </c>
      <c r="G12" s="85" t="s">
        <v>213</v>
      </c>
      <c r="H12" s="85" t="s">
        <v>214</v>
      </c>
      <c r="I12" s="1258" t="s">
        <v>0</v>
      </c>
      <c r="J12" s="1258" t="s">
        <v>213</v>
      </c>
      <c r="K12" s="1264" t="s">
        <v>214</v>
      </c>
      <c r="L12" s="1265"/>
      <c r="M12" s="1265"/>
      <c r="N12" s="1266"/>
      <c r="O12" s="449"/>
    </row>
    <row r="13" spans="1:15" s="497" customFormat="1">
      <c r="A13" s="1276"/>
      <c r="B13" s="450"/>
      <c r="C13" s="626"/>
      <c r="D13" s="133"/>
      <c r="E13" s="133"/>
      <c r="F13" s="626"/>
      <c r="G13" s="133"/>
      <c r="H13" s="133"/>
      <c r="I13" s="1259"/>
      <c r="J13" s="1259"/>
      <c r="K13" s="627" t="s">
        <v>0</v>
      </c>
      <c r="L13" s="451" t="s">
        <v>248</v>
      </c>
      <c r="M13" s="451" t="s">
        <v>251</v>
      </c>
      <c r="N13" s="451" t="s">
        <v>251</v>
      </c>
      <c r="O13" s="448"/>
    </row>
    <row r="14" spans="1:15" s="497" customFormat="1">
      <c r="A14" s="447"/>
      <c r="B14" s="452"/>
      <c r="C14" s="453">
        <f>+D14+E14</f>
        <v>0</v>
      </c>
      <c r="D14" s="453">
        <f>+D15+D18+D21</f>
        <v>0</v>
      </c>
      <c r="E14" s="453">
        <f>+E15+E18+E21</f>
        <v>0</v>
      </c>
      <c r="F14" s="453">
        <f>+F15+F18+F21</f>
        <v>0</v>
      </c>
      <c r="G14" s="453">
        <f>+G15+G18+G21</f>
        <v>0</v>
      </c>
      <c r="H14" s="453">
        <f>+H15+H18+H21</f>
        <v>0</v>
      </c>
      <c r="I14" s="453">
        <f>+J14+K14</f>
        <v>0</v>
      </c>
      <c r="J14" s="453">
        <f>+J15+J18+J21</f>
        <v>0</v>
      </c>
      <c r="K14" s="453">
        <f>+L14+M14</f>
        <v>0</v>
      </c>
      <c r="L14" s="453"/>
      <c r="M14" s="453">
        <f>+M15+M18+M21</f>
        <v>0</v>
      </c>
      <c r="N14" s="453">
        <f>+N15+N18+N21</f>
        <v>0</v>
      </c>
      <c r="O14" s="448"/>
    </row>
    <row r="15" spans="1:15">
      <c r="A15" s="454"/>
      <c r="B15" s="455"/>
      <c r="C15" s="456">
        <f>+D15+E15</f>
        <v>0</v>
      </c>
      <c r="D15" s="456">
        <f>SUM(D16:D17)</f>
        <v>0</v>
      </c>
      <c r="E15" s="456">
        <f>SUM(E16:E17)</f>
        <v>0</v>
      </c>
      <c r="F15" s="456">
        <f>SUM(F16:F17)</f>
        <v>0</v>
      </c>
      <c r="G15" s="456">
        <f>SUM(G16:G17)</f>
        <v>0</v>
      </c>
      <c r="H15" s="456">
        <f>SUM(H16:H17)</f>
        <v>0</v>
      </c>
      <c r="I15" s="456">
        <f>+J15+K15</f>
        <v>0</v>
      </c>
      <c r="J15" s="456">
        <f>SUM(J16:J17)</f>
        <v>0</v>
      </c>
      <c r="K15" s="456">
        <f>+L15+M15+N15</f>
        <v>0</v>
      </c>
      <c r="L15" s="456"/>
      <c r="M15" s="456">
        <f>SUM(M16:M17)</f>
        <v>0</v>
      </c>
      <c r="N15" s="456">
        <f>SUM(N16:N17)</f>
        <v>0</v>
      </c>
      <c r="O15" s="457"/>
    </row>
    <row r="16" spans="1:15">
      <c r="A16" s="139"/>
      <c r="B16" s="459"/>
      <c r="C16" s="129">
        <f>+D16+E16</f>
        <v>0</v>
      </c>
      <c r="D16" s="129"/>
      <c r="E16" s="129"/>
      <c r="F16" s="129"/>
      <c r="G16" s="129"/>
      <c r="H16" s="129"/>
      <c r="I16" s="129">
        <f>+J16+K16</f>
        <v>0</v>
      </c>
      <c r="J16" s="129"/>
      <c r="K16" s="129">
        <f>+L16+M16+N16</f>
        <v>0</v>
      </c>
      <c r="L16" s="129"/>
      <c r="M16" s="129"/>
      <c r="N16" s="129"/>
      <c r="O16" s="448"/>
    </row>
    <row r="17" spans="1:15">
      <c r="A17" s="139"/>
      <c r="B17" s="459"/>
      <c r="C17" s="129">
        <f t="shared" ref="C17:C25" si="0">+D17+E17</f>
        <v>0</v>
      </c>
      <c r="D17" s="129"/>
      <c r="E17" s="129"/>
      <c r="F17" s="129"/>
      <c r="G17" s="129"/>
      <c r="H17" s="129"/>
      <c r="I17" s="129">
        <f t="shared" ref="I17:I25" si="1">+J17+K17</f>
        <v>0</v>
      </c>
      <c r="J17" s="129"/>
      <c r="K17" s="129">
        <f t="shared" ref="K17:K25" si="2">+L17+M17+N17</f>
        <v>0</v>
      </c>
      <c r="L17" s="129"/>
      <c r="M17" s="129"/>
      <c r="N17" s="129"/>
      <c r="O17" s="448"/>
    </row>
    <row r="18" spans="1:15">
      <c r="A18" s="454"/>
      <c r="B18" s="455"/>
      <c r="C18" s="129">
        <f t="shared" si="0"/>
        <v>0</v>
      </c>
      <c r="D18" s="129"/>
      <c r="E18" s="129"/>
      <c r="F18" s="129"/>
      <c r="G18" s="129"/>
      <c r="H18" s="129"/>
      <c r="I18" s="129">
        <f t="shared" si="1"/>
        <v>0</v>
      </c>
      <c r="J18" s="129"/>
      <c r="K18" s="129">
        <f t="shared" si="2"/>
        <v>0</v>
      </c>
      <c r="L18" s="129"/>
      <c r="M18" s="129"/>
      <c r="N18" s="129"/>
      <c r="O18" s="457"/>
    </row>
    <row r="19" spans="1:15">
      <c r="A19" s="139"/>
      <c r="B19" s="459"/>
      <c r="C19" s="129">
        <f t="shared" si="0"/>
        <v>0</v>
      </c>
      <c r="D19" s="129"/>
      <c r="E19" s="129"/>
      <c r="F19" s="129"/>
      <c r="G19" s="129"/>
      <c r="H19" s="129"/>
      <c r="I19" s="129">
        <f t="shared" si="1"/>
        <v>0</v>
      </c>
      <c r="J19" s="129"/>
      <c r="K19" s="129">
        <f t="shared" si="2"/>
        <v>0</v>
      </c>
      <c r="L19" s="129"/>
      <c r="M19" s="129"/>
      <c r="N19" s="129"/>
      <c r="O19" s="461"/>
    </row>
    <row r="20" spans="1:15">
      <c r="A20" s="139"/>
      <c r="B20" s="459"/>
      <c r="C20" s="129">
        <f t="shared" si="0"/>
        <v>0</v>
      </c>
      <c r="D20" s="129"/>
      <c r="E20" s="129"/>
      <c r="F20" s="129"/>
      <c r="G20" s="129"/>
      <c r="H20" s="129"/>
      <c r="I20" s="129">
        <f t="shared" si="1"/>
        <v>0</v>
      </c>
      <c r="J20" s="129"/>
      <c r="K20" s="129">
        <f t="shared" si="2"/>
        <v>0</v>
      </c>
      <c r="L20" s="129"/>
      <c r="M20" s="129"/>
      <c r="N20" s="129"/>
      <c r="O20" s="461"/>
    </row>
    <row r="21" spans="1:15">
      <c r="A21" s="454"/>
      <c r="B21" s="455"/>
      <c r="C21" s="129">
        <f t="shared" si="0"/>
        <v>0</v>
      </c>
      <c r="D21" s="129"/>
      <c r="E21" s="129"/>
      <c r="F21" s="129"/>
      <c r="G21" s="129"/>
      <c r="H21" s="129"/>
      <c r="I21" s="129">
        <f t="shared" si="1"/>
        <v>0</v>
      </c>
      <c r="J21" s="129"/>
      <c r="K21" s="129">
        <f t="shared" si="2"/>
        <v>0</v>
      </c>
      <c r="L21" s="129"/>
      <c r="M21" s="129"/>
      <c r="N21" s="129"/>
      <c r="O21" s="462"/>
    </row>
    <row r="22" spans="1:15">
      <c r="A22" s="142"/>
      <c r="B22" s="459"/>
      <c r="C22" s="129">
        <f t="shared" si="0"/>
        <v>0</v>
      </c>
      <c r="D22" s="129"/>
      <c r="E22" s="129"/>
      <c r="F22" s="129"/>
      <c r="G22" s="129"/>
      <c r="H22" s="129"/>
      <c r="I22" s="129">
        <f t="shared" si="1"/>
        <v>0</v>
      </c>
      <c r="J22" s="129"/>
      <c r="K22" s="129">
        <f t="shared" si="2"/>
        <v>0</v>
      </c>
      <c r="L22" s="129"/>
      <c r="M22" s="129"/>
      <c r="N22" s="129"/>
      <c r="O22" s="459"/>
    </row>
    <row r="23" spans="1:15">
      <c r="A23" s="142"/>
      <c r="B23" s="459"/>
      <c r="C23" s="129">
        <f t="shared" si="0"/>
        <v>0</v>
      </c>
      <c r="D23" s="129"/>
      <c r="E23" s="129"/>
      <c r="F23" s="129"/>
      <c r="G23" s="129"/>
      <c r="H23" s="129"/>
      <c r="I23" s="129">
        <f t="shared" si="1"/>
        <v>0</v>
      </c>
      <c r="J23" s="129"/>
      <c r="K23" s="129">
        <f t="shared" si="2"/>
        <v>0</v>
      </c>
      <c r="L23" s="129"/>
      <c r="M23" s="129"/>
      <c r="N23" s="129"/>
      <c r="O23" s="459"/>
    </row>
    <row r="24" spans="1:15">
      <c r="A24" s="142"/>
      <c r="B24" s="459"/>
      <c r="C24" s="129">
        <f t="shared" si="0"/>
        <v>0</v>
      </c>
      <c r="D24" s="129"/>
      <c r="E24" s="129"/>
      <c r="F24" s="129"/>
      <c r="G24" s="129"/>
      <c r="H24" s="129"/>
      <c r="I24" s="129">
        <f t="shared" si="1"/>
        <v>0</v>
      </c>
      <c r="J24" s="129"/>
      <c r="K24" s="129">
        <f t="shared" si="2"/>
        <v>0</v>
      </c>
      <c r="L24" s="129"/>
      <c r="M24" s="129"/>
      <c r="N24" s="129"/>
      <c r="O24" s="459"/>
    </row>
    <row r="25" spans="1:15">
      <c r="A25" s="465"/>
      <c r="B25" s="466"/>
      <c r="C25" s="129">
        <f t="shared" si="0"/>
        <v>0</v>
      </c>
      <c r="D25" s="129"/>
      <c r="E25" s="129"/>
      <c r="F25" s="129"/>
      <c r="G25" s="129"/>
      <c r="H25" s="129"/>
      <c r="I25" s="129">
        <f t="shared" si="1"/>
        <v>0</v>
      </c>
      <c r="J25" s="129"/>
      <c r="K25" s="129">
        <f t="shared" si="2"/>
        <v>0</v>
      </c>
      <c r="L25" s="129"/>
      <c r="M25" s="129"/>
      <c r="N25" s="129"/>
      <c r="O25" s="466"/>
    </row>
  </sheetData>
  <mergeCells count="9">
    <mergeCell ref="A10:A13"/>
    <mergeCell ref="C10:H10"/>
    <mergeCell ref="I10:N10"/>
    <mergeCell ref="C11:E11"/>
    <mergeCell ref="F11:H11"/>
    <mergeCell ref="I11:N11"/>
    <mergeCell ref="I12:I13"/>
    <mergeCell ref="J12:J13"/>
    <mergeCell ref="K12:N12"/>
  </mergeCells>
  <pageMargins left="0.32" right="0.27559055118110237" top="0.71" bottom="0.39370078740157483" header="0.19685039370078741" footer="0.23622047244094491"/>
  <pageSetup paperSize="9" scale="81" fitToHeight="0" orientation="landscape" horizontalDpi="300" verticalDpi="300" r:id="rId1"/>
  <headerFooter alignWithMargins="0">
    <oddHeader>&amp;R&amp;"Cordia New,ตัวหนา"&amp;24&amp;P+42&amp;18
รด.&amp;A</oddHeader>
    <oddFooter>&amp;L&amp;10(&amp;D),(&amp;T)&amp;R&amp;10&amp;F.xls
Sheet&amp;A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rgb="FF00B050"/>
    <pageSetUpPr fitToPage="1"/>
  </sheetPr>
  <dimension ref="A1:O26"/>
  <sheetViews>
    <sheetView showGridLines="0" topLeftCell="A13" zoomScaleNormal="100" zoomScaleSheetLayoutView="100" workbookViewId="0">
      <selection activeCell="D4" sqref="D4"/>
    </sheetView>
  </sheetViews>
  <sheetFormatPr defaultRowHeight="18.75"/>
  <cols>
    <col min="1" max="1" width="8.28515625" style="65" customWidth="1"/>
    <col min="2" max="2" width="29.42578125" style="65" customWidth="1"/>
    <col min="3" max="14" width="11.42578125" style="65" customWidth="1"/>
    <col min="15" max="15" width="22.42578125" style="65" bestFit="1" customWidth="1"/>
    <col min="16" max="256" width="9.140625" style="65"/>
    <col min="257" max="257" width="8.28515625" style="65" customWidth="1"/>
    <col min="258" max="258" width="33.7109375" style="65" customWidth="1"/>
    <col min="259" max="260" width="16.85546875" style="65" customWidth="1"/>
    <col min="261" max="261" width="18.42578125" style="65" customWidth="1"/>
    <col min="262" max="262" width="14.85546875" style="65" customWidth="1"/>
    <col min="263" max="263" width="11.5703125" style="65" customWidth="1"/>
    <col min="264" max="264" width="23.85546875" style="65" customWidth="1"/>
    <col min="265" max="512" width="9.140625" style="65"/>
    <col min="513" max="513" width="8.28515625" style="65" customWidth="1"/>
    <col min="514" max="514" width="33.7109375" style="65" customWidth="1"/>
    <col min="515" max="516" width="16.85546875" style="65" customWidth="1"/>
    <col min="517" max="517" width="18.42578125" style="65" customWidth="1"/>
    <col min="518" max="518" width="14.85546875" style="65" customWidth="1"/>
    <col min="519" max="519" width="11.5703125" style="65" customWidth="1"/>
    <col min="520" max="520" width="23.85546875" style="65" customWidth="1"/>
    <col min="521" max="768" width="9.140625" style="65"/>
    <col min="769" max="769" width="8.28515625" style="65" customWidth="1"/>
    <col min="770" max="770" width="33.7109375" style="65" customWidth="1"/>
    <col min="771" max="772" width="16.85546875" style="65" customWidth="1"/>
    <col min="773" max="773" width="18.42578125" style="65" customWidth="1"/>
    <col min="774" max="774" width="14.85546875" style="65" customWidth="1"/>
    <col min="775" max="775" width="11.5703125" style="65" customWidth="1"/>
    <col min="776" max="776" width="23.85546875" style="65" customWidth="1"/>
    <col min="777" max="1024" width="9.140625" style="65"/>
    <col min="1025" max="1025" width="8.28515625" style="65" customWidth="1"/>
    <col min="1026" max="1026" width="33.7109375" style="65" customWidth="1"/>
    <col min="1027" max="1028" width="16.85546875" style="65" customWidth="1"/>
    <col min="1029" max="1029" width="18.42578125" style="65" customWidth="1"/>
    <col min="1030" max="1030" width="14.85546875" style="65" customWidth="1"/>
    <col min="1031" max="1031" width="11.5703125" style="65" customWidth="1"/>
    <col min="1032" max="1032" width="23.85546875" style="65" customWidth="1"/>
    <col min="1033" max="1280" width="9.140625" style="65"/>
    <col min="1281" max="1281" width="8.28515625" style="65" customWidth="1"/>
    <col min="1282" max="1282" width="33.7109375" style="65" customWidth="1"/>
    <col min="1283" max="1284" width="16.85546875" style="65" customWidth="1"/>
    <col min="1285" max="1285" width="18.42578125" style="65" customWidth="1"/>
    <col min="1286" max="1286" width="14.85546875" style="65" customWidth="1"/>
    <col min="1287" max="1287" width="11.5703125" style="65" customWidth="1"/>
    <col min="1288" max="1288" width="23.85546875" style="65" customWidth="1"/>
    <col min="1289" max="1536" width="9.140625" style="65"/>
    <col min="1537" max="1537" width="8.28515625" style="65" customWidth="1"/>
    <col min="1538" max="1538" width="33.7109375" style="65" customWidth="1"/>
    <col min="1539" max="1540" width="16.85546875" style="65" customWidth="1"/>
    <col min="1541" max="1541" width="18.42578125" style="65" customWidth="1"/>
    <col min="1542" max="1542" width="14.85546875" style="65" customWidth="1"/>
    <col min="1543" max="1543" width="11.5703125" style="65" customWidth="1"/>
    <col min="1544" max="1544" width="23.85546875" style="65" customWidth="1"/>
    <col min="1545" max="1792" width="9.140625" style="65"/>
    <col min="1793" max="1793" width="8.28515625" style="65" customWidth="1"/>
    <col min="1794" max="1794" width="33.7109375" style="65" customWidth="1"/>
    <col min="1795" max="1796" width="16.85546875" style="65" customWidth="1"/>
    <col min="1797" max="1797" width="18.42578125" style="65" customWidth="1"/>
    <col min="1798" max="1798" width="14.85546875" style="65" customWidth="1"/>
    <col min="1799" max="1799" width="11.5703125" style="65" customWidth="1"/>
    <col min="1800" max="1800" width="23.85546875" style="65" customWidth="1"/>
    <col min="1801" max="2048" width="9.140625" style="65"/>
    <col min="2049" max="2049" width="8.28515625" style="65" customWidth="1"/>
    <col min="2050" max="2050" width="33.7109375" style="65" customWidth="1"/>
    <col min="2051" max="2052" width="16.85546875" style="65" customWidth="1"/>
    <col min="2053" max="2053" width="18.42578125" style="65" customWidth="1"/>
    <col min="2054" max="2054" width="14.85546875" style="65" customWidth="1"/>
    <col min="2055" max="2055" width="11.5703125" style="65" customWidth="1"/>
    <col min="2056" max="2056" width="23.85546875" style="65" customWidth="1"/>
    <col min="2057" max="2304" width="9.140625" style="65"/>
    <col min="2305" max="2305" width="8.28515625" style="65" customWidth="1"/>
    <col min="2306" max="2306" width="33.7109375" style="65" customWidth="1"/>
    <col min="2307" max="2308" width="16.85546875" style="65" customWidth="1"/>
    <col min="2309" max="2309" width="18.42578125" style="65" customWidth="1"/>
    <col min="2310" max="2310" width="14.85546875" style="65" customWidth="1"/>
    <col min="2311" max="2311" width="11.5703125" style="65" customWidth="1"/>
    <col min="2312" max="2312" width="23.85546875" style="65" customWidth="1"/>
    <col min="2313" max="2560" width="9.140625" style="65"/>
    <col min="2561" max="2561" width="8.28515625" style="65" customWidth="1"/>
    <col min="2562" max="2562" width="33.7109375" style="65" customWidth="1"/>
    <col min="2563" max="2564" width="16.85546875" style="65" customWidth="1"/>
    <col min="2565" max="2565" width="18.42578125" style="65" customWidth="1"/>
    <col min="2566" max="2566" width="14.85546875" style="65" customWidth="1"/>
    <col min="2567" max="2567" width="11.5703125" style="65" customWidth="1"/>
    <col min="2568" max="2568" width="23.85546875" style="65" customWidth="1"/>
    <col min="2569" max="2816" width="9.140625" style="65"/>
    <col min="2817" max="2817" width="8.28515625" style="65" customWidth="1"/>
    <col min="2818" max="2818" width="33.7109375" style="65" customWidth="1"/>
    <col min="2819" max="2820" width="16.85546875" style="65" customWidth="1"/>
    <col min="2821" max="2821" width="18.42578125" style="65" customWidth="1"/>
    <col min="2822" max="2822" width="14.85546875" style="65" customWidth="1"/>
    <col min="2823" max="2823" width="11.5703125" style="65" customWidth="1"/>
    <col min="2824" max="2824" width="23.85546875" style="65" customWidth="1"/>
    <col min="2825" max="3072" width="9.140625" style="65"/>
    <col min="3073" max="3073" width="8.28515625" style="65" customWidth="1"/>
    <col min="3074" max="3074" width="33.7109375" style="65" customWidth="1"/>
    <col min="3075" max="3076" width="16.85546875" style="65" customWidth="1"/>
    <col min="3077" max="3077" width="18.42578125" style="65" customWidth="1"/>
    <col min="3078" max="3078" width="14.85546875" style="65" customWidth="1"/>
    <col min="3079" max="3079" width="11.5703125" style="65" customWidth="1"/>
    <col min="3080" max="3080" width="23.85546875" style="65" customWidth="1"/>
    <col min="3081" max="3328" width="9.140625" style="65"/>
    <col min="3329" max="3329" width="8.28515625" style="65" customWidth="1"/>
    <col min="3330" max="3330" width="33.7109375" style="65" customWidth="1"/>
    <col min="3331" max="3332" width="16.85546875" style="65" customWidth="1"/>
    <col min="3333" max="3333" width="18.42578125" style="65" customWidth="1"/>
    <col min="3334" max="3334" width="14.85546875" style="65" customWidth="1"/>
    <col min="3335" max="3335" width="11.5703125" style="65" customWidth="1"/>
    <col min="3336" max="3336" width="23.85546875" style="65" customWidth="1"/>
    <col min="3337" max="3584" width="9.140625" style="65"/>
    <col min="3585" max="3585" width="8.28515625" style="65" customWidth="1"/>
    <col min="3586" max="3586" width="33.7109375" style="65" customWidth="1"/>
    <col min="3587" max="3588" width="16.85546875" style="65" customWidth="1"/>
    <col min="3589" max="3589" width="18.42578125" style="65" customWidth="1"/>
    <col min="3590" max="3590" width="14.85546875" style="65" customWidth="1"/>
    <col min="3591" max="3591" width="11.5703125" style="65" customWidth="1"/>
    <col min="3592" max="3592" width="23.85546875" style="65" customWidth="1"/>
    <col min="3593" max="3840" width="9.140625" style="65"/>
    <col min="3841" max="3841" width="8.28515625" style="65" customWidth="1"/>
    <col min="3842" max="3842" width="33.7109375" style="65" customWidth="1"/>
    <col min="3843" max="3844" width="16.85546875" style="65" customWidth="1"/>
    <col min="3845" max="3845" width="18.42578125" style="65" customWidth="1"/>
    <col min="3846" max="3846" width="14.85546875" style="65" customWidth="1"/>
    <col min="3847" max="3847" width="11.5703125" style="65" customWidth="1"/>
    <col min="3848" max="3848" width="23.85546875" style="65" customWidth="1"/>
    <col min="3849" max="4096" width="9.140625" style="65"/>
    <col min="4097" max="4097" width="8.28515625" style="65" customWidth="1"/>
    <col min="4098" max="4098" width="33.7109375" style="65" customWidth="1"/>
    <col min="4099" max="4100" width="16.85546875" style="65" customWidth="1"/>
    <col min="4101" max="4101" width="18.42578125" style="65" customWidth="1"/>
    <col min="4102" max="4102" width="14.85546875" style="65" customWidth="1"/>
    <col min="4103" max="4103" width="11.5703125" style="65" customWidth="1"/>
    <col min="4104" max="4104" width="23.85546875" style="65" customWidth="1"/>
    <col min="4105" max="4352" width="9.140625" style="65"/>
    <col min="4353" max="4353" width="8.28515625" style="65" customWidth="1"/>
    <col min="4354" max="4354" width="33.7109375" style="65" customWidth="1"/>
    <col min="4355" max="4356" width="16.85546875" style="65" customWidth="1"/>
    <col min="4357" max="4357" width="18.42578125" style="65" customWidth="1"/>
    <col min="4358" max="4358" width="14.85546875" style="65" customWidth="1"/>
    <col min="4359" max="4359" width="11.5703125" style="65" customWidth="1"/>
    <col min="4360" max="4360" width="23.85546875" style="65" customWidth="1"/>
    <col min="4361" max="4608" width="9.140625" style="65"/>
    <col min="4609" max="4609" width="8.28515625" style="65" customWidth="1"/>
    <col min="4610" max="4610" width="33.7109375" style="65" customWidth="1"/>
    <col min="4611" max="4612" width="16.85546875" style="65" customWidth="1"/>
    <col min="4613" max="4613" width="18.42578125" style="65" customWidth="1"/>
    <col min="4614" max="4614" width="14.85546875" style="65" customWidth="1"/>
    <col min="4615" max="4615" width="11.5703125" style="65" customWidth="1"/>
    <col min="4616" max="4616" width="23.85546875" style="65" customWidth="1"/>
    <col min="4617" max="4864" width="9.140625" style="65"/>
    <col min="4865" max="4865" width="8.28515625" style="65" customWidth="1"/>
    <col min="4866" max="4866" width="33.7109375" style="65" customWidth="1"/>
    <col min="4867" max="4868" width="16.85546875" style="65" customWidth="1"/>
    <col min="4869" max="4869" width="18.42578125" style="65" customWidth="1"/>
    <col min="4870" max="4870" width="14.85546875" style="65" customWidth="1"/>
    <col min="4871" max="4871" width="11.5703125" style="65" customWidth="1"/>
    <col min="4872" max="4872" width="23.85546875" style="65" customWidth="1"/>
    <col min="4873" max="5120" width="9.140625" style="65"/>
    <col min="5121" max="5121" width="8.28515625" style="65" customWidth="1"/>
    <col min="5122" max="5122" width="33.7109375" style="65" customWidth="1"/>
    <col min="5123" max="5124" width="16.85546875" style="65" customWidth="1"/>
    <col min="5125" max="5125" width="18.42578125" style="65" customWidth="1"/>
    <col min="5126" max="5126" width="14.85546875" style="65" customWidth="1"/>
    <col min="5127" max="5127" width="11.5703125" style="65" customWidth="1"/>
    <col min="5128" max="5128" width="23.85546875" style="65" customWidth="1"/>
    <col min="5129" max="5376" width="9.140625" style="65"/>
    <col min="5377" max="5377" width="8.28515625" style="65" customWidth="1"/>
    <col min="5378" max="5378" width="33.7109375" style="65" customWidth="1"/>
    <col min="5379" max="5380" width="16.85546875" style="65" customWidth="1"/>
    <col min="5381" max="5381" width="18.42578125" style="65" customWidth="1"/>
    <col min="5382" max="5382" width="14.85546875" style="65" customWidth="1"/>
    <col min="5383" max="5383" width="11.5703125" style="65" customWidth="1"/>
    <col min="5384" max="5384" width="23.85546875" style="65" customWidth="1"/>
    <col min="5385" max="5632" width="9.140625" style="65"/>
    <col min="5633" max="5633" width="8.28515625" style="65" customWidth="1"/>
    <col min="5634" max="5634" width="33.7109375" style="65" customWidth="1"/>
    <col min="5635" max="5636" width="16.85546875" style="65" customWidth="1"/>
    <col min="5637" max="5637" width="18.42578125" style="65" customWidth="1"/>
    <col min="5638" max="5638" width="14.85546875" style="65" customWidth="1"/>
    <col min="5639" max="5639" width="11.5703125" style="65" customWidth="1"/>
    <col min="5640" max="5640" width="23.85546875" style="65" customWidth="1"/>
    <col min="5641" max="5888" width="9.140625" style="65"/>
    <col min="5889" max="5889" width="8.28515625" style="65" customWidth="1"/>
    <col min="5890" max="5890" width="33.7109375" style="65" customWidth="1"/>
    <col min="5891" max="5892" width="16.85546875" style="65" customWidth="1"/>
    <col min="5893" max="5893" width="18.42578125" style="65" customWidth="1"/>
    <col min="5894" max="5894" width="14.85546875" style="65" customWidth="1"/>
    <col min="5895" max="5895" width="11.5703125" style="65" customWidth="1"/>
    <col min="5896" max="5896" width="23.85546875" style="65" customWidth="1"/>
    <col min="5897" max="6144" width="9.140625" style="65"/>
    <col min="6145" max="6145" width="8.28515625" style="65" customWidth="1"/>
    <col min="6146" max="6146" width="33.7109375" style="65" customWidth="1"/>
    <col min="6147" max="6148" width="16.85546875" style="65" customWidth="1"/>
    <col min="6149" max="6149" width="18.42578125" style="65" customWidth="1"/>
    <col min="6150" max="6150" width="14.85546875" style="65" customWidth="1"/>
    <col min="6151" max="6151" width="11.5703125" style="65" customWidth="1"/>
    <col min="6152" max="6152" width="23.85546875" style="65" customWidth="1"/>
    <col min="6153" max="6400" width="9.140625" style="65"/>
    <col min="6401" max="6401" width="8.28515625" style="65" customWidth="1"/>
    <col min="6402" max="6402" width="33.7109375" style="65" customWidth="1"/>
    <col min="6403" max="6404" width="16.85546875" style="65" customWidth="1"/>
    <col min="6405" max="6405" width="18.42578125" style="65" customWidth="1"/>
    <col min="6406" max="6406" width="14.85546875" style="65" customWidth="1"/>
    <col min="6407" max="6407" width="11.5703125" style="65" customWidth="1"/>
    <col min="6408" max="6408" width="23.85546875" style="65" customWidth="1"/>
    <col min="6409" max="6656" width="9.140625" style="65"/>
    <col min="6657" max="6657" width="8.28515625" style="65" customWidth="1"/>
    <col min="6658" max="6658" width="33.7109375" style="65" customWidth="1"/>
    <col min="6659" max="6660" width="16.85546875" style="65" customWidth="1"/>
    <col min="6661" max="6661" width="18.42578125" style="65" customWidth="1"/>
    <col min="6662" max="6662" width="14.85546875" style="65" customWidth="1"/>
    <col min="6663" max="6663" width="11.5703125" style="65" customWidth="1"/>
    <col min="6664" max="6664" width="23.85546875" style="65" customWidth="1"/>
    <col min="6665" max="6912" width="9.140625" style="65"/>
    <col min="6913" max="6913" width="8.28515625" style="65" customWidth="1"/>
    <col min="6914" max="6914" width="33.7109375" style="65" customWidth="1"/>
    <col min="6915" max="6916" width="16.85546875" style="65" customWidth="1"/>
    <col min="6917" max="6917" width="18.42578125" style="65" customWidth="1"/>
    <col min="6918" max="6918" width="14.85546875" style="65" customWidth="1"/>
    <col min="6919" max="6919" width="11.5703125" style="65" customWidth="1"/>
    <col min="6920" max="6920" width="23.85546875" style="65" customWidth="1"/>
    <col min="6921" max="7168" width="9.140625" style="65"/>
    <col min="7169" max="7169" width="8.28515625" style="65" customWidth="1"/>
    <col min="7170" max="7170" width="33.7109375" style="65" customWidth="1"/>
    <col min="7171" max="7172" width="16.85546875" style="65" customWidth="1"/>
    <col min="7173" max="7173" width="18.42578125" style="65" customWidth="1"/>
    <col min="7174" max="7174" width="14.85546875" style="65" customWidth="1"/>
    <col min="7175" max="7175" width="11.5703125" style="65" customWidth="1"/>
    <col min="7176" max="7176" width="23.85546875" style="65" customWidth="1"/>
    <col min="7177" max="7424" width="9.140625" style="65"/>
    <col min="7425" max="7425" width="8.28515625" style="65" customWidth="1"/>
    <col min="7426" max="7426" width="33.7109375" style="65" customWidth="1"/>
    <col min="7427" max="7428" width="16.85546875" style="65" customWidth="1"/>
    <col min="7429" max="7429" width="18.42578125" style="65" customWidth="1"/>
    <col min="7430" max="7430" width="14.85546875" style="65" customWidth="1"/>
    <col min="7431" max="7431" width="11.5703125" style="65" customWidth="1"/>
    <col min="7432" max="7432" width="23.85546875" style="65" customWidth="1"/>
    <col min="7433" max="7680" width="9.140625" style="65"/>
    <col min="7681" max="7681" width="8.28515625" style="65" customWidth="1"/>
    <col min="7682" max="7682" width="33.7109375" style="65" customWidth="1"/>
    <col min="7683" max="7684" width="16.85546875" style="65" customWidth="1"/>
    <col min="7685" max="7685" width="18.42578125" style="65" customWidth="1"/>
    <col min="7686" max="7686" width="14.85546875" style="65" customWidth="1"/>
    <col min="7687" max="7687" width="11.5703125" style="65" customWidth="1"/>
    <col min="7688" max="7688" width="23.85546875" style="65" customWidth="1"/>
    <col min="7689" max="7936" width="9.140625" style="65"/>
    <col min="7937" max="7937" width="8.28515625" style="65" customWidth="1"/>
    <col min="7938" max="7938" width="33.7109375" style="65" customWidth="1"/>
    <col min="7939" max="7940" width="16.85546875" style="65" customWidth="1"/>
    <col min="7941" max="7941" width="18.42578125" style="65" customWidth="1"/>
    <col min="7942" max="7942" width="14.85546875" style="65" customWidth="1"/>
    <col min="7943" max="7943" width="11.5703125" style="65" customWidth="1"/>
    <col min="7944" max="7944" width="23.85546875" style="65" customWidth="1"/>
    <col min="7945" max="8192" width="9.140625" style="65"/>
    <col min="8193" max="8193" width="8.28515625" style="65" customWidth="1"/>
    <col min="8194" max="8194" width="33.7109375" style="65" customWidth="1"/>
    <col min="8195" max="8196" width="16.85546875" style="65" customWidth="1"/>
    <col min="8197" max="8197" width="18.42578125" style="65" customWidth="1"/>
    <col min="8198" max="8198" width="14.85546875" style="65" customWidth="1"/>
    <col min="8199" max="8199" width="11.5703125" style="65" customWidth="1"/>
    <col min="8200" max="8200" width="23.85546875" style="65" customWidth="1"/>
    <col min="8201" max="8448" width="9.140625" style="65"/>
    <col min="8449" max="8449" width="8.28515625" style="65" customWidth="1"/>
    <col min="8450" max="8450" width="33.7109375" style="65" customWidth="1"/>
    <col min="8451" max="8452" width="16.85546875" style="65" customWidth="1"/>
    <col min="8453" max="8453" width="18.42578125" style="65" customWidth="1"/>
    <col min="8454" max="8454" width="14.85546875" style="65" customWidth="1"/>
    <col min="8455" max="8455" width="11.5703125" style="65" customWidth="1"/>
    <col min="8456" max="8456" width="23.85546875" style="65" customWidth="1"/>
    <col min="8457" max="8704" width="9.140625" style="65"/>
    <col min="8705" max="8705" width="8.28515625" style="65" customWidth="1"/>
    <col min="8706" max="8706" width="33.7109375" style="65" customWidth="1"/>
    <col min="8707" max="8708" width="16.85546875" style="65" customWidth="1"/>
    <col min="8709" max="8709" width="18.42578125" style="65" customWidth="1"/>
    <col min="8710" max="8710" width="14.85546875" style="65" customWidth="1"/>
    <col min="8711" max="8711" width="11.5703125" style="65" customWidth="1"/>
    <col min="8712" max="8712" width="23.85546875" style="65" customWidth="1"/>
    <col min="8713" max="8960" width="9.140625" style="65"/>
    <col min="8961" max="8961" width="8.28515625" style="65" customWidth="1"/>
    <col min="8962" max="8962" width="33.7109375" style="65" customWidth="1"/>
    <col min="8963" max="8964" width="16.85546875" style="65" customWidth="1"/>
    <col min="8965" max="8965" width="18.42578125" style="65" customWidth="1"/>
    <col min="8966" max="8966" width="14.85546875" style="65" customWidth="1"/>
    <col min="8967" max="8967" width="11.5703125" style="65" customWidth="1"/>
    <col min="8968" max="8968" width="23.85546875" style="65" customWidth="1"/>
    <col min="8969" max="9216" width="9.140625" style="65"/>
    <col min="9217" max="9217" width="8.28515625" style="65" customWidth="1"/>
    <col min="9218" max="9218" width="33.7109375" style="65" customWidth="1"/>
    <col min="9219" max="9220" width="16.85546875" style="65" customWidth="1"/>
    <col min="9221" max="9221" width="18.42578125" style="65" customWidth="1"/>
    <col min="9222" max="9222" width="14.85546875" style="65" customWidth="1"/>
    <col min="9223" max="9223" width="11.5703125" style="65" customWidth="1"/>
    <col min="9224" max="9224" width="23.85546875" style="65" customWidth="1"/>
    <col min="9225" max="9472" width="9.140625" style="65"/>
    <col min="9473" max="9473" width="8.28515625" style="65" customWidth="1"/>
    <col min="9474" max="9474" width="33.7109375" style="65" customWidth="1"/>
    <col min="9475" max="9476" width="16.85546875" style="65" customWidth="1"/>
    <col min="9477" max="9477" width="18.42578125" style="65" customWidth="1"/>
    <col min="9478" max="9478" width="14.85546875" style="65" customWidth="1"/>
    <col min="9479" max="9479" width="11.5703125" style="65" customWidth="1"/>
    <col min="9480" max="9480" width="23.85546875" style="65" customWidth="1"/>
    <col min="9481" max="9728" width="9.140625" style="65"/>
    <col min="9729" max="9729" width="8.28515625" style="65" customWidth="1"/>
    <col min="9730" max="9730" width="33.7109375" style="65" customWidth="1"/>
    <col min="9731" max="9732" width="16.85546875" style="65" customWidth="1"/>
    <col min="9733" max="9733" width="18.42578125" style="65" customWidth="1"/>
    <col min="9734" max="9734" width="14.85546875" style="65" customWidth="1"/>
    <col min="9735" max="9735" width="11.5703125" style="65" customWidth="1"/>
    <col min="9736" max="9736" width="23.85546875" style="65" customWidth="1"/>
    <col min="9737" max="9984" width="9.140625" style="65"/>
    <col min="9985" max="9985" width="8.28515625" style="65" customWidth="1"/>
    <col min="9986" max="9986" width="33.7109375" style="65" customWidth="1"/>
    <col min="9987" max="9988" width="16.85546875" style="65" customWidth="1"/>
    <col min="9989" max="9989" width="18.42578125" style="65" customWidth="1"/>
    <col min="9990" max="9990" width="14.85546875" style="65" customWidth="1"/>
    <col min="9991" max="9991" width="11.5703125" style="65" customWidth="1"/>
    <col min="9992" max="9992" width="23.85546875" style="65" customWidth="1"/>
    <col min="9993" max="10240" width="9.140625" style="65"/>
    <col min="10241" max="10241" width="8.28515625" style="65" customWidth="1"/>
    <col min="10242" max="10242" width="33.7109375" style="65" customWidth="1"/>
    <col min="10243" max="10244" width="16.85546875" style="65" customWidth="1"/>
    <col min="10245" max="10245" width="18.42578125" style="65" customWidth="1"/>
    <col min="10246" max="10246" width="14.85546875" style="65" customWidth="1"/>
    <col min="10247" max="10247" width="11.5703125" style="65" customWidth="1"/>
    <col min="10248" max="10248" width="23.85546875" style="65" customWidth="1"/>
    <col min="10249" max="10496" width="9.140625" style="65"/>
    <col min="10497" max="10497" width="8.28515625" style="65" customWidth="1"/>
    <col min="10498" max="10498" width="33.7109375" style="65" customWidth="1"/>
    <col min="10499" max="10500" width="16.85546875" style="65" customWidth="1"/>
    <col min="10501" max="10501" width="18.42578125" style="65" customWidth="1"/>
    <col min="10502" max="10502" width="14.85546875" style="65" customWidth="1"/>
    <col min="10503" max="10503" width="11.5703125" style="65" customWidth="1"/>
    <col min="10504" max="10504" width="23.85546875" style="65" customWidth="1"/>
    <col min="10505" max="10752" width="9.140625" style="65"/>
    <col min="10753" max="10753" width="8.28515625" style="65" customWidth="1"/>
    <col min="10754" max="10754" width="33.7109375" style="65" customWidth="1"/>
    <col min="10755" max="10756" width="16.85546875" style="65" customWidth="1"/>
    <col min="10757" max="10757" width="18.42578125" style="65" customWidth="1"/>
    <col min="10758" max="10758" width="14.85546875" style="65" customWidth="1"/>
    <col min="10759" max="10759" width="11.5703125" style="65" customWidth="1"/>
    <col min="10760" max="10760" width="23.85546875" style="65" customWidth="1"/>
    <col min="10761" max="11008" width="9.140625" style="65"/>
    <col min="11009" max="11009" width="8.28515625" style="65" customWidth="1"/>
    <col min="11010" max="11010" width="33.7109375" style="65" customWidth="1"/>
    <col min="11011" max="11012" width="16.85546875" style="65" customWidth="1"/>
    <col min="11013" max="11013" width="18.42578125" style="65" customWidth="1"/>
    <col min="11014" max="11014" width="14.85546875" style="65" customWidth="1"/>
    <col min="11015" max="11015" width="11.5703125" style="65" customWidth="1"/>
    <col min="11016" max="11016" width="23.85546875" style="65" customWidth="1"/>
    <col min="11017" max="11264" width="9.140625" style="65"/>
    <col min="11265" max="11265" width="8.28515625" style="65" customWidth="1"/>
    <col min="11266" max="11266" width="33.7109375" style="65" customWidth="1"/>
    <col min="11267" max="11268" width="16.85546875" style="65" customWidth="1"/>
    <col min="11269" max="11269" width="18.42578125" style="65" customWidth="1"/>
    <col min="11270" max="11270" width="14.85546875" style="65" customWidth="1"/>
    <col min="11271" max="11271" width="11.5703125" style="65" customWidth="1"/>
    <col min="11272" max="11272" width="23.85546875" style="65" customWidth="1"/>
    <col min="11273" max="11520" width="9.140625" style="65"/>
    <col min="11521" max="11521" width="8.28515625" style="65" customWidth="1"/>
    <col min="11522" max="11522" width="33.7109375" style="65" customWidth="1"/>
    <col min="11523" max="11524" width="16.85546875" style="65" customWidth="1"/>
    <col min="11525" max="11525" width="18.42578125" style="65" customWidth="1"/>
    <col min="11526" max="11526" width="14.85546875" style="65" customWidth="1"/>
    <col min="11527" max="11527" width="11.5703125" style="65" customWidth="1"/>
    <col min="11528" max="11528" width="23.85546875" style="65" customWidth="1"/>
    <col min="11529" max="11776" width="9.140625" style="65"/>
    <col min="11777" max="11777" width="8.28515625" style="65" customWidth="1"/>
    <col min="11778" max="11778" width="33.7109375" style="65" customWidth="1"/>
    <col min="11779" max="11780" width="16.85546875" style="65" customWidth="1"/>
    <col min="11781" max="11781" width="18.42578125" style="65" customWidth="1"/>
    <col min="11782" max="11782" width="14.85546875" style="65" customWidth="1"/>
    <col min="11783" max="11783" width="11.5703125" style="65" customWidth="1"/>
    <col min="11784" max="11784" width="23.85546875" style="65" customWidth="1"/>
    <col min="11785" max="12032" width="9.140625" style="65"/>
    <col min="12033" max="12033" width="8.28515625" style="65" customWidth="1"/>
    <col min="12034" max="12034" width="33.7109375" style="65" customWidth="1"/>
    <col min="12035" max="12036" width="16.85546875" style="65" customWidth="1"/>
    <col min="12037" max="12037" width="18.42578125" style="65" customWidth="1"/>
    <col min="12038" max="12038" width="14.85546875" style="65" customWidth="1"/>
    <col min="12039" max="12039" width="11.5703125" style="65" customWidth="1"/>
    <col min="12040" max="12040" width="23.85546875" style="65" customWidth="1"/>
    <col min="12041" max="12288" width="9.140625" style="65"/>
    <col min="12289" max="12289" width="8.28515625" style="65" customWidth="1"/>
    <col min="12290" max="12290" width="33.7109375" style="65" customWidth="1"/>
    <col min="12291" max="12292" width="16.85546875" style="65" customWidth="1"/>
    <col min="12293" max="12293" width="18.42578125" style="65" customWidth="1"/>
    <col min="12294" max="12294" width="14.85546875" style="65" customWidth="1"/>
    <col min="12295" max="12295" width="11.5703125" style="65" customWidth="1"/>
    <col min="12296" max="12296" width="23.85546875" style="65" customWidth="1"/>
    <col min="12297" max="12544" width="9.140625" style="65"/>
    <col min="12545" max="12545" width="8.28515625" style="65" customWidth="1"/>
    <col min="12546" max="12546" width="33.7109375" style="65" customWidth="1"/>
    <col min="12547" max="12548" width="16.85546875" style="65" customWidth="1"/>
    <col min="12549" max="12549" width="18.42578125" style="65" customWidth="1"/>
    <col min="12550" max="12550" width="14.85546875" style="65" customWidth="1"/>
    <col min="12551" max="12551" width="11.5703125" style="65" customWidth="1"/>
    <col min="12552" max="12552" width="23.85546875" style="65" customWidth="1"/>
    <col min="12553" max="12800" width="9.140625" style="65"/>
    <col min="12801" max="12801" width="8.28515625" style="65" customWidth="1"/>
    <col min="12802" max="12802" width="33.7109375" style="65" customWidth="1"/>
    <col min="12803" max="12804" width="16.85546875" style="65" customWidth="1"/>
    <col min="12805" max="12805" width="18.42578125" style="65" customWidth="1"/>
    <col min="12806" max="12806" width="14.85546875" style="65" customWidth="1"/>
    <col min="12807" max="12807" width="11.5703125" style="65" customWidth="1"/>
    <col min="12808" max="12808" width="23.85546875" style="65" customWidth="1"/>
    <col min="12809" max="13056" width="9.140625" style="65"/>
    <col min="13057" max="13057" width="8.28515625" style="65" customWidth="1"/>
    <col min="13058" max="13058" width="33.7109375" style="65" customWidth="1"/>
    <col min="13059" max="13060" width="16.85546875" style="65" customWidth="1"/>
    <col min="13061" max="13061" width="18.42578125" style="65" customWidth="1"/>
    <col min="13062" max="13062" width="14.85546875" style="65" customWidth="1"/>
    <col min="13063" max="13063" width="11.5703125" style="65" customWidth="1"/>
    <col min="13064" max="13064" width="23.85546875" style="65" customWidth="1"/>
    <col min="13065" max="13312" width="9.140625" style="65"/>
    <col min="13313" max="13313" width="8.28515625" style="65" customWidth="1"/>
    <col min="13314" max="13314" width="33.7109375" style="65" customWidth="1"/>
    <col min="13315" max="13316" width="16.85546875" style="65" customWidth="1"/>
    <col min="13317" max="13317" width="18.42578125" style="65" customWidth="1"/>
    <col min="13318" max="13318" width="14.85546875" style="65" customWidth="1"/>
    <col min="13319" max="13319" width="11.5703125" style="65" customWidth="1"/>
    <col min="13320" max="13320" width="23.85546875" style="65" customWidth="1"/>
    <col min="13321" max="13568" width="9.140625" style="65"/>
    <col min="13569" max="13569" width="8.28515625" style="65" customWidth="1"/>
    <col min="13570" max="13570" width="33.7109375" style="65" customWidth="1"/>
    <col min="13571" max="13572" width="16.85546875" style="65" customWidth="1"/>
    <col min="13573" max="13573" width="18.42578125" style="65" customWidth="1"/>
    <col min="13574" max="13574" width="14.85546875" style="65" customWidth="1"/>
    <col min="13575" max="13575" width="11.5703125" style="65" customWidth="1"/>
    <col min="13576" max="13576" width="23.85546875" style="65" customWidth="1"/>
    <col min="13577" max="13824" width="9.140625" style="65"/>
    <col min="13825" max="13825" width="8.28515625" style="65" customWidth="1"/>
    <col min="13826" max="13826" width="33.7109375" style="65" customWidth="1"/>
    <col min="13827" max="13828" width="16.85546875" style="65" customWidth="1"/>
    <col min="13829" max="13829" width="18.42578125" style="65" customWidth="1"/>
    <col min="13830" max="13830" width="14.85546875" style="65" customWidth="1"/>
    <col min="13831" max="13831" width="11.5703125" style="65" customWidth="1"/>
    <col min="13832" max="13832" width="23.85546875" style="65" customWidth="1"/>
    <col min="13833" max="14080" width="9.140625" style="65"/>
    <col min="14081" max="14081" width="8.28515625" style="65" customWidth="1"/>
    <col min="14082" max="14082" width="33.7109375" style="65" customWidth="1"/>
    <col min="14083" max="14084" width="16.85546875" style="65" customWidth="1"/>
    <col min="14085" max="14085" width="18.42578125" style="65" customWidth="1"/>
    <col min="14086" max="14086" width="14.85546875" style="65" customWidth="1"/>
    <col min="14087" max="14087" width="11.5703125" style="65" customWidth="1"/>
    <col min="14088" max="14088" width="23.85546875" style="65" customWidth="1"/>
    <col min="14089" max="14336" width="9.140625" style="65"/>
    <col min="14337" max="14337" width="8.28515625" style="65" customWidth="1"/>
    <col min="14338" max="14338" width="33.7109375" style="65" customWidth="1"/>
    <col min="14339" max="14340" width="16.85546875" style="65" customWidth="1"/>
    <col min="14341" max="14341" width="18.42578125" style="65" customWidth="1"/>
    <col min="14342" max="14342" width="14.85546875" style="65" customWidth="1"/>
    <col min="14343" max="14343" width="11.5703125" style="65" customWidth="1"/>
    <col min="14344" max="14344" width="23.85546875" style="65" customWidth="1"/>
    <col min="14345" max="14592" width="9.140625" style="65"/>
    <col min="14593" max="14593" width="8.28515625" style="65" customWidth="1"/>
    <col min="14594" max="14594" width="33.7109375" style="65" customWidth="1"/>
    <col min="14595" max="14596" width="16.85546875" style="65" customWidth="1"/>
    <col min="14597" max="14597" width="18.42578125" style="65" customWidth="1"/>
    <col min="14598" max="14598" width="14.85546875" style="65" customWidth="1"/>
    <col min="14599" max="14599" width="11.5703125" style="65" customWidth="1"/>
    <col min="14600" max="14600" width="23.85546875" style="65" customWidth="1"/>
    <col min="14601" max="14848" width="9.140625" style="65"/>
    <col min="14849" max="14849" width="8.28515625" style="65" customWidth="1"/>
    <col min="14850" max="14850" width="33.7109375" style="65" customWidth="1"/>
    <col min="14851" max="14852" width="16.85546875" style="65" customWidth="1"/>
    <col min="14853" max="14853" width="18.42578125" style="65" customWidth="1"/>
    <col min="14854" max="14854" width="14.85546875" style="65" customWidth="1"/>
    <col min="14855" max="14855" width="11.5703125" style="65" customWidth="1"/>
    <col min="14856" max="14856" width="23.85546875" style="65" customWidth="1"/>
    <col min="14857" max="15104" width="9.140625" style="65"/>
    <col min="15105" max="15105" width="8.28515625" style="65" customWidth="1"/>
    <col min="15106" max="15106" width="33.7109375" style="65" customWidth="1"/>
    <col min="15107" max="15108" width="16.85546875" style="65" customWidth="1"/>
    <col min="15109" max="15109" width="18.42578125" style="65" customWidth="1"/>
    <col min="15110" max="15110" width="14.85546875" style="65" customWidth="1"/>
    <col min="15111" max="15111" width="11.5703125" style="65" customWidth="1"/>
    <col min="15112" max="15112" width="23.85546875" style="65" customWidth="1"/>
    <col min="15113" max="15360" width="9.140625" style="65"/>
    <col min="15361" max="15361" width="8.28515625" style="65" customWidth="1"/>
    <col min="15362" max="15362" width="33.7109375" style="65" customWidth="1"/>
    <col min="15363" max="15364" width="16.85546875" style="65" customWidth="1"/>
    <col min="15365" max="15365" width="18.42578125" style="65" customWidth="1"/>
    <col min="15366" max="15366" width="14.85546875" style="65" customWidth="1"/>
    <col min="15367" max="15367" width="11.5703125" style="65" customWidth="1"/>
    <col min="15368" max="15368" width="23.85546875" style="65" customWidth="1"/>
    <col min="15369" max="15616" width="9.140625" style="65"/>
    <col min="15617" max="15617" width="8.28515625" style="65" customWidth="1"/>
    <col min="15618" max="15618" width="33.7109375" style="65" customWidth="1"/>
    <col min="15619" max="15620" width="16.85546875" style="65" customWidth="1"/>
    <col min="15621" max="15621" width="18.42578125" style="65" customWidth="1"/>
    <col min="15622" max="15622" width="14.85546875" style="65" customWidth="1"/>
    <col min="15623" max="15623" width="11.5703125" style="65" customWidth="1"/>
    <col min="15624" max="15624" width="23.85546875" style="65" customWidth="1"/>
    <col min="15625" max="15872" width="9.140625" style="65"/>
    <col min="15873" max="15873" width="8.28515625" style="65" customWidth="1"/>
    <col min="15874" max="15874" width="33.7109375" style="65" customWidth="1"/>
    <col min="15875" max="15876" width="16.85546875" style="65" customWidth="1"/>
    <col min="15877" max="15877" width="18.42578125" style="65" customWidth="1"/>
    <col min="15878" max="15878" width="14.85546875" style="65" customWidth="1"/>
    <col min="15879" max="15879" width="11.5703125" style="65" customWidth="1"/>
    <col min="15880" max="15880" width="23.85546875" style="65" customWidth="1"/>
    <col min="15881" max="16128" width="9.140625" style="65"/>
    <col min="16129" max="16129" width="8.28515625" style="65" customWidth="1"/>
    <col min="16130" max="16130" width="33.7109375" style="65" customWidth="1"/>
    <col min="16131" max="16132" width="16.85546875" style="65" customWidth="1"/>
    <col min="16133" max="16133" width="18.42578125" style="65" customWidth="1"/>
    <col min="16134" max="16134" width="14.85546875" style="65" customWidth="1"/>
    <col min="16135" max="16135" width="11.5703125" style="65" customWidth="1"/>
    <col min="16136" max="16136" width="23.85546875" style="65" customWidth="1"/>
    <col min="16137" max="16384" width="9.140625" style="65"/>
  </cols>
  <sheetData>
    <row r="1" spans="1:15" ht="21">
      <c r="A1" s="441" t="s">
        <v>5</v>
      </c>
      <c r="O1" s="69" t="s">
        <v>212</v>
      </c>
    </row>
    <row r="2" spans="1:15" s="375" customFormat="1" ht="21">
      <c r="A2" s="441" t="s">
        <v>296</v>
      </c>
      <c r="C2" s="77" t="s">
        <v>168</v>
      </c>
      <c r="D2" s="77"/>
      <c r="E2" s="77"/>
      <c r="F2" s="77"/>
      <c r="G2" s="181"/>
      <c r="H2" s="181"/>
      <c r="I2" s="181"/>
      <c r="J2" s="181"/>
      <c r="K2" s="181"/>
      <c r="L2" s="181"/>
      <c r="M2" s="181"/>
      <c r="N2" s="181"/>
      <c r="O2" s="181"/>
    </row>
    <row r="3" spans="1:15" s="375" customFormat="1" ht="21">
      <c r="A3" s="469" t="s">
        <v>374</v>
      </c>
      <c r="C3" s="77" t="s">
        <v>134</v>
      </c>
      <c r="D3" s="77"/>
      <c r="E3" s="77"/>
      <c r="F3" s="77"/>
      <c r="G3" s="181"/>
      <c r="H3" s="181"/>
      <c r="I3" s="181"/>
      <c r="J3" s="181"/>
      <c r="K3" s="181"/>
      <c r="L3" s="181"/>
      <c r="M3" s="181"/>
      <c r="N3" s="181"/>
      <c r="O3" s="181"/>
    </row>
    <row r="4" spans="1:15" s="375" customFormat="1" ht="21">
      <c r="A4" s="555" t="s">
        <v>301</v>
      </c>
      <c r="C4" s="77" t="s">
        <v>509</v>
      </c>
      <c r="D4" s="77"/>
      <c r="E4" s="77"/>
      <c r="F4" s="77"/>
      <c r="G4" s="181"/>
      <c r="H4" s="181"/>
      <c r="I4" s="181"/>
      <c r="J4" s="181"/>
      <c r="K4" s="181"/>
      <c r="L4" s="181"/>
      <c r="M4" s="181"/>
      <c r="N4" s="181"/>
      <c r="O4" s="181"/>
    </row>
    <row r="5" spans="1:15" s="375" customFormat="1" ht="21">
      <c r="A5" s="556" t="s">
        <v>234</v>
      </c>
      <c r="C5" s="80"/>
      <c r="D5" s="80"/>
      <c r="E5" s="80"/>
      <c r="F5" s="80"/>
    </row>
    <row r="6" spans="1:15" s="375" customFormat="1" ht="21">
      <c r="A6" s="470" t="s">
        <v>233</v>
      </c>
      <c r="C6" s="80"/>
      <c r="D6" s="80"/>
      <c r="E6" s="80"/>
      <c r="F6" s="80"/>
    </row>
    <row r="7" spans="1:15" s="375" customFormat="1" ht="21">
      <c r="A7" s="471" t="s">
        <v>136</v>
      </c>
      <c r="C7" s="80"/>
      <c r="D7" s="80"/>
      <c r="E7" s="80"/>
      <c r="F7" s="80"/>
    </row>
    <row r="8" spans="1:15" s="375" customFormat="1" ht="21">
      <c r="A8" s="472" t="s">
        <v>235</v>
      </c>
      <c r="C8" s="80"/>
      <c r="D8" s="80"/>
      <c r="E8" s="80"/>
      <c r="F8" s="80"/>
    </row>
    <row r="9" spans="1:15" s="375" customFormat="1" ht="21">
      <c r="A9" s="557" t="s">
        <v>236</v>
      </c>
      <c r="C9" s="80"/>
      <c r="D9" s="80"/>
      <c r="E9" s="80"/>
      <c r="F9" s="80"/>
    </row>
    <row r="10" spans="1:15" s="375" customFormat="1">
      <c r="A10" s="390"/>
      <c r="B10" s="381"/>
      <c r="C10" s="80"/>
      <c r="D10" s="80"/>
      <c r="E10" s="80"/>
      <c r="F10" s="80"/>
    </row>
    <row r="11" spans="1:15" s="375" customFormat="1" ht="23.45" customHeight="1">
      <c r="A11" s="1274" t="s">
        <v>161</v>
      </c>
      <c r="B11" s="446" t="s">
        <v>162</v>
      </c>
      <c r="C11" s="1162" t="s">
        <v>477</v>
      </c>
      <c r="D11" s="1163"/>
      <c r="E11" s="1163"/>
      <c r="F11" s="1163"/>
      <c r="G11" s="1163"/>
      <c r="H11" s="1163"/>
      <c r="I11" s="1162" t="s">
        <v>548</v>
      </c>
      <c r="J11" s="1163"/>
      <c r="K11" s="1163"/>
      <c r="L11" s="1163"/>
      <c r="M11" s="1163"/>
      <c r="N11" s="1164"/>
      <c r="O11" s="446"/>
    </row>
    <row r="12" spans="1:15" s="375" customFormat="1" ht="21">
      <c r="A12" s="1275"/>
      <c r="B12" s="448"/>
      <c r="C12" s="1260" t="s">
        <v>49</v>
      </c>
      <c r="D12" s="1260"/>
      <c r="E12" s="1260"/>
      <c r="F12" s="1260" t="s">
        <v>551</v>
      </c>
      <c r="G12" s="1260"/>
      <c r="H12" s="1260"/>
      <c r="I12" s="1261" t="s">
        <v>49</v>
      </c>
      <c r="J12" s="1262"/>
      <c r="K12" s="1262"/>
      <c r="L12" s="1262"/>
      <c r="M12" s="1262"/>
      <c r="N12" s="1263"/>
      <c r="O12" s="447" t="s">
        <v>163</v>
      </c>
    </row>
    <row r="13" spans="1:15" s="375" customFormat="1" ht="21">
      <c r="A13" s="1275"/>
      <c r="B13" s="447"/>
      <c r="C13" s="625" t="s">
        <v>0</v>
      </c>
      <c r="D13" s="85" t="s">
        <v>213</v>
      </c>
      <c r="E13" s="85" t="s">
        <v>214</v>
      </c>
      <c r="F13" s="625" t="s">
        <v>0</v>
      </c>
      <c r="G13" s="85" t="s">
        <v>213</v>
      </c>
      <c r="H13" s="85" t="s">
        <v>214</v>
      </c>
      <c r="I13" s="1258" t="s">
        <v>0</v>
      </c>
      <c r="J13" s="1258" t="s">
        <v>213</v>
      </c>
      <c r="K13" s="1264" t="s">
        <v>214</v>
      </c>
      <c r="L13" s="1265"/>
      <c r="M13" s="1265"/>
      <c r="N13" s="1266"/>
      <c r="O13" s="449"/>
    </row>
    <row r="14" spans="1:15" s="375" customFormat="1" ht="21">
      <c r="A14" s="1276"/>
      <c r="B14" s="450"/>
      <c r="C14" s="626"/>
      <c r="D14" s="133"/>
      <c r="E14" s="133"/>
      <c r="F14" s="626"/>
      <c r="G14" s="133"/>
      <c r="H14" s="133"/>
      <c r="I14" s="1259"/>
      <c r="J14" s="1259"/>
      <c r="K14" s="627" t="s">
        <v>0</v>
      </c>
      <c r="L14" s="451" t="s">
        <v>248</v>
      </c>
      <c r="M14" s="451" t="s">
        <v>251</v>
      </c>
      <c r="N14" s="451" t="s">
        <v>251</v>
      </c>
      <c r="O14" s="448"/>
    </row>
    <row r="15" spans="1:15" s="540" customFormat="1" ht="21">
      <c r="A15" s="447"/>
      <c r="B15" s="452"/>
      <c r="C15" s="453">
        <f>+D15+E15</f>
        <v>0</v>
      </c>
      <c r="D15" s="453">
        <f>+D16+D19+D22</f>
        <v>0</v>
      </c>
      <c r="E15" s="453">
        <f>+E16+E19+E22</f>
        <v>0</v>
      </c>
      <c r="F15" s="453">
        <f>+F16+F19+F22</f>
        <v>0</v>
      </c>
      <c r="G15" s="453">
        <f>+G16+G19+G22</f>
        <v>0</v>
      </c>
      <c r="H15" s="453">
        <f>+H16+H19+H22</f>
        <v>0</v>
      </c>
      <c r="I15" s="453">
        <f>+J15+K15</f>
        <v>0</v>
      </c>
      <c r="J15" s="453">
        <f>+J16+J19+J22</f>
        <v>0</v>
      </c>
      <c r="K15" s="453">
        <f>+L15+M15</f>
        <v>0</v>
      </c>
      <c r="L15" s="453"/>
      <c r="M15" s="453">
        <f>+M16+M19+M22</f>
        <v>0</v>
      </c>
      <c r="N15" s="453">
        <f>+N16+N19+N22</f>
        <v>0</v>
      </c>
      <c r="O15" s="448"/>
    </row>
    <row r="16" spans="1:15" s="375" customFormat="1" ht="21">
      <c r="A16" s="454"/>
      <c r="B16" s="455"/>
      <c r="C16" s="456">
        <f>+D16+E16</f>
        <v>0</v>
      </c>
      <c r="D16" s="456">
        <f>SUM(D17:D18)</f>
        <v>0</v>
      </c>
      <c r="E16" s="456">
        <f>SUM(E17:E18)</f>
        <v>0</v>
      </c>
      <c r="F16" s="456">
        <f>SUM(F17:F18)</f>
        <v>0</v>
      </c>
      <c r="G16" s="456">
        <f>SUM(G17:G18)</f>
        <v>0</v>
      </c>
      <c r="H16" s="456">
        <f>SUM(H17:H18)</f>
        <v>0</v>
      </c>
      <c r="I16" s="456">
        <f>+J16+K16</f>
        <v>0</v>
      </c>
      <c r="J16" s="456">
        <f>SUM(J17:J18)</f>
        <v>0</v>
      </c>
      <c r="K16" s="456">
        <f>+L16+M16+N16</f>
        <v>0</v>
      </c>
      <c r="L16" s="456"/>
      <c r="M16" s="456">
        <f>SUM(M17:M18)</f>
        <v>0</v>
      </c>
      <c r="N16" s="456">
        <f>SUM(N17:N18)</f>
        <v>0</v>
      </c>
      <c r="O16" s="457"/>
    </row>
    <row r="17" spans="1:15" s="375" customFormat="1" ht="21">
      <c r="A17" s="139"/>
      <c r="B17" s="459"/>
      <c r="C17" s="129">
        <f>+D17+E17</f>
        <v>0</v>
      </c>
      <c r="D17" s="129"/>
      <c r="E17" s="129"/>
      <c r="F17" s="129"/>
      <c r="G17" s="129"/>
      <c r="H17" s="129"/>
      <c r="I17" s="129">
        <f>+J17+K17</f>
        <v>0</v>
      </c>
      <c r="J17" s="129"/>
      <c r="K17" s="129">
        <f>+L17+M17+N17</f>
        <v>0</v>
      </c>
      <c r="L17" s="129"/>
      <c r="M17" s="129"/>
      <c r="N17" s="129"/>
      <c r="O17" s="448"/>
    </row>
    <row r="18" spans="1:15" s="439" customFormat="1" ht="21">
      <c r="A18" s="139"/>
      <c r="B18" s="459"/>
      <c r="C18" s="129">
        <f t="shared" ref="C18:C26" si="0">+D18+E18</f>
        <v>0</v>
      </c>
      <c r="D18" s="129"/>
      <c r="E18" s="129"/>
      <c r="F18" s="129"/>
      <c r="G18" s="129"/>
      <c r="H18" s="129"/>
      <c r="I18" s="129">
        <f t="shared" ref="I18:I26" si="1">+J18+K18</f>
        <v>0</v>
      </c>
      <c r="J18" s="129"/>
      <c r="K18" s="129">
        <f t="shared" ref="K18:K26" si="2">+L18+M18+N18</f>
        <v>0</v>
      </c>
      <c r="L18" s="129"/>
      <c r="M18" s="129"/>
      <c r="N18" s="129"/>
      <c r="O18" s="448"/>
    </row>
    <row r="19" spans="1:15" ht="21">
      <c r="A19" s="454"/>
      <c r="B19" s="455"/>
      <c r="C19" s="129">
        <f t="shared" si="0"/>
        <v>0</v>
      </c>
      <c r="D19" s="129"/>
      <c r="E19" s="129"/>
      <c r="F19" s="129"/>
      <c r="G19" s="129"/>
      <c r="H19" s="129"/>
      <c r="I19" s="129">
        <f t="shared" si="1"/>
        <v>0</v>
      </c>
      <c r="J19" s="129"/>
      <c r="K19" s="129">
        <f t="shared" si="2"/>
        <v>0</v>
      </c>
      <c r="L19" s="129"/>
      <c r="M19" s="129"/>
      <c r="N19" s="129"/>
      <c r="O19" s="457"/>
    </row>
    <row r="20" spans="1:15" s="440" customFormat="1" ht="21">
      <c r="A20" s="139"/>
      <c r="B20" s="459"/>
      <c r="C20" s="129">
        <f t="shared" si="0"/>
        <v>0</v>
      </c>
      <c r="D20" s="129"/>
      <c r="E20" s="129"/>
      <c r="F20" s="129"/>
      <c r="G20" s="129"/>
      <c r="H20" s="129"/>
      <c r="I20" s="129">
        <f t="shared" si="1"/>
        <v>0</v>
      </c>
      <c r="J20" s="129"/>
      <c r="K20" s="129">
        <f t="shared" si="2"/>
        <v>0</v>
      </c>
      <c r="L20" s="129"/>
      <c r="M20" s="129"/>
      <c r="N20" s="129"/>
      <c r="O20" s="461"/>
    </row>
    <row r="21" spans="1:15" s="440" customFormat="1" ht="21">
      <c r="A21" s="139"/>
      <c r="B21" s="459"/>
      <c r="C21" s="129">
        <f t="shared" si="0"/>
        <v>0</v>
      </c>
      <c r="D21" s="129"/>
      <c r="E21" s="129"/>
      <c r="F21" s="129"/>
      <c r="G21" s="129"/>
      <c r="H21" s="129"/>
      <c r="I21" s="129">
        <f t="shared" si="1"/>
        <v>0</v>
      </c>
      <c r="J21" s="129"/>
      <c r="K21" s="129">
        <f t="shared" si="2"/>
        <v>0</v>
      </c>
      <c r="L21" s="129"/>
      <c r="M21" s="129"/>
      <c r="N21" s="129"/>
      <c r="O21" s="461"/>
    </row>
    <row r="22" spans="1:15" ht="21">
      <c r="A22" s="454"/>
      <c r="B22" s="455"/>
      <c r="C22" s="129">
        <f t="shared" si="0"/>
        <v>0</v>
      </c>
      <c r="D22" s="129"/>
      <c r="E22" s="129"/>
      <c r="F22" s="129"/>
      <c r="G22" s="129"/>
      <c r="H22" s="129"/>
      <c r="I22" s="129">
        <f t="shared" si="1"/>
        <v>0</v>
      </c>
      <c r="J22" s="129"/>
      <c r="K22" s="129">
        <f t="shared" si="2"/>
        <v>0</v>
      </c>
      <c r="L22" s="129"/>
      <c r="M22" s="129"/>
      <c r="N22" s="129"/>
      <c r="O22" s="462"/>
    </row>
    <row r="23" spans="1:15" ht="21">
      <c r="A23" s="142"/>
      <c r="B23" s="459"/>
      <c r="C23" s="129">
        <f t="shared" si="0"/>
        <v>0</v>
      </c>
      <c r="D23" s="129"/>
      <c r="E23" s="129"/>
      <c r="F23" s="129"/>
      <c r="G23" s="129"/>
      <c r="H23" s="129"/>
      <c r="I23" s="129">
        <f t="shared" si="1"/>
        <v>0</v>
      </c>
      <c r="J23" s="129"/>
      <c r="K23" s="129">
        <f t="shared" si="2"/>
        <v>0</v>
      </c>
      <c r="L23" s="129"/>
      <c r="M23" s="129"/>
      <c r="N23" s="129"/>
      <c r="O23" s="459"/>
    </row>
    <row r="24" spans="1:15" ht="21">
      <c r="A24" s="142"/>
      <c r="B24" s="459"/>
      <c r="C24" s="129">
        <f t="shared" si="0"/>
        <v>0</v>
      </c>
      <c r="D24" s="129"/>
      <c r="E24" s="129"/>
      <c r="F24" s="129"/>
      <c r="G24" s="129"/>
      <c r="H24" s="129"/>
      <c r="I24" s="129">
        <f t="shared" si="1"/>
        <v>0</v>
      </c>
      <c r="J24" s="129"/>
      <c r="K24" s="129">
        <f t="shared" si="2"/>
        <v>0</v>
      </c>
      <c r="L24" s="129"/>
      <c r="M24" s="129"/>
      <c r="N24" s="129"/>
      <c r="O24" s="459"/>
    </row>
    <row r="25" spans="1:15" ht="21">
      <c r="A25" s="142"/>
      <c r="B25" s="459"/>
      <c r="C25" s="129">
        <f t="shared" si="0"/>
        <v>0</v>
      </c>
      <c r="D25" s="129"/>
      <c r="E25" s="129"/>
      <c r="F25" s="129"/>
      <c r="G25" s="129"/>
      <c r="H25" s="129"/>
      <c r="I25" s="129">
        <f t="shared" si="1"/>
        <v>0</v>
      </c>
      <c r="J25" s="129"/>
      <c r="K25" s="129">
        <f t="shared" si="2"/>
        <v>0</v>
      </c>
      <c r="L25" s="129"/>
      <c r="M25" s="129"/>
      <c r="N25" s="129"/>
      <c r="O25" s="459"/>
    </row>
    <row r="26" spans="1:15" ht="21">
      <c r="A26" s="465"/>
      <c r="B26" s="466"/>
      <c r="C26" s="129">
        <f t="shared" si="0"/>
        <v>0</v>
      </c>
      <c r="D26" s="129"/>
      <c r="E26" s="129"/>
      <c r="F26" s="129"/>
      <c r="G26" s="129"/>
      <c r="H26" s="129"/>
      <c r="I26" s="129">
        <f t="shared" si="1"/>
        <v>0</v>
      </c>
      <c r="J26" s="129"/>
      <c r="K26" s="129">
        <f t="shared" si="2"/>
        <v>0</v>
      </c>
      <c r="L26" s="129"/>
      <c r="M26" s="129"/>
      <c r="N26" s="129"/>
      <c r="O26" s="466"/>
    </row>
  </sheetData>
  <mergeCells count="9">
    <mergeCell ref="A11:A14"/>
    <mergeCell ref="C11:H11"/>
    <mergeCell ref="I11:N11"/>
    <mergeCell ref="C12:E12"/>
    <mergeCell ref="F12:H12"/>
    <mergeCell ref="I12:N12"/>
    <mergeCell ref="I13:I14"/>
    <mergeCell ref="J13:J14"/>
    <mergeCell ref="K13:N13"/>
  </mergeCells>
  <pageMargins left="0.42" right="0.28000000000000003" top="0.79" bottom="0.72" header="0.5" footer="0.52"/>
  <pageSetup paperSize="9" scale="77" fitToHeight="0" orientation="landscape" horizontalDpi="360" r:id="rId1"/>
  <headerFooter alignWithMargins="0">
    <oddFooter>&amp;R&amp;10&amp;F/&amp;A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  <pageSetUpPr fitToPage="1"/>
  </sheetPr>
  <dimension ref="A1:O12"/>
  <sheetViews>
    <sheetView showGridLines="0" zoomScaleNormal="100" zoomScaleSheetLayoutView="100" workbookViewId="0">
      <selection activeCell="L17" sqref="L17"/>
    </sheetView>
  </sheetViews>
  <sheetFormatPr defaultRowHeight="24.75"/>
  <cols>
    <col min="1" max="1" width="2.7109375" style="611" customWidth="1"/>
    <col min="2" max="2" width="4.42578125" style="611" customWidth="1"/>
    <col min="3" max="3" width="3.7109375" style="611" customWidth="1"/>
    <col min="4" max="4" width="32" style="611" customWidth="1"/>
    <col min="5" max="5" width="20.85546875" style="611" customWidth="1"/>
    <col min="6" max="6" width="22.140625" style="611" customWidth="1"/>
    <col min="7" max="13" width="9.140625" style="611"/>
    <col min="14" max="14" width="14.85546875" style="613" bestFit="1" customWidth="1"/>
    <col min="15" max="256" width="9.140625" style="611"/>
    <col min="257" max="257" width="2.7109375" style="611" customWidth="1"/>
    <col min="258" max="258" width="4.42578125" style="611" customWidth="1"/>
    <col min="259" max="259" width="3.7109375" style="611" customWidth="1"/>
    <col min="260" max="260" width="32" style="611" customWidth="1"/>
    <col min="261" max="261" width="16.85546875" style="611" customWidth="1"/>
    <col min="262" max="262" width="72.42578125" style="611" customWidth="1"/>
    <col min="263" max="269" width="9.140625" style="611"/>
    <col min="270" max="270" width="14.85546875" style="611" bestFit="1" customWidth="1"/>
    <col min="271" max="512" width="9.140625" style="611"/>
    <col min="513" max="513" width="2.7109375" style="611" customWidth="1"/>
    <col min="514" max="514" width="4.42578125" style="611" customWidth="1"/>
    <col min="515" max="515" width="3.7109375" style="611" customWidth="1"/>
    <col min="516" max="516" width="32" style="611" customWidth="1"/>
    <col min="517" max="517" width="16.85546875" style="611" customWidth="1"/>
    <col min="518" max="518" width="72.42578125" style="611" customWidth="1"/>
    <col min="519" max="525" width="9.140625" style="611"/>
    <col min="526" max="526" width="14.85546875" style="611" bestFit="1" customWidth="1"/>
    <col min="527" max="768" width="9.140625" style="611"/>
    <col min="769" max="769" width="2.7109375" style="611" customWidth="1"/>
    <col min="770" max="770" width="4.42578125" style="611" customWidth="1"/>
    <col min="771" max="771" width="3.7109375" style="611" customWidth="1"/>
    <col min="772" max="772" width="32" style="611" customWidth="1"/>
    <col min="773" max="773" width="16.85546875" style="611" customWidth="1"/>
    <col min="774" max="774" width="72.42578125" style="611" customWidth="1"/>
    <col min="775" max="781" width="9.140625" style="611"/>
    <col min="782" max="782" width="14.85546875" style="611" bestFit="1" customWidth="1"/>
    <col min="783" max="1024" width="9.140625" style="611"/>
    <col min="1025" max="1025" width="2.7109375" style="611" customWidth="1"/>
    <col min="1026" max="1026" width="4.42578125" style="611" customWidth="1"/>
    <col min="1027" max="1027" width="3.7109375" style="611" customWidth="1"/>
    <col min="1028" max="1028" width="32" style="611" customWidth="1"/>
    <col min="1029" max="1029" width="16.85546875" style="611" customWidth="1"/>
    <col min="1030" max="1030" width="72.42578125" style="611" customWidth="1"/>
    <col min="1031" max="1037" width="9.140625" style="611"/>
    <col min="1038" max="1038" width="14.85546875" style="611" bestFit="1" customWidth="1"/>
    <col min="1039" max="1280" width="9.140625" style="611"/>
    <col min="1281" max="1281" width="2.7109375" style="611" customWidth="1"/>
    <col min="1282" max="1282" width="4.42578125" style="611" customWidth="1"/>
    <col min="1283" max="1283" width="3.7109375" style="611" customWidth="1"/>
    <col min="1284" max="1284" width="32" style="611" customWidth="1"/>
    <col min="1285" max="1285" width="16.85546875" style="611" customWidth="1"/>
    <col min="1286" max="1286" width="72.42578125" style="611" customWidth="1"/>
    <col min="1287" max="1293" width="9.140625" style="611"/>
    <col min="1294" max="1294" width="14.85546875" style="611" bestFit="1" customWidth="1"/>
    <col min="1295" max="1536" width="9.140625" style="611"/>
    <col min="1537" max="1537" width="2.7109375" style="611" customWidth="1"/>
    <col min="1538" max="1538" width="4.42578125" style="611" customWidth="1"/>
    <col min="1539" max="1539" width="3.7109375" style="611" customWidth="1"/>
    <col min="1540" max="1540" width="32" style="611" customWidth="1"/>
    <col min="1541" max="1541" width="16.85546875" style="611" customWidth="1"/>
    <col min="1542" max="1542" width="72.42578125" style="611" customWidth="1"/>
    <col min="1543" max="1549" width="9.140625" style="611"/>
    <col min="1550" max="1550" width="14.85546875" style="611" bestFit="1" customWidth="1"/>
    <col min="1551" max="1792" width="9.140625" style="611"/>
    <col min="1793" max="1793" width="2.7109375" style="611" customWidth="1"/>
    <col min="1794" max="1794" width="4.42578125" style="611" customWidth="1"/>
    <col min="1795" max="1795" width="3.7109375" style="611" customWidth="1"/>
    <col min="1796" max="1796" width="32" style="611" customWidth="1"/>
    <col min="1797" max="1797" width="16.85546875" style="611" customWidth="1"/>
    <col min="1798" max="1798" width="72.42578125" style="611" customWidth="1"/>
    <col min="1799" max="1805" width="9.140625" style="611"/>
    <col min="1806" max="1806" width="14.85546875" style="611" bestFit="1" customWidth="1"/>
    <col min="1807" max="2048" width="9.140625" style="611"/>
    <col min="2049" max="2049" width="2.7109375" style="611" customWidth="1"/>
    <col min="2050" max="2050" width="4.42578125" style="611" customWidth="1"/>
    <col min="2051" max="2051" width="3.7109375" style="611" customWidth="1"/>
    <col min="2052" max="2052" width="32" style="611" customWidth="1"/>
    <col min="2053" max="2053" width="16.85546875" style="611" customWidth="1"/>
    <col min="2054" max="2054" width="72.42578125" style="611" customWidth="1"/>
    <col min="2055" max="2061" width="9.140625" style="611"/>
    <col min="2062" max="2062" width="14.85546875" style="611" bestFit="1" customWidth="1"/>
    <col min="2063" max="2304" width="9.140625" style="611"/>
    <col min="2305" max="2305" width="2.7109375" style="611" customWidth="1"/>
    <col min="2306" max="2306" width="4.42578125" style="611" customWidth="1"/>
    <col min="2307" max="2307" width="3.7109375" style="611" customWidth="1"/>
    <col min="2308" max="2308" width="32" style="611" customWidth="1"/>
    <col min="2309" max="2309" width="16.85546875" style="611" customWidth="1"/>
    <col min="2310" max="2310" width="72.42578125" style="611" customWidth="1"/>
    <col min="2311" max="2317" width="9.140625" style="611"/>
    <col min="2318" max="2318" width="14.85546875" style="611" bestFit="1" customWidth="1"/>
    <col min="2319" max="2560" width="9.140625" style="611"/>
    <col min="2561" max="2561" width="2.7109375" style="611" customWidth="1"/>
    <col min="2562" max="2562" width="4.42578125" style="611" customWidth="1"/>
    <col min="2563" max="2563" width="3.7109375" style="611" customWidth="1"/>
    <col min="2564" max="2564" width="32" style="611" customWidth="1"/>
    <col min="2565" max="2565" width="16.85546875" style="611" customWidth="1"/>
    <col min="2566" max="2566" width="72.42578125" style="611" customWidth="1"/>
    <col min="2567" max="2573" width="9.140625" style="611"/>
    <col min="2574" max="2574" width="14.85546875" style="611" bestFit="1" customWidth="1"/>
    <col min="2575" max="2816" width="9.140625" style="611"/>
    <col min="2817" max="2817" width="2.7109375" style="611" customWidth="1"/>
    <col min="2818" max="2818" width="4.42578125" style="611" customWidth="1"/>
    <col min="2819" max="2819" width="3.7109375" style="611" customWidth="1"/>
    <col min="2820" max="2820" width="32" style="611" customWidth="1"/>
    <col min="2821" max="2821" width="16.85546875" style="611" customWidth="1"/>
    <col min="2822" max="2822" width="72.42578125" style="611" customWidth="1"/>
    <col min="2823" max="2829" width="9.140625" style="611"/>
    <col min="2830" max="2830" width="14.85546875" style="611" bestFit="1" customWidth="1"/>
    <col min="2831" max="3072" width="9.140625" style="611"/>
    <col min="3073" max="3073" width="2.7109375" style="611" customWidth="1"/>
    <col min="3074" max="3074" width="4.42578125" style="611" customWidth="1"/>
    <col min="3075" max="3075" width="3.7109375" style="611" customWidth="1"/>
    <col min="3076" max="3076" width="32" style="611" customWidth="1"/>
    <col min="3077" max="3077" width="16.85546875" style="611" customWidth="1"/>
    <col min="3078" max="3078" width="72.42578125" style="611" customWidth="1"/>
    <col min="3079" max="3085" width="9.140625" style="611"/>
    <col min="3086" max="3086" width="14.85546875" style="611" bestFit="1" customWidth="1"/>
    <col min="3087" max="3328" width="9.140625" style="611"/>
    <col min="3329" max="3329" width="2.7109375" style="611" customWidth="1"/>
    <col min="3330" max="3330" width="4.42578125" style="611" customWidth="1"/>
    <col min="3331" max="3331" width="3.7109375" style="611" customWidth="1"/>
    <col min="3332" max="3332" width="32" style="611" customWidth="1"/>
    <col min="3333" max="3333" width="16.85546875" style="611" customWidth="1"/>
    <col min="3334" max="3334" width="72.42578125" style="611" customWidth="1"/>
    <col min="3335" max="3341" width="9.140625" style="611"/>
    <col min="3342" max="3342" width="14.85546875" style="611" bestFit="1" customWidth="1"/>
    <col min="3343" max="3584" width="9.140625" style="611"/>
    <col min="3585" max="3585" width="2.7109375" style="611" customWidth="1"/>
    <col min="3586" max="3586" width="4.42578125" style="611" customWidth="1"/>
    <col min="3587" max="3587" width="3.7109375" style="611" customWidth="1"/>
    <col min="3588" max="3588" width="32" style="611" customWidth="1"/>
    <col min="3589" max="3589" width="16.85546875" style="611" customWidth="1"/>
    <col min="3590" max="3590" width="72.42578125" style="611" customWidth="1"/>
    <col min="3591" max="3597" width="9.140625" style="611"/>
    <col min="3598" max="3598" width="14.85546875" style="611" bestFit="1" customWidth="1"/>
    <col min="3599" max="3840" width="9.140625" style="611"/>
    <col min="3841" max="3841" width="2.7109375" style="611" customWidth="1"/>
    <col min="3842" max="3842" width="4.42578125" style="611" customWidth="1"/>
    <col min="3843" max="3843" width="3.7109375" style="611" customWidth="1"/>
    <col min="3844" max="3844" width="32" style="611" customWidth="1"/>
    <col min="3845" max="3845" width="16.85546875" style="611" customWidth="1"/>
    <col min="3846" max="3846" width="72.42578125" style="611" customWidth="1"/>
    <col min="3847" max="3853" width="9.140625" style="611"/>
    <col min="3854" max="3854" width="14.85546875" style="611" bestFit="1" customWidth="1"/>
    <col min="3855" max="4096" width="9.140625" style="611"/>
    <col min="4097" max="4097" width="2.7109375" style="611" customWidth="1"/>
    <col min="4098" max="4098" width="4.42578125" style="611" customWidth="1"/>
    <col min="4099" max="4099" width="3.7109375" style="611" customWidth="1"/>
    <col min="4100" max="4100" width="32" style="611" customWidth="1"/>
    <col min="4101" max="4101" width="16.85546875" style="611" customWidth="1"/>
    <col min="4102" max="4102" width="72.42578125" style="611" customWidth="1"/>
    <col min="4103" max="4109" width="9.140625" style="611"/>
    <col min="4110" max="4110" width="14.85546875" style="611" bestFit="1" customWidth="1"/>
    <col min="4111" max="4352" width="9.140625" style="611"/>
    <col min="4353" max="4353" width="2.7109375" style="611" customWidth="1"/>
    <col min="4354" max="4354" width="4.42578125" style="611" customWidth="1"/>
    <col min="4355" max="4355" width="3.7109375" style="611" customWidth="1"/>
    <col min="4356" max="4356" width="32" style="611" customWidth="1"/>
    <col min="4357" max="4357" width="16.85546875" style="611" customWidth="1"/>
    <col min="4358" max="4358" width="72.42578125" style="611" customWidth="1"/>
    <col min="4359" max="4365" width="9.140625" style="611"/>
    <col min="4366" max="4366" width="14.85546875" style="611" bestFit="1" customWidth="1"/>
    <col min="4367" max="4608" width="9.140625" style="611"/>
    <col min="4609" max="4609" width="2.7109375" style="611" customWidth="1"/>
    <col min="4610" max="4610" width="4.42578125" style="611" customWidth="1"/>
    <col min="4611" max="4611" width="3.7109375" style="611" customWidth="1"/>
    <col min="4612" max="4612" width="32" style="611" customWidth="1"/>
    <col min="4613" max="4613" width="16.85546875" style="611" customWidth="1"/>
    <col min="4614" max="4614" width="72.42578125" style="611" customWidth="1"/>
    <col min="4615" max="4621" width="9.140625" style="611"/>
    <col min="4622" max="4622" width="14.85546875" style="611" bestFit="1" customWidth="1"/>
    <col min="4623" max="4864" width="9.140625" style="611"/>
    <col min="4865" max="4865" width="2.7109375" style="611" customWidth="1"/>
    <col min="4866" max="4866" width="4.42578125" style="611" customWidth="1"/>
    <col min="4867" max="4867" width="3.7109375" style="611" customWidth="1"/>
    <col min="4868" max="4868" width="32" style="611" customWidth="1"/>
    <col min="4869" max="4869" width="16.85546875" style="611" customWidth="1"/>
    <col min="4870" max="4870" width="72.42578125" style="611" customWidth="1"/>
    <col min="4871" max="4877" width="9.140625" style="611"/>
    <col min="4878" max="4878" width="14.85546875" style="611" bestFit="1" customWidth="1"/>
    <col min="4879" max="5120" width="9.140625" style="611"/>
    <col min="5121" max="5121" width="2.7109375" style="611" customWidth="1"/>
    <col min="5122" max="5122" width="4.42578125" style="611" customWidth="1"/>
    <col min="5123" max="5123" width="3.7109375" style="611" customWidth="1"/>
    <col min="5124" max="5124" width="32" style="611" customWidth="1"/>
    <col min="5125" max="5125" width="16.85546875" style="611" customWidth="1"/>
    <col min="5126" max="5126" width="72.42578125" style="611" customWidth="1"/>
    <col min="5127" max="5133" width="9.140625" style="611"/>
    <col min="5134" max="5134" width="14.85546875" style="611" bestFit="1" customWidth="1"/>
    <col min="5135" max="5376" width="9.140625" style="611"/>
    <col min="5377" max="5377" width="2.7109375" style="611" customWidth="1"/>
    <col min="5378" max="5378" width="4.42578125" style="611" customWidth="1"/>
    <col min="5379" max="5379" width="3.7109375" style="611" customWidth="1"/>
    <col min="5380" max="5380" width="32" style="611" customWidth="1"/>
    <col min="5381" max="5381" width="16.85546875" style="611" customWidth="1"/>
    <col min="5382" max="5382" width="72.42578125" style="611" customWidth="1"/>
    <col min="5383" max="5389" width="9.140625" style="611"/>
    <col min="5390" max="5390" width="14.85546875" style="611" bestFit="1" customWidth="1"/>
    <col min="5391" max="5632" width="9.140625" style="611"/>
    <col min="5633" max="5633" width="2.7109375" style="611" customWidth="1"/>
    <col min="5634" max="5634" width="4.42578125" style="611" customWidth="1"/>
    <col min="5635" max="5635" width="3.7109375" style="611" customWidth="1"/>
    <col min="5636" max="5636" width="32" style="611" customWidth="1"/>
    <col min="5637" max="5637" width="16.85546875" style="611" customWidth="1"/>
    <col min="5638" max="5638" width="72.42578125" style="611" customWidth="1"/>
    <col min="5639" max="5645" width="9.140625" style="611"/>
    <col min="5646" max="5646" width="14.85546875" style="611" bestFit="1" customWidth="1"/>
    <col min="5647" max="5888" width="9.140625" style="611"/>
    <col min="5889" max="5889" width="2.7109375" style="611" customWidth="1"/>
    <col min="5890" max="5890" width="4.42578125" style="611" customWidth="1"/>
    <col min="5891" max="5891" width="3.7109375" style="611" customWidth="1"/>
    <col min="5892" max="5892" width="32" style="611" customWidth="1"/>
    <col min="5893" max="5893" width="16.85546875" style="611" customWidth="1"/>
    <col min="5894" max="5894" width="72.42578125" style="611" customWidth="1"/>
    <col min="5895" max="5901" width="9.140625" style="611"/>
    <col min="5902" max="5902" width="14.85546875" style="611" bestFit="1" customWidth="1"/>
    <col min="5903" max="6144" width="9.140625" style="611"/>
    <col min="6145" max="6145" width="2.7109375" style="611" customWidth="1"/>
    <col min="6146" max="6146" width="4.42578125" style="611" customWidth="1"/>
    <col min="6147" max="6147" width="3.7109375" style="611" customWidth="1"/>
    <col min="6148" max="6148" width="32" style="611" customWidth="1"/>
    <col min="6149" max="6149" width="16.85546875" style="611" customWidth="1"/>
    <col min="6150" max="6150" width="72.42578125" style="611" customWidth="1"/>
    <col min="6151" max="6157" width="9.140625" style="611"/>
    <col min="6158" max="6158" width="14.85546875" style="611" bestFit="1" customWidth="1"/>
    <col min="6159" max="6400" width="9.140625" style="611"/>
    <col min="6401" max="6401" width="2.7109375" style="611" customWidth="1"/>
    <col min="6402" max="6402" width="4.42578125" style="611" customWidth="1"/>
    <col min="6403" max="6403" width="3.7109375" style="611" customWidth="1"/>
    <col min="6404" max="6404" width="32" style="611" customWidth="1"/>
    <col min="6405" max="6405" width="16.85546875" style="611" customWidth="1"/>
    <col min="6406" max="6406" width="72.42578125" style="611" customWidth="1"/>
    <col min="6407" max="6413" width="9.140625" style="611"/>
    <col min="6414" max="6414" width="14.85546875" style="611" bestFit="1" customWidth="1"/>
    <col min="6415" max="6656" width="9.140625" style="611"/>
    <col min="6657" max="6657" width="2.7109375" style="611" customWidth="1"/>
    <col min="6658" max="6658" width="4.42578125" style="611" customWidth="1"/>
    <col min="6659" max="6659" width="3.7109375" style="611" customWidth="1"/>
    <col min="6660" max="6660" width="32" style="611" customWidth="1"/>
    <col min="6661" max="6661" width="16.85546875" style="611" customWidth="1"/>
    <col min="6662" max="6662" width="72.42578125" style="611" customWidth="1"/>
    <col min="6663" max="6669" width="9.140625" style="611"/>
    <col min="6670" max="6670" width="14.85546875" style="611" bestFit="1" customWidth="1"/>
    <col min="6671" max="6912" width="9.140625" style="611"/>
    <col min="6913" max="6913" width="2.7109375" style="611" customWidth="1"/>
    <col min="6914" max="6914" width="4.42578125" style="611" customWidth="1"/>
    <col min="6915" max="6915" width="3.7109375" style="611" customWidth="1"/>
    <col min="6916" max="6916" width="32" style="611" customWidth="1"/>
    <col min="6917" max="6917" width="16.85546875" style="611" customWidth="1"/>
    <col min="6918" max="6918" width="72.42578125" style="611" customWidth="1"/>
    <col min="6919" max="6925" width="9.140625" style="611"/>
    <col min="6926" max="6926" width="14.85546875" style="611" bestFit="1" customWidth="1"/>
    <col min="6927" max="7168" width="9.140625" style="611"/>
    <col min="7169" max="7169" width="2.7109375" style="611" customWidth="1"/>
    <col min="7170" max="7170" width="4.42578125" style="611" customWidth="1"/>
    <col min="7171" max="7171" width="3.7109375" style="611" customWidth="1"/>
    <col min="7172" max="7172" width="32" style="611" customWidth="1"/>
    <col min="7173" max="7173" width="16.85546875" style="611" customWidth="1"/>
    <col min="7174" max="7174" width="72.42578125" style="611" customWidth="1"/>
    <col min="7175" max="7181" width="9.140625" style="611"/>
    <col min="7182" max="7182" width="14.85546875" style="611" bestFit="1" customWidth="1"/>
    <col min="7183" max="7424" width="9.140625" style="611"/>
    <col min="7425" max="7425" width="2.7109375" style="611" customWidth="1"/>
    <col min="7426" max="7426" width="4.42578125" style="611" customWidth="1"/>
    <col min="7427" max="7427" width="3.7109375" style="611" customWidth="1"/>
    <col min="7428" max="7428" width="32" style="611" customWidth="1"/>
    <col min="7429" max="7429" width="16.85546875" style="611" customWidth="1"/>
    <col min="7430" max="7430" width="72.42578125" style="611" customWidth="1"/>
    <col min="7431" max="7437" width="9.140625" style="611"/>
    <col min="7438" max="7438" width="14.85546875" style="611" bestFit="1" customWidth="1"/>
    <col min="7439" max="7680" width="9.140625" style="611"/>
    <col min="7681" max="7681" width="2.7109375" style="611" customWidth="1"/>
    <col min="7682" max="7682" width="4.42578125" style="611" customWidth="1"/>
    <col min="7683" max="7683" width="3.7109375" style="611" customWidth="1"/>
    <col min="7684" max="7684" width="32" style="611" customWidth="1"/>
    <col min="7685" max="7685" width="16.85546875" style="611" customWidth="1"/>
    <col min="7686" max="7686" width="72.42578125" style="611" customWidth="1"/>
    <col min="7687" max="7693" width="9.140625" style="611"/>
    <col min="7694" max="7694" width="14.85546875" style="611" bestFit="1" customWidth="1"/>
    <col min="7695" max="7936" width="9.140625" style="611"/>
    <col min="7937" max="7937" width="2.7109375" style="611" customWidth="1"/>
    <col min="7938" max="7938" width="4.42578125" style="611" customWidth="1"/>
    <col min="7939" max="7939" width="3.7109375" style="611" customWidth="1"/>
    <col min="7940" max="7940" width="32" style="611" customWidth="1"/>
    <col min="7941" max="7941" width="16.85546875" style="611" customWidth="1"/>
    <col min="7942" max="7942" width="72.42578125" style="611" customWidth="1"/>
    <col min="7943" max="7949" width="9.140625" style="611"/>
    <col min="7950" max="7950" width="14.85546875" style="611" bestFit="1" customWidth="1"/>
    <col min="7951" max="8192" width="9.140625" style="611"/>
    <col min="8193" max="8193" width="2.7109375" style="611" customWidth="1"/>
    <col min="8194" max="8194" width="4.42578125" style="611" customWidth="1"/>
    <col min="8195" max="8195" width="3.7109375" style="611" customWidth="1"/>
    <col min="8196" max="8196" width="32" style="611" customWidth="1"/>
    <col min="8197" max="8197" width="16.85546875" style="611" customWidth="1"/>
    <col min="8198" max="8198" width="72.42578125" style="611" customWidth="1"/>
    <col min="8199" max="8205" width="9.140625" style="611"/>
    <col min="8206" max="8206" width="14.85546875" style="611" bestFit="1" customWidth="1"/>
    <col min="8207" max="8448" width="9.140625" style="611"/>
    <col min="8449" max="8449" width="2.7109375" style="611" customWidth="1"/>
    <col min="8450" max="8450" width="4.42578125" style="611" customWidth="1"/>
    <col min="8451" max="8451" width="3.7109375" style="611" customWidth="1"/>
    <col min="8452" max="8452" width="32" style="611" customWidth="1"/>
    <col min="8453" max="8453" width="16.85546875" style="611" customWidth="1"/>
    <col min="8454" max="8454" width="72.42578125" style="611" customWidth="1"/>
    <col min="8455" max="8461" width="9.140625" style="611"/>
    <col min="8462" max="8462" width="14.85546875" style="611" bestFit="1" customWidth="1"/>
    <col min="8463" max="8704" width="9.140625" style="611"/>
    <col min="8705" max="8705" width="2.7109375" style="611" customWidth="1"/>
    <col min="8706" max="8706" width="4.42578125" style="611" customWidth="1"/>
    <col min="8707" max="8707" width="3.7109375" style="611" customWidth="1"/>
    <col min="8708" max="8708" width="32" style="611" customWidth="1"/>
    <col min="8709" max="8709" width="16.85546875" style="611" customWidth="1"/>
    <col min="8710" max="8710" width="72.42578125" style="611" customWidth="1"/>
    <col min="8711" max="8717" width="9.140625" style="611"/>
    <col min="8718" max="8718" width="14.85546875" style="611" bestFit="1" customWidth="1"/>
    <col min="8719" max="8960" width="9.140625" style="611"/>
    <col min="8961" max="8961" width="2.7109375" style="611" customWidth="1"/>
    <col min="8962" max="8962" width="4.42578125" style="611" customWidth="1"/>
    <col min="8963" max="8963" width="3.7109375" style="611" customWidth="1"/>
    <col min="8964" max="8964" width="32" style="611" customWidth="1"/>
    <col min="8965" max="8965" width="16.85546875" style="611" customWidth="1"/>
    <col min="8966" max="8966" width="72.42578125" style="611" customWidth="1"/>
    <col min="8967" max="8973" width="9.140625" style="611"/>
    <col min="8974" max="8974" width="14.85546875" style="611" bestFit="1" customWidth="1"/>
    <col min="8975" max="9216" width="9.140625" style="611"/>
    <col min="9217" max="9217" width="2.7109375" style="611" customWidth="1"/>
    <col min="9218" max="9218" width="4.42578125" style="611" customWidth="1"/>
    <col min="9219" max="9219" width="3.7109375" style="611" customWidth="1"/>
    <col min="9220" max="9220" width="32" style="611" customWidth="1"/>
    <col min="9221" max="9221" width="16.85546875" style="611" customWidth="1"/>
    <col min="9222" max="9222" width="72.42578125" style="611" customWidth="1"/>
    <col min="9223" max="9229" width="9.140625" style="611"/>
    <col min="9230" max="9230" width="14.85546875" style="611" bestFit="1" customWidth="1"/>
    <col min="9231" max="9472" width="9.140625" style="611"/>
    <col min="9473" max="9473" width="2.7109375" style="611" customWidth="1"/>
    <col min="9474" max="9474" width="4.42578125" style="611" customWidth="1"/>
    <col min="9475" max="9475" width="3.7109375" style="611" customWidth="1"/>
    <col min="9476" max="9476" width="32" style="611" customWidth="1"/>
    <col min="9477" max="9477" width="16.85546875" style="611" customWidth="1"/>
    <col min="9478" max="9478" width="72.42578125" style="611" customWidth="1"/>
    <col min="9479" max="9485" width="9.140625" style="611"/>
    <col min="9486" max="9486" width="14.85546875" style="611" bestFit="1" customWidth="1"/>
    <col min="9487" max="9728" width="9.140625" style="611"/>
    <col min="9729" max="9729" width="2.7109375" style="611" customWidth="1"/>
    <col min="9730" max="9730" width="4.42578125" style="611" customWidth="1"/>
    <col min="9731" max="9731" width="3.7109375" style="611" customWidth="1"/>
    <col min="9732" max="9732" width="32" style="611" customWidth="1"/>
    <col min="9733" max="9733" width="16.85546875" style="611" customWidth="1"/>
    <col min="9734" max="9734" width="72.42578125" style="611" customWidth="1"/>
    <col min="9735" max="9741" width="9.140625" style="611"/>
    <col min="9742" max="9742" width="14.85546875" style="611" bestFit="1" customWidth="1"/>
    <col min="9743" max="9984" width="9.140625" style="611"/>
    <col min="9985" max="9985" width="2.7109375" style="611" customWidth="1"/>
    <col min="9986" max="9986" width="4.42578125" style="611" customWidth="1"/>
    <col min="9987" max="9987" width="3.7109375" style="611" customWidth="1"/>
    <col min="9988" max="9988" width="32" style="611" customWidth="1"/>
    <col min="9989" max="9989" width="16.85546875" style="611" customWidth="1"/>
    <col min="9990" max="9990" width="72.42578125" style="611" customWidth="1"/>
    <col min="9991" max="9997" width="9.140625" style="611"/>
    <col min="9998" max="9998" width="14.85546875" style="611" bestFit="1" customWidth="1"/>
    <col min="9999" max="10240" width="9.140625" style="611"/>
    <col min="10241" max="10241" width="2.7109375" style="611" customWidth="1"/>
    <col min="10242" max="10242" width="4.42578125" style="611" customWidth="1"/>
    <col min="10243" max="10243" width="3.7109375" style="611" customWidth="1"/>
    <col min="10244" max="10244" width="32" style="611" customWidth="1"/>
    <col min="10245" max="10245" width="16.85546875" style="611" customWidth="1"/>
    <col min="10246" max="10246" width="72.42578125" style="611" customWidth="1"/>
    <col min="10247" max="10253" width="9.140625" style="611"/>
    <col min="10254" max="10254" width="14.85546875" style="611" bestFit="1" customWidth="1"/>
    <col min="10255" max="10496" width="9.140625" style="611"/>
    <col min="10497" max="10497" width="2.7109375" style="611" customWidth="1"/>
    <col min="10498" max="10498" width="4.42578125" style="611" customWidth="1"/>
    <col min="10499" max="10499" width="3.7109375" style="611" customWidth="1"/>
    <col min="10500" max="10500" width="32" style="611" customWidth="1"/>
    <col min="10501" max="10501" width="16.85546875" style="611" customWidth="1"/>
    <col min="10502" max="10502" width="72.42578125" style="611" customWidth="1"/>
    <col min="10503" max="10509" width="9.140625" style="611"/>
    <col min="10510" max="10510" width="14.85546875" style="611" bestFit="1" customWidth="1"/>
    <col min="10511" max="10752" width="9.140625" style="611"/>
    <col min="10753" max="10753" width="2.7109375" style="611" customWidth="1"/>
    <col min="10754" max="10754" width="4.42578125" style="611" customWidth="1"/>
    <col min="10755" max="10755" width="3.7109375" style="611" customWidth="1"/>
    <col min="10756" max="10756" width="32" style="611" customWidth="1"/>
    <col min="10757" max="10757" width="16.85546875" style="611" customWidth="1"/>
    <col min="10758" max="10758" width="72.42578125" style="611" customWidth="1"/>
    <col min="10759" max="10765" width="9.140625" style="611"/>
    <col min="10766" max="10766" width="14.85546875" style="611" bestFit="1" customWidth="1"/>
    <col min="10767" max="11008" width="9.140625" style="611"/>
    <col min="11009" max="11009" width="2.7109375" style="611" customWidth="1"/>
    <col min="11010" max="11010" width="4.42578125" style="611" customWidth="1"/>
    <col min="11011" max="11011" width="3.7109375" style="611" customWidth="1"/>
    <col min="11012" max="11012" width="32" style="611" customWidth="1"/>
    <col min="11013" max="11013" width="16.85546875" style="611" customWidth="1"/>
    <col min="11014" max="11014" width="72.42578125" style="611" customWidth="1"/>
    <col min="11015" max="11021" width="9.140625" style="611"/>
    <col min="11022" max="11022" width="14.85546875" style="611" bestFit="1" customWidth="1"/>
    <col min="11023" max="11264" width="9.140625" style="611"/>
    <col min="11265" max="11265" width="2.7109375" style="611" customWidth="1"/>
    <col min="11266" max="11266" width="4.42578125" style="611" customWidth="1"/>
    <col min="11267" max="11267" width="3.7109375" style="611" customWidth="1"/>
    <col min="11268" max="11268" width="32" style="611" customWidth="1"/>
    <col min="11269" max="11269" width="16.85546875" style="611" customWidth="1"/>
    <col min="11270" max="11270" width="72.42578125" style="611" customWidth="1"/>
    <col min="11271" max="11277" width="9.140625" style="611"/>
    <col min="11278" max="11278" width="14.85546875" style="611" bestFit="1" customWidth="1"/>
    <col min="11279" max="11520" width="9.140625" style="611"/>
    <col min="11521" max="11521" width="2.7109375" style="611" customWidth="1"/>
    <col min="11522" max="11522" width="4.42578125" style="611" customWidth="1"/>
    <col min="11523" max="11523" width="3.7109375" style="611" customWidth="1"/>
    <col min="11524" max="11524" width="32" style="611" customWidth="1"/>
    <col min="11525" max="11525" width="16.85546875" style="611" customWidth="1"/>
    <col min="11526" max="11526" width="72.42578125" style="611" customWidth="1"/>
    <col min="11527" max="11533" width="9.140625" style="611"/>
    <col min="11534" max="11534" width="14.85546875" style="611" bestFit="1" customWidth="1"/>
    <col min="11535" max="11776" width="9.140625" style="611"/>
    <col min="11777" max="11777" width="2.7109375" style="611" customWidth="1"/>
    <col min="11778" max="11778" width="4.42578125" style="611" customWidth="1"/>
    <col min="11779" max="11779" width="3.7109375" style="611" customWidth="1"/>
    <col min="11780" max="11780" width="32" style="611" customWidth="1"/>
    <col min="11781" max="11781" width="16.85546875" style="611" customWidth="1"/>
    <col min="11782" max="11782" width="72.42578125" style="611" customWidth="1"/>
    <col min="11783" max="11789" width="9.140625" style="611"/>
    <col min="11790" max="11790" width="14.85546875" style="611" bestFit="1" customWidth="1"/>
    <col min="11791" max="12032" width="9.140625" style="611"/>
    <col min="12033" max="12033" width="2.7109375" style="611" customWidth="1"/>
    <col min="12034" max="12034" width="4.42578125" style="611" customWidth="1"/>
    <col min="12035" max="12035" width="3.7109375" style="611" customWidth="1"/>
    <col min="12036" max="12036" width="32" style="611" customWidth="1"/>
    <col min="12037" max="12037" width="16.85546875" style="611" customWidth="1"/>
    <col min="12038" max="12038" width="72.42578125" style="611" customWidth="1"/>
    <col min="12039" max="12045" width="9.140625" style="611"/>
    <col min="12046" max="12046" width="14.85546875" style="611" bestFit="1" customWidth="1"/>
    <col min="12047" max="12288" width="9.140625" style="611"/>
    <col min="12289" max="12289" width="2.7109375" style="611" customWidth="1"/>
    <col min="12290" max="12290" width="4.42578125" style="611" customWidth="1"/>
    <col min="12291" max="12291" width="3.7109375" style="611" customWidth="1"/>
    <col min="12292" max="12292" width="32" style="611" customWidth="1"/>
    <col min="12293" max="12293" width="16.85546875" style="611" customWidth="1"/>
    <col min="12294" max="12294" width="72.42578125" style="611" customWidth="1"/>
    <col min="12295" max="12301" width="9.140625" style="611"/>
    <col min="12302" max="12302" width="14.85546875" style="611" bestFit="1" customWidth="1"/>
    <col min="12303" max="12544" width="9.140625" style="611"/>
    <col min="12545" max="12545" width="2.7109375" style="611" customWidth="1"/>
    <col min="12546" max="12546" width="4.42578125" style="611" customWidth="1"/>
    <col min="12547" max="12547" width="3.7109375" style="611" customWidth="1"/>
    <col min="12548" max="12548" width="32" style="611" customWidth="1"/>
    <col min="12549" max="12549" width="16.85546875" style="611" customWidth="1"/>
    <col min="12550" max="12550" width="72.42578125" style="611" customWidth="1"/>
    <col min="12551" max="12557" width="9.140625" style="611"/>
    <col min="12558" max="12558" width="14.85546875" style="611" bestFit="1" customWidth="1"/>
    <col min="12559" max="12800" width="9.140625" style="611"/>
    <col min="12801" max="12801" width="2.7109375" style="611" customWidth="1"/>
    <col min="12802" max="12802" width="4.42578125" style="611" customWidth="1"/>
    <col min="12803" max="12803" width="3.7109375" style="611" customWidth="1"/>
    <col min="12804" max="12804" width="32" style="611" customWidth="1"/>
    <col min="12805" max="12805" width="16.85546875" style="611" customWidth="1"/>
    <col min="12806" max="12806" width="72.42578125" style="611" customWidth="1"/>
    <col min="12807" max="12813" width="9.140625" style="611"/>
    <col min="12814" max="12814" width="14.85546875" style="611" bestFit="1" customWidth="1"/>
    <col min="12815" max="13056" width="9.140625" style="611"/>
    <col min="13057" max="13057" width="2.7109375" style="611" customWidth="1"/>
    <col min="13058" max="13058" width="4.42578125" style="611" customWidth="1"/>
    <col min="13059" max="13059" width="3.7109375" style="611" customWidth="1"/>
    <col min="13060" max="13060" width="32" style="611" customWidth="1"/>
    <col min="13061" max="13061" width="16.85546875" style="611" customWidth="1"/>
    <col min="13062" max="13062" width="72.42578125" style="611" customWidth="1"/>
    <col min="13063" max="13069" width="9.140625" style="611"/>
    <col min="13070" max="13070" width="14.85546875" style="611" bestFit="1" customWidth="1"/>
    <col min="13071" max="13312" width="9.140625" style="611"/>
    <col min="13313" max="13313" width="2.7109375" style="611" customWidth="1"/>
    <col min="13314" max="13314" width="4.42578125" style="611" customWidth="1"/>
    <col min="13315" max="13315" width="3.7109375" style="611" customWidth="1"/>
    <col min="13316" max="13316" width="32" style="611" customWidth="1"/>
    <col min="13317" max="13317" width="16.85546875" style="611" customWidth="1"/>
    <col min="13318" max="13318" width="72.42578125" style="611" customWidth="1"/>
    <col min="13319" max="13325" width="9.140625" style="611"/>
    <col min="13326" max="13326" width="14.85546875" style="611" bestFit="1" customWidth="1"/>
    <col min="13327" max="13568" width="9.140625" style="611"/>
    <col min="13569" max="13569" width="2.7109375" style="611" customWidth="1"/>
    <col min="13570" max="13570" width="4.42578125" style="611" customWidth="1"/>
    <col min="13571" max="13571" width="3.7109375" style="611" customWidth="1"/>
    <col min="13572" max="13572" width="32" style="611" customWidth="1"/>
    <col min="13573" max="13573" width="16.85546875" style="611" customWidth="1"/>
    <col min="13574" max="13574" width="72.42578125" style="611" customWidth="1"/>
    <col min="13575" max="13581" width="9.140625" style="611"/>
    <col min="13582" max="13582" width="14.85546875" style="611" bestFit="1" customWidth="1"/>
    <col min="13583" max="13824" width="9.140625" style="611"/>
    <col min="13825" max="13825" width="2.7109375" style="611" customWidth="1"/>
    <col min="13826" max="13826" width="4.42578125" style="611" customWidth="1"/>
    <col min="13827" max="13827" width="3.7109375" style="611" customWidth="1"/>
    <col min="13828" max="13828" width="32" style="611" customWidth="1"/>
    <col min="13829" max="13829" width="16.85546875" style="611" customWidth="1"/>
    <col min="13830" max="13830" width="72.42578125" style="611" customWidth="1"/>
    <col min="13831" max="13837" width="9.140625" style="611"/>
    <col min="13838" max="13838" width="14.85546875" style="611" bestFit="1" customWidth="1"/>
    <col min="13839" max="14080" width="9.140625" style="611"/>
    <col min="14081" max="14081" width="2.7109375" style="611" customWidth="1"/>
    <col min="14082" max="14082" width="4.42578125" style="611" customWidth="1"/>
    <col min="14083" max="14083" width="3.7109375" style="611" customWidth="1"/>
    <col min="14084" max="14084" width="32" style="611" customWidth="1"/>
    <col min="14085" max="14085" width="16.85546875" style="611" customWidth="1"/>
    <col min="14086" max="14086" width="72.42578125" style="611" customWidth="1"/>
    <col min="14087" max="14093" width="9.140625" style="611"/>
    <col min="14094" max="14094" width="14.85546875" style="611" bestFit="1" customWidth="1"/>
    <col min="14095" max="14336" width="9.140625" style="611"/>
    <col min="14337" max="14337" width="2.7109375" style="611" customWidth="1"/>
    <col min="14338" max="14338" width="4.42578125" style="611" customWidth="1"/>
    <col min="14339" max="14339" width="3.7109375" style="611" customWidth="1"/>
    <col min="14340" max="14340" width="32" style="611" customWidth="1"/>
    <col min="14341" max="14341" width="16.85546875" style="611" customWidth="1"/>
    <col min="14342" max="14342" width="72.42578125" style="611" customWidth="1"/>
    <col min="14343" max="14349" width="9.140625" style="611"/>
    <col min="14350" max="14350" width="14.85546875" style="611" bestFit="1" customWidth="1"/>
    <col min="14351" max="14592" width="9.140625" style="611"/>
    <col min="14593" max="14593" width="2.7109375" style="611" customWidth="1"/>
    <col min="14594" max="14594" width="4.42578125" style="611" customWidth="1"/>
    <col min="14595" max="14595" width="3.7109375" style="611" customWidth="1"/>
    <col min="14596" max="14596" width="32" style="611" customWidth="1"/>
    <col min="14597" max="14597" width="16.85546875" style="611" customWidth="1"/>
    <col min="14598" max="14598" width="72.42578125" style="611" customWidth="1"/>
    <col min="14599" max="14605" width="9.140625" style="611"/>
    <col min="14606" max="14606" width="14.85546875" style="611" bestFit="1" customWidth="1"/>
    <col min="14607" max="14848" width="9.140625" style="611"/>
    <col min="14849" max="14849" width="2.7109375" style="611" customWidth="1"/>
    <col min="14850" max="14850" width="4.42578125" style="611" customWidth="1"/>
    <col min="14851" max="14851" width="3.7109375" style="611" customWidth="1"/>
    <col min="14852" max="14852" width="32" style="611" customWidth="1"/>
    <col min="14853" max="14853" width="16.85546875" style="611" customWidth="1"/>
    <col min="14854" max="14854" width="72.42578125" style="611" customWidth="1"/>
    <col min="14855" max="14861" width="9.140625" style="611"/>
    <col min="14862" max="14862" width="14.85546875" style="611" bestFit="1" customWidth="1"/>
    <col min="14863" max="15104" width="9.140625" style="611"/>
    <col min="15105" max="15105" width="2.7109375" style="611" customWidth="1"/>
    <col min="15106" max="15106" width="4.42578125" style="611" customWidth="1"/>
    <col min="15107" max="15107" width="3.7109375" style="611" customWidth="1"/>
    <col min="15108" max="15108" width="32" style="611" customWidth="1"/>
    <col min="15109" max="15109" width="16.85546875" style="611" customWidth="1"/>
    <col min="15110" max="15110" width="72.42578125" style="611" customWidth="1"/>
    <col min="15111" max="15117" width="9.140625" style="611"/>
    <col min="15118" max="15118" width="14.85546875" style="611" bestFit="1" customWidth="1"/>
    <col min="15119" max="15360" width="9.140625" style="611"/>
    <col min="15361" max="15361" width="2.7109375" style="611" customWidth="1"/>
    <col min="15362" max="15362" width="4.42578125" style="611" customWidth="1"/>
    <col min="15363" max="15363" width="3.7109375" style="611" customWidth="1"/>
    <col min="15364" max="15364" width="32" style="611" customWidth="1"/>
    <col min="15365" max="15365" width="16.85546875" style="611" customWidth="1"/>
    <col min="15366" max="15366" width="72.42578125" style="611" customWidth="1"/>
    <col min="15367" max="15373" width="9.140625" style="611"/>
    <col min="15374" max="15374" width="14.85546875" style="611" bestFit="1" customWidth="1"/>
    <col min="15375" max="15616" width="9.140625" style="611"/>
    <col min="15617" max="15617" width="2.7109375" style="611" customWidth="1"/>
    <col min="15618" max="15618" width="4.42578125" style="611" customWidth="1"/>
    <col min="15619" max="15619" width="3.7109375" style="611" customWidth="1"/>
    <col min="15620" max="15620" width="32" style="611" customWidth="1"/>
    <col min="15621" max="15621" width="16.85546875" style="611" customWidth="1"/>
    <col min="15622" max="15622" width="72.42578125" style="611" customWidth="1"/>
    <col min="15623" max="15629" width="9.140625" style="611"/>
    <col min="15630" max="15630" width="14.85546875" style="611" bestFit="1" customWidth="1"/>
    <col min="15631" max="15872" width="9.140625" style="611"/>
    <col min="15873" max="15873" width="2.7109375" style="611" customWidth="1"/>
    <col min="15874" max="15874" width="4.42578125" style="611" customWidth="1"/>
    <col min="15875" max="15875" width="3.7109375" style="611" customWidth="1"/>
    <col min="15876" max="15876" width="32" style="611" customWidth="1"/>
    <col min="15877" max="15877" width="16.85546875" style="611" customWidth="1"/>
    <col min="15878" max="15878" width="72.42578125" style="611" customWidth="1"/>
    <col min="15879" max="15885" width="9.140625" style="611"/>
    <col min="15886" max="15886" width="14.85546875" style="611" bestFit="1" customWidth="1"/>
    <col min="15887" max="16128" width="9.140625" style="611"/>
    <col min="16129" max="16129" width="2.7109375" style="611" customWidth="1"/>
    <col min="16130" max="16130" width="4.42578125" style="611" customWidth="1"/>
    <col min="16131" max="16131" width="3.7109375" style="611" customWidth="1"/>
    <col min="16132" max="16132" width="32" style="611" customWidth="1"/>
    <col min="16133" max="16133" width="16.85546875" style="611" customWidth="1"/>
    <col min="16134" max="16134" width="72.42578125" style="611" customWidth="1"/>
    <col min="16135" max="16141" width="9.140625" style="611"/>
    <col min="16142" max="16142" width="14.85546875" style="611" bestFit="1" customWidth="1"/>
    <col min="16143" max="16384" width="9.140625" style="611"/>
  </cols>
  <sheetData>
    <row r="1" spans="1:15">
      <c r="A1" s="609" t="s">
        <v>493</v>
      </c>
      <c r="B1" s="610"/>
      <c r="C1" s="610"/>
      <c r="F1" s="612" t="s">
        <v>241</v>
      </c>
    </row>
    <row r="2" spans="1:15" ht="2.25" customHeight="1"/>
    <row r="3" spans="1:15" s="616" customFormat="1" ht="27.75">
      <c r="A3" s="614" t="s">
        <v>5</v>
      </c>
      <c r="B3" s="615"/>
      <c r="C3" s="615"/>
      <c r="D3" s="615"/>
      <c r="E3" s="615"/>
      <c r="F3" s="615"/>
      <c r="G3" s="615"/>
      <c r="H3" s="615"/>
      <c r="I3" s="615"/>
      <c r="J3" s="615"/>
      <c r="K3" s="615"/>
      <c r="N3" s="617"/>
      <c r="O3" s="618"/>
    </row>
    <row r="4" spans="1:15" s="616" customFormat="1" ht="27.75">
      <c r="A4" s="619"/>
      <c r="B4" s="616" t="s">
        <v>242</v>
      </c>
      <c r="L4" s="620"/>
      <c r="N4" s="617"/>
      <c r="O4" s="618"/>
    </row>
    <row r="5" spans="1:15" s="616" customFormat="1" ht="27.75">
      <c r="A5" s="619"/>
      <c r="D5" s="616" t="s">
        <v>466</v>
      </c>
      <c r="E5" s="617"/>
      <c r="F5" s="616" t="s">
        <v>3</v>
      </c>
      <c r="L5" s="620"/>
      <c r="N5" s="617"/>
      <c r="O5" s="618"/>
    </row>
    <row r="6" spans="1:15" s="616" customFormat="1" ht="27.75">
      <c r="A6" s="619"/>
      <c r="D6" s="616" t="s">
        <v>494</v>
      </c>
      <c r="E6" s="617">
        <f>+E7+E8+E9</f>
        <v>0</v>
      </c>
      <c r="F6" s="616" t="s">
        <v>3</v>
      </c>
      <c r="L6" s="620"/>
      <c r="N6" s="617"/>
      <c r="O6" s="618"/>
    </row>
    <row r="7" spans="1:15" s="616" customFormat="1" ht="27.75">
      <c r="A7" s="619"/>
      <c r="D7" s="621" t="s">
        <v>244</v>
      </c>
      <c r="E7" s="617"/>
      <c r="F7" s="616" t="s">
        <v>3</v>
      </c>
      <c r="L7" s="620"/>
      <c r="N7" s="617"/>
      <c r="O7" s="618"/>
    </row>
    <row r="8" spans="1:15" s="616" customFormat="1" ht="27.75">
      <c r="A8" s="619"/>
      <c r="D8" s="621" t="s">
        <v>245</v>
      </c>
      <c r="E8" s="617"/>
      <c r="F8" s="616" t="s">
        <v>3</v>
      </c>
      <c r="L8" s="620"/>
      <c r="N8" s="617"/>
      <c r="O8" s="618"/>
    </row>
    <row r="9" spans="1:15" s="616" customFormat="1" ht="27.75">
      <c r="A9" s="619"/>
      <c r="D9" s="621" t="s">
        <v>245</v>
      </c>
      <c r="E9" s="617"/>
      <c r="F9" s="616" t="s">
        <v>3</v>
      </c>
      <c r="L9" s="620"/>
      <c r="N9" s="617"/>
      <c r="O9" s="618"/>
    </row>
    <row r="10" spans="1:15" s="616" customFormat="1" ht="27.75">
      <c r="A10" s="619"/>
      <c r="D10" s="616" t="s">
        <v>495</v>
      </c>
      <c r="E10" s="617">
        <f>+E6-E5</f>
        <v>0</v>
      </c>
      <c r="F10" s="616" t="s">
        <v>3</v>
      </c>
      <c r="L10" s="620"/>
      <c r="N10" s="617"/>
      <c r="O10" s="618"/>
    </row>
    <row r="11" spans="1:15" s="616" customFormat="1" ht="27.75">
      <c r="A11" s="619"/>
      <c r="D11" s="616" t="s">
        <v>240</v>
      </c>
      <c r="E11" s="622" t="e">
        <f>+E10/E5</f>
        <v>#DIV/0!</v>
      </c>
      <c r="L11" s="620"/>
      <c r="N11" s="617"/>
      <c r="O11" s="618"/>
    </row>
    <row r="12" spans="1:15" s="616" customFormat="1" ht="0.75" customHeight="1">
      <c r="N12" s="617"/>
      <c r="O12" s="618"/>
    </row>
  </sheetData>
  <pageMargins left="0.55118110236220497" right="0.23622047244094499" top="0.43307086614173201" bottom="0.39370078740157499" header="0.31496062992126" footer="0.196850393700787"/>
  <pageSetup paperSize="9" orientation="portrait" r:id="rId1"/>
  <headerFooter alignWithMargins="0">
    <oddFooter>&amp;C&amp;8&amp;P/&amp;N&amp;R&amp;8&amp;F/&amp;A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J39"/>
  <sheetViews>
    <sheetView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O12" sqref="O12"/>
    </sheetView>
  </sheetViews>
  <sheetFormatPr defaultColWidth="9" defaultRowHeight="21.75"/>
  <cols>
    <col min="1" max="1" width="51.7109375" style="762" customWidth="1"/>
    <col min="2" max="2" width="15.28515625" style="808" bestFit="1" customWidth="1"/>
    <col min="3" max="3" width="15" style="808" customWidth="1"/>
    <col min="4" max="4" width="15.5703125" style="808" customWidth="1"/>
    <col min="5" max="5" width="17.42578125" style="808" bestFit="1" customWidth="1"/>
    <col min="6" max="6" width="3" style="762" customWidth="1"/>
    <col min="7" max="7" width="8.28515625" style="765" customWidth="1"/>
    <col min="8" max="8" width="8.28515625" style="766" customWidth="1"/>
    <col min="9" max="9" width="8.28515625" style="765" customWidth="1"/>
    <col min="10" max="10" width="8.28515625" style="766" customWidth="1"/>
    <col min="11" max="16384" width="9" style="762"/>
  </cols>
  <sheetData>
    <row r="1" spans="1:10" ht="23.25">
      <c r="A1" s="758" t="s">
        <v>496</v>
      </c>
      <c r="B1" s="758"/>
      <c r="C1" s="758"/>
      <c r="D1" s="758"/>
      <c r="E1" s="758"/>
      <c r="F1" s="759"/>
      <c r="G1" s="760"/>
      <c r="H1" s="761"/>
      <c r="I1" s="760"/>
      <c r="J1" s="761"/>
    </row>
    <row r="2" spans="1:10" ht="23.25">
      <c r="A2" s="763"/>
      <c r="B2" s="764"/>
      <c r="C2" s="764"/>
      <c r="D2" s="764"/>
      <c r="E2" s="764"/>
    </row>
    <row r="3" spans="1:10" s="769" customFormat="1" ht="24.75">
      <c r="A3" s="767"/>
      <c r="B3" s="1137" t="s">
        <v>467</v>
      </c>
      <c r="C3" s="1137"/>
      <c r="D3" s="1137"/>
      <c r="E3" s="768" t="s">
        <v>497</v>
      </c>
      <c r="G3" s="1138" t="s">
        <v>498</v>
      </c>
      <c r="H3" s="1138"/>
      <c r="I3" s="1138"/>
      <c r="J3" s="1138"/>
    </row>
    <row r="4" spans="1:10" s="772" customFormat="1" ht="37.5">
      <c r="A4" s="770" t="s">
        <v>386</v>
      </c>
      <c r="B4" s="771" t="s">
        <v>387</v>
      </c>
      <c r="C4" s="771" t="s">
        <v>388</v>
      </c>
      <c r="D4" s="771" t="s">
        <v>389</v>
      </c>
      <c r="E4" s="771" t="s">
        <v>387</v>
      </c>
      <c r="G4" s="1139" t="s">
        <v>390</v>
      </c>
      <c r="H4" s="1139"/>
      <c r="I4" s="1139" t="s">
        <v>391</v>
      </c>
      <c r="J4" s="1139"/>
    </row>
    <row r="5" spans="1:10" s="772" customFormat="1" ht="24.75">
      <c r="A5" s="773"/>
      <c r="B5" s="774"/>
      <c r="C5" s="774"/>
      <c r="D5" s="774"/>
      <c r="E5" s="774"/>
      <c r="G5" s="775" t="s">
        <v>126</v>
      </c>
      <c r="H5" s="776" t="s">
        <v>392</v>
      </c>
      <c r="I5" s="775" t="s">
        <v>126</v>
      </c>
      <c r="J5" s="776" t="s">
        <v>392</v>
      </c>
    </row>
    <row r="6" spans="1:10" s="783" customFormat="1" ht="24.75">
      <c r="A6" s="777" t="s">
        <v>393</v>
      </c>
      <c r="B6" s="778">
        <f>+B7+B26+B31</f>
        <v>0</v>
      </c>
      <c r="C6" s="778">
        <f>+C7+C26+C31</f>
        <v>0</v>
      </c>
      <c r="D6" s="778">
        <f>+D7+D26+D31</f>
        <v>0</v>
      </c>
      <c r="E6" s="778">
        <f>+E7+E26+E31</f>
        <v>0</v>
      </c>
      <c r="F6" s="779"/>
      <c r="G6" s="780">
        <f t="shared" ref="G6:I6" si="0">+G7+G26+G31</f>
        <v>0</v>
      </c>
      <c r="H6" s="781" t="e">
        <f>+G6/B6</f>
        <v>#DIV/0!</v>
      </c>
      <c r="I6" s="780">
        <f t="shared" si="0"/>
        <v>0</v>
      </c>
      <c r="J6" s="782" t="e">
        <f>+I6/B6</f>
        <v>#DIV/0!</v>
      </c>
    </row>
    <row r="7" spans="1:10" s="783" customFormat="1" ht="24" customHeight="1">
      <c r="A7" s="784" t="s">
        <v>394</v>
      </c>
      <c r="B7" s="785">
        <f t="shared" ref="B7:E7" si="1">+B8+B13</f>
        <v>0</v>
      </c>
      <c r="C7" s="785">
        <f t="shared" si="1"/>
        <v>0</v>
      </c>
      <c r="D7" s="785">
        <f t="shared" si="1"/>
        <v>0</v>
      </c>
      <c r="E7" s="785">
        <f t="shared" si="1"/>
        <v>0</v>
      </c>
      <c r="F7" s="786"/>
      <c r="G7" s="780">
        <f t="shared" ref="G7:I7" si="2">+G8+G13</f>
        <v>0</v>
      </c>
      <c r="H7" s="781" t="e">
        <f t="shared" ref="H7:H36" si="3">+G7/B7</f>
        <v>#DIV/0!</v>
      </c>
      <c r="I7" s="780">
        <f t="shared" si="2"/>
        <v>0</v>
      </c>
      <c r="J7" s="782" t="e">
        <f t="shared" ref="J7:J36" si="4">+I7/B7</f>
        <v>#DIV/0!</v>
      </c>
    </row>
    <row r="8" spans="1:10" s="769" customFormat="1" ht="24" customHeight="1">
      <c r="A8" s="787" t="s">
        <v>395</v>
      </c>
      <c r="B8" s="788">
        <f>+B9</f>
        <v>0</v>
      </c>
      <c r="C8" s="788">
        <f t="shared" ref="C8:I8" si="5">+C9</f>
        <v>0</v>
      </c>
      <c r="D8" s="788">
        <f t="shared" si="5"/>
        <v>0</v>
      </c>
      <c r="E8" s="788">
        <f t="shared" si="5"/>
        <v>0</v>
      </c>
      <c r="F8" s="789"/>
      <c r="G8" s="790">
        <f>+G9</f>
        <v>0</v>
      </c>
      <c r="H8" s="1010" t="e">
        <f>+G8/B8</f>
        <v>#DIV/0!</v>
      </c>
      <c r="I8" s="790">
        <f t="shared" si="5"/>
        <v>0</v>
      </c>
      <c r="J8" s="782" t="e">
        <f t="shared" si="4"/>
        <v>#DIV/0!</v>
      </c>
    </row>
    <row r="9" spans="1:10" s="769" customFormat="1" ht="24" customHeight="1">
      <c r="A9" s="791" t="s">
        <v>396</v>
      </c>
      <c r="B9" s="792">
        <f>SUM(B10:B12)</f>
        <v>0</v>
      </c>
      <c r="C9" s="792">
        <f t="shared" ref="C9" si="6">SUM(C10:C12)</f>
        <v>0</v>
      </c>
      <c r="D9" s="792">
        <f>SUM(D10:D12)</f>
        <v>0</v>
      </c>
      <c r="E9" s="792">
        <f>SUM(E10:E12)</f>
        <v>0</v>
      </c>
      <c r="F9" s="793"/>
      <c r="G9" s="794">
        <f>SUM(G10:G12)</f>
        <v>0</v>
      </c>
      <c r="H9" s="781" t="e">
        <f t="shared" si="3"/>
        <v>#DIV/0!</v>
      </c>
      <c r="I9" s="794">
        <f t="shared" ref="I9" si="7">SUM(I10:I12)</f>
        <v>0</v>
      </c>
      <c r="J9" s="782" t="e">
        <f t="shared" si="4"/>
        <v>#DIV/0!</v>
      </c>
    </row>
    <row r="10" spans="1:10" s="769" customFormat="1" ht="24" customHeight="1">
      <c r="A10" s="795" t="s">
        <v>397</v>
      </c>
      <c r="B10" s="792"/>
      <c r="C10" s="792"/>
      <c r="D10" s="792"/>
      <c r="E10" s="792"/>
      <c r="G10" s="796">
        <f>+C10-B10</f>
        <v>0</v>
      </c>
      <c r="H10" s="781" t="e">
        <f t="shared" si="3"/>
        <v>#DIV/0!</v>
      </c>
      <c r="I10" s="796">
        <f>+D10-B10</f>
        <v>0</v>
      </c>
      <c r="J10" s="782" t="e">
        <f t="shared" si="4"/>
        <v>#DIV/0!</v>
      </c>
    </row>
    <row r="11" spans="1:10" s="769" customFormat="1" ht="24" customHeight="1">
      <c r="A11" s="795" t="s">
        <v>398</v>
      </c>
      <c r="B11" s="792"/>
      <c r="C11" s="792"/>
      <c r="D11" s="792"/>
      <c r="E11" s="792"/>
      <c r="G11" s="796">
        <f t="shared" ref="G11:G12" si="8">+C11-B11</f>
        <v>0</v>
      </c>
      <c r="H11" s="781" t="e">
        <f t="shared" si="3"/>
        <v>#DIV/0!</v>
      </c>
      <c r="I11" s="796">
        <f t="shared" ref="I11:I12" si="9">+D11-B11</f>
        <v>0</v>
      </c>
      <c r="J11" s="782" t="e">
        <f t="shared" si="4"/>
        <v>#DIV/0!</v>
      </c>
    </row>
    <row r="12" spans="1:10" s="769" customFormat="1" ht="24.75">
      <c r="A12" s="795" t="s">
        <v>371</v>
      </c>
      <c r="B12" s="792"/>
      <c r="C12" s="792"/>
      <c r="D12" s="792"/>
      <c r="E12" s="792"/>
      <c r="G12" s="796">
        <f t="shared" si="8"/>
        <v>0</v>
      </c>
      <c r="H12" s="781" t="e">
        <f t="shared" si="3"/>
        <v>#DIV/0!</v>
      </c>
      <c r="I12" s="796">
        <f t="shared" si="9"/>
        <v>0</v>
      </c>
      <c r="J12" s="782" t="e">
        <f t="shared" si="4"/>
        <v>#DIV/0!</v>
      </c>
    </row>
    <row r="13" spans="1:10" s="769" customFormat="1" ht="24" customHeight="1">
      <c r="A13" s="787" t="s">
        <v>399</v>
      </c>
      <c r="B13" s="788">
        <f>+B14+B20</f>
        <v>0</v>
      </c>
      <c r="C13" s="788">
        <f t="shared" ref="C13:E13" si="10">+C14+C20</f>
        <v>0</v>
      </c>
      <c r="D13" s="788">
        <f t="shared" si="10"/>
        <v>0</v>
      </c>
      <c r="E13" s="788">
        <f t="shared" si="10"/>
        <v>0</v>
      </c>
      <c r="F13" s="789"/>
      <c r="G13" s="790">
        <f t="shared" ref="G13:I13" si="11">+G14+G20</f>
        <v>0</v>
      </c>
      <c r="H13" s="781" t="e">
        <f t="shared" si="3"/>
        <v>#DIV/0!</v>
      </c>
      <c r="I13" s="790">
        <f t="shared" si="11"/>
        <v>0</v>
      </c>
      <c r="J13" s="782" t="e">
        <f t="shared" si="4"/>
        <v>#DIV/0!</v>
      </c>
    </row>
    <row r="14" spans="1:10" s="769" customFormat="1" ht="24" customHeight="1">
      <c r="A14" s="791" t="s">
        <v>396</v>
      </c>
      <c r="B14" s="797">
        <f t="shared" ref="B14:E14" si="12">SUM(B15:B19)</f>
        <v>0</v>
      </c>
      <c r="C14" s="797">
        <f t="shared" si="12"/>
        <v>0</v>
      </c>
      <c r="D14" s="797">
        <f t="shared" si="12"/>
        <v>0</v>
      </c>
      <c r="E14" s="797">
        <f t="shared" si="12"/>
        <v>0</v>
      </c>
      <c r="F14" s="798"/>
      <c r="G14" s="799">
        <f t="shared" ref="G14:I14" si="13">SUM(G15:G19)</f>
        <v>0</v>
      </c>
      <c r="H14" s="781" t="e">
        <f t="shared" si="3"/>
        <v>#DIV/0!</v>
      </c>
      <c r="I14" s="799">
        <f t="shared" si="13"/>
        <v>0</v>
      </c>
      <c r="J14" s="782" t="e">
        <f t="shared" si="4"/>
        <v>#DIV/0!</v>
      </c>
    </row>
    <row r="15" spans="1:10" s="769" customFormat="1" ht="24" customHeight="1">
      <c r="A15" s="795" t="s">
        <v>400</v>
      </c>
      <c r="B15" s="792"/>
      <c r="C15" s="792"/>
      <c r="D15" s="792"/>
      <c r="E15" s="792"/>
      <c r="G15" s="796">
        <f t="shared" ref="G15:G19" si="14">+C15-B15</f>
        <v>0</v>
      </c>
      <c r="H15" s="781" t="e">
        <f t="shared" si="3"/>
        <v>#DIV/0!</v>
      </c>
      <c r="I15" s="796">
        <f t="shared" ref="I15:I19" si="15">+D15-B15</f>
        <v>0</v>
      </c>
      <c r="J15" s="782" t="e">
        <f t="shared" si="4"/>
        <v>#DIV/0!</v>
      </c>
    </row>
    <row r="16" spans="1:10" s="769" customFormat="1" ht="24" customHeight="1">
      <c r="A16" s="795" t="s">
        <v>401</v>
      </c>
      <c r="B16" s="792"/>
      <c r="C16" s="792"/>
      <c r="D16" s="792"/>
      <c r="E16" s="792"/>
      <c r="G16" s="796">
        <f t="shared" si="14"/>
        <v>0</v>
      </c>
      <c r="H16" s="781" t="e">
        <f t="shared" si="3"/>
        <v>#DIV/0!</v>
      </c>
      <c r="I16" s="796">
        <f t="shared" si="15"/>
        <v>0</v>
      </c>
      <c r="J16" s="782" t="e">
        <f t="shared" si="4"/>
        <v>#DIV/0!</v>
      </c>
    </row>
    <row r="17" spans="1:10" s="769" customFormat="1" ht="24" customHeight="1">
      <c r="A17" s="795" t="s">
        <v>397</v>
      </c>
      <c r="B17" s="792"/>
      <c r="C17" s="792"/>
      <c r="D17" s="792"/>
      <c r="E17" s="792"/>
      <c r="G17" s="796">
        <f t="shared" si="14"/>
        <v>0</v>
      </c>
      <c r="H17" s="781" t="e">
        <f t="shared" si="3"/>
        <v>#DIV/0!</v>
      </c>
      <c r="I17" s="796">
        <f t="shared" si="15"/>
        <v>0</v>
      </c>
      <c r="J17" s="782" t="e">
        <f t="shared" si="4"/>
        <v>#DIV/0!</v>
      </c>
    </row>
    <row r="18" spans="1:10" s="769" customFormat="1" ht="24" customHeight="1">
      <c r="A18" s="795" t="s">
        <v>398</v>
      </c>
      <c r="B18" s="792"/>
      <c r="C18" s="792"/>
      <c r="D18" s="792"/>
      <c r="E18" s="792"/>
      <c r="G18" s="796">
        <f t="shared" si="14"/>
        <v>0</v>
      </c>
      <c r="H18" s="781" t="e">
        <f t="shared" si="3"/>
        <v>#DIV/0!</v>
      </c>
      <c r="I18" s="796">
        <f t="shared" si="15"/>
        <v>0</v>
      </c>
      <c r="J18" s="782" t="e">
        <f t="shared" si="4"/>
        <v>#DIV/0!</v>
      </c>
    </row>
    <row r="19" spans="1:10" s="769" customFormat="1" ht="24" customHeight="1">
      <c r="A19" s="795" t="s">
        <v>371</v>
      </c>
      <c r="B19" s="792"/>
      <c r="C19" s="792"/>
      <c r="D19" s="792"/>
      <c r="E19" s="792"/>
      <c r="G19" s="796">
        <f t="shared" si="14"/>
        <v>0</v>
      </c>
      <c r="H19" s="781" t="e">
        <f t="shared" si="3"/>
        <v>#DIV/0!</v>
      </c>
      <c r="I19" s="796">
        <f t="shared" si="15"/>
        <v>0</v>
      </c>
      <c r="J19" s="782" t="e">
        <f t="shared" si="4"/>
        <v>#DIV/0!</v>
      </c>
    </row>
    <row r="20" spans="1:10" s="769" customFormat="1" ht="24" customHeight="1">
      <c r="A20" s="791" t="s">
        <v>402</v>
      </c>
      <c r="B20" s="797">
        <f>SUM(B21:B25)</f>
        <v>0</v>
      </c>
      <c r="C20" s="797">
        <f t="shared" ref="C20:I20" si="16">SUM(C21:C25)</f>
        <v>0</v>
      </c>
      <c r="D20" s="797">
        <f t="shared" si="16"/>
        <v>0</v>
      </c>
      <c r="E20" s="797">
        <f t="shared" si="16"/>
        <v>0</v>
      </c>
      <c r="F20" s="798"/>
      <c r="G20" s="799">
        <f t="shared" si="16"/>
        <v>0</v>
      </c>
      <c r="H20" s="781" t="e">
        <f t="shared" si="3"/>
        <v>#DIV/0!</v>
      </c>
      <c r="I20" s="799">
        <f t="shared" si="16"/>
        <v>0</v>
      </c>
      <c r="J20" s="782" t="e">
        <f t="shared" si="4"/>
        <v>#DIV/0!</v>
      </c>
    </row>
    <row r="21" spans="1:10" s="769" customFormat="1" ht="24" customHeight="1">
      <c r="A21" s="795" t="s">
        <v>400</v>
      </c>
      <c r="B21" s="792"/>
      <c r="C21" s="792"/>
      <c r="D21" s="792"/>
      <c r="E21" s="792"/>
      <c r="G21" s="796">
        <f t="shared" ref="G21:G25" si="17">+C21-B21</f>
        <v>0</v>
      </c>
      <c r="H21" s="781" t="e">
        <f t="shared" si="3"/>
        <v>#DIV/0!</v>
      </c>
      <c r="I21" s="796">
        <f t="shared" ref="I21:I25" si="18">+D21-B21</f>
        <v>0</v>
      </c>
      <c r="J21" s="782" t="e">
        <f t="shared" si="4"/>
        <v>#DIV/0!</v>
      </c>
    </row>
    <row r="22" spans="1:10" s="769" customFormat="1" ht="24" customHeight="1">
      <c r="A22" s="795" t="s">
        <v>401</v>
      </c>
      <c r="B22" s="792"/>
      <c r="C22" s="792"/>
      <c r="D22" s="792"/>
      <c r="E22" s="792"/>
      <c r="G22" s="796">
        <f t="shared" si="17"/>
        <v>0</v>
      </c>
      <c r="H22" s="781" t="e">
        <f t="shared" si="3"/>
        <v>#DIV/0!</v>
      </c>
      <c r="I22" s="796">
        <f t="shared" si="18"/>
        <v>0</v>
      </c>
      <c r="J22" s="782" t="e">
        <f t="shared" si="4"/>
        <v>#DIV/0!</v>
      </c>
    </row>
    <row r="23" spans="1:10" s="769" customFormat="1" ht="24" customHeight="1">
      <c r="A23" s="795" t="s">
        <v>397</v>
      </c>
      <c r="B23" s="792"/>
      <c r="C23" s="792"/>
      <c r="D23" s="792"/>
      <c r="E23" s="792"/>
      <c r="G23" s="796">
        <f t="shared" si="17"/>
        <v>0</v>
      </c>
      <c r="H23" s="781" t="e">
        <f t="shared" si="3"/>
        <v>#DIV/0!</v>
      </c>
      <c r="I23" s="796">
        <f t="shared" si="18"/>
        <v>0</v>
      </c>
      <c r="J23" s="782" t="e">
        <f t="shared" si="4"/>
        <v>#DIV/0!</v>
      </c>
    </row>
    <row r="24" spans="1:10" s="769" customFormat="1" ht="24" customHeight="1">
      <c r="A24" s="795" t="s">
        <v>398</v>
      </c>
      <c r="B24" s="792"/>
      <c r="C24" s="792"/>
      <c r="D24" s="792"/>
      <c r="E24" s="792"/>
      <c r="G24" s="796">
        <f t="shared" si="17"/>
        <v>0</v>
      </c>
      <c r="H24" s="781" t="e">
        <f t="shared" si="3"/>
        <v>#DIV/0!</v>
      </c>
      <c r="I24" s="796">
        <f t="shared" si="18"/>
        <v>0</v>
      </c>
      <c r="J24" s="782" t="e">
        <f t="shared" si="4"/>
        <v>#DIV/0!</v>
      </c>
    </row>
    <row r="25" spans="1:10" s="769" customFormat="1" ht="24" customHeight="1">
      <c r="A25" s="795" t="s">
        <v>371</v>
      </c>
      <c r="B25" s="792"/>
      <c r="C25" s="792"/>
      <c r="D25" s="792"/>
      <c r="E25" s="792"/>
      <c r="G25" s="796">
        <f t="shared" si="17"/>
        <v>0</v>
      </c>
      <c r="H25" s="781" t="e">
        <f t="shared" si="3"/>
        <v>#DIV/0!</v>
      </c>
      <c r="I25" s="796">
        <f t="shared" si="18"/>
        <v>0</v>
      </c>
      <c r="J25" s="782" t="e">
        <f t="shared" si="4"/>
        <v>#DIV/0!</v>
      </c>
    </row>
    <row r="26" spans="1:10" s="783" customFormat="1" ht="24" customHeight="1">
      <c r="A26" s="784" t="s">
        <v>403</v>
      </c>
      <c r="B26" s="785">
        <f>+B27</f>
        <v>0</v>
      </c>
      <c r="C26" s="785">
        <f t="shared" ref="C26:E26" si="19">+C27</f>
        <v>0</v>
      </c>
      <c r="D26" s="785">
        <f t="shared" si="19"/>
        <v>0</v>
      </c>
      <c r="E26" s="785">
        <f t="shared" si="19"/>
        <v>0</v>
      </c>
      <c r="F26" s="786"/>
      <c r="G26" s="780">
        <f t="shared" ref="G26" si="20">+G27</f>
        <v>0</v>
      </c>
      <c r="H26" s="781" t="e">
        <f t="shared" si="3"/>
        <v>#DIV/0!</v>
      </c>
      <c r="I26" s="780">
        <f t="shared" ref="I26" si="21">+I27</f>
        <v>0</v>
      </c>
      <c r="J26" s="782" t="e">
        <f t="shared" si="4"/>
        <v>#DIV/0!</v>
      </c>
    </row>
    <row r="27" spans="1:10" s="769" customFormat="1" ht="24" customHeight="1">
      <c r="A27" s="791" t="s">
        <v>396</v>
      </c>
      <c r="B27" s="792">
        <f>SUM(B28:B30)</f>
        <v>0</v>
      </c>
      <c r="C27" s="792">
        <f t="shared" ref="C27:E27" si="22">SUM(C28:C30)</f>
        <v>0</v>
      </c>
      <c r="D27" s="792">
        <f>SUM(D28:D30)</f>
        <v>0</v>
      </c>
      <c r="E27" s="792">
        <f t="shared" si="22"/>
        <v>0</v>
      </c>
      <c r="F27" s="793"/>
      <c r="G27" s="794">
        <f t="shared" ref="G27:I27" si="23">SUM(G28:G30)</f>
        <v>0</v>
      </c>
      <c r="H27" s="781" t="e">
        <f t="shared" si="3"/>
        <v>#DIV/0!</v>
      </c>
      <c r="I27" s="794">
        <f t="shared" si="23"/>
        <v>0</v>
      </c>
      <c r="J27" s="782" t="e">
        <f t="shared" si="4"/>
        <v>#DIV/0!</v>
      </c>
    </row>
    <row r="28" spans="1:10" s="769" customFormat="1" ht="24" customHeight="1">
      <c r="A28" s="795" t="s">
        <v>400</v>
      </c>
      <c r="B28" s="792"/>
      <c r="C28" s="792"/>
      <c r="D28" s="792"/>
      <c r="E28" s="792"/>
      <c r="G28" s="796">
        <f t="shared" ref="G28:G30" si="24">+C28-B28</f>
        <v>0</v>
      </c>
      <c r="H28" s="781" t="e">
        <f t="shared" si="3"/>
        <v>#DIV/0!</v>
      </c>
      <c r="I28" s="796">
        <f t="shared" ref="I28:I30" si="25">+D28-B28</f>
        <v>0</v>
      </c>
      <c r="J28" s="782" t="e">
        <f t="shared" si="4"/>
        <v>#DIV/0!</v>
      </c>
    </row>
    <row r="29" spans="1:10" s="769" customFormat="1" ht="24" customHeight="1">
      <c r="A29" s="795" t="s">
        <v>401</v>
      </c>
      <c r="B29" s="792"/>
      <c r="C29" s="792"/>
      <c r="D29" s="792"/>
      <c r="E29" s="792"/>
      <c r="G29" s="796">
        <f t="shared" si="24"/>
        <v>0</v>
      </c>
      <c r="H29" s="781" t="e">
        <f t="shared" si="3"/>
        <v>#DIV/0!</v>
      </c>
      <c r="I29" s="796">
        <f t="shared" si="25"/>
        <v>0</v>
      </c>
      <c r="J29" s="782" t="e">
        <f t="shared" si="4"/>
        <v>#DIV/0!</v>
      </c>
    </row>
    <row r="30" spans="1:10" s="769" customFormat="1" ht="24" customHeight="1">
      <c r="A30" s="795" t="s">
        <v>371</v>
      </c>
      <c r="B30" s="792"/>
      <c r="C30" s="792"/>
      <c r="D30" s="792"/>
      <c r="E30" s="792"/>
      <c r="G30" s="796">
        <f t="shared" si="24"/>
        <v>0</v>
      </c>
      <c r="H30" s="781" t="e">
        <f t="shared" si="3"/>
        <v>#DIV/0!</v>
      </c>
      <c r="I30" s="796">
        <f t="shared" si="25"/>
        <v>0</v>
      </c>
      <c r="J30" s="782" t="e">
        <f t="shared" si="4"/>
        <v>#DIV/0!</v>
      </c>
    </row>
    <row r="31" spans="1:10" s="783" customFormat="1" ht="24.75">
      <c r="A31" s="784" t="s">
        <v>404</v>
      </c>
      <c r="B31" s="785">
        <f>+B32</f>
        <v>0</v>
      </c>
      <c r="C31" s="785">
        <f t="shared" ref="C31:I31" si="26">+C32</f>
        <v>0</v>
      </c>
      <c r="D31" s="785">
        <f t="shared" si="26"/>
        <v>0</v>
      </c>
      <c r="E31" s="785">
        <f t="shared" si="26"/>
        <v>0</v>
      </c>
      <c r="F31" s="786"/>
      <c r="G31" s="780">
        <f t="shared" si="26"/>
        <v>0</v>
      </c>
      <c r="H31" s="781" t="e">
        <f t="shared" si="3"/>
        <v>#DIV/0!</v>
      </c>
      <c r="I31" s="780">
        <f t="shared" si="26"/>
        <v>0</v>
      </c>
      <c r="J31" s="782" t="e">
        <f t="shared" si="4"/>
        <v>#DIV/0!</v>
      </c>
    </row>
    <row r="32" spans="1:10" s="769" customFormat="1" ht="24" customHeight="1">
      <c r="A32" s="791" t="s">
        <v>396</v>
      </c>
      <c r="B32" s="800">
        <f>SUM(B33:B36)</f>
        <v>0</v>
      </c>
      <c r="C32" s="800">
        <f t="shared" ref="C32:E32" si="27">SUM(C33:C36)</f>
        <v>0</v>
      </c>
      <c r="D32" s="800">
        <f t="shared" si="27"/>
        <v>0</v>
      </c>
      <c r="E32" s="800">
        <f t="shared" si="27"/>
        <v>0</v>
      </c>
      <c r="F32" s="789"/>
      <c r="G32" s="794">
        <f t="shared" ref="G32:I32" si="28">SUM(G33:G36)</f>
        <v>0</v>
      </c>
      <c r="H32" s="781" t="e">
        <f t="shared" si="3"/>
        <v>#DIV/0!</v>
      </c>
      <c r="I32" s="794">
        <f t="shared" si="28"/>
        <v>0</v>
      </c>
      <c r="J32" s="782" t="e">
        <f t="shared" si="4"/>
        <v>#DIV/0!</v>
      </c>
    </row>
    <row r="33" spans="1:10" s="769" customFormat="1" ht="24" customHeight="1">
      <c r="A33" s="801" t="s">
        <v>400</v>
      </c>
      <c r="B33" s="800"/>
      <c r="C33" s="800"/>
      <c r="D33" s="800"/>
      <c r="E33" s="800"/>
      <c r="G33" s="796">
        <f t="shared" ref="G33:G36" si="29">+C33-B33</f>
        <v>0</v>
      </c>
      <c r="H33" s="781" t="e">
        <f t="shared" si="3"/>
        <v>#DIV/0!</v>
      </c>
      <c r="I33" s="796">
        <f t="shared" ref="I33:I36" si="30">+D33-B33</f>
        <v>0</v>
      </c>
      <c r="J33" s="782" t="e">
        <f t="shared" si="4"/>
        <v>#DIV/0!</v>
      </c>
    </row>
    <row r="34" spans="1:10" s="769" customFormat="1" ht="24.75">
      <c r="A34" s="801" t="s">
        <v>401</v>
      </c>
      <c r="B34" s="800"/>
      <c r="C34" s="800"/>
      <c r="D34" s="800"/>
      <c r="E34" s="800"/>
      <c r="G34" s="796">
        <f t="shared" si="29"/>
        <v>0</v>
      </c>
      <c r="H34" s="781" t="e">
        <f t="shared" si="3"/>
        <v>#DIV/0!</v>
      </c>
      <c r="I34" s="796">
        <f t="shared" si="30"/>
        <v>0</v>
      </c>
      <c r="J34" s="782" t="e">
        <f t="shared" si="4"/>
        <v>#DIV/0!</v>
      </c>
    </row>
    <row r="35" spans="1:10" s="769" customFormat="1" ht="24.75">
      <c r="A35" s="801" t="s">
        <v>397</v>
      </c>
      <c r="B35" s="800"/>
      <c r="C35" s="800"/>
      <c r="D35" s="800"/>
      <c r="E35" s="800"/>
      <c r="G35" s="796">
        <f t="shared" si="29"/>
        <v>0</v>
      </c>
      <c r="H35" s="781" t="e">
        <f t="shared" si="3"/>
        <v>#DIV/0!</v>
      </c>
      <c r="I35" s="796">
        <f t="shared" si="30"/>
        <v>0</v>
      </c>
      <c r="J35" s="782" t="e">
        <f t="shared" si="4"/>
        <v>#DIV/0!</v>
      </c>
    </row>
    <row r="36" spans="1:10" s="769" customFormat="1" ht="24.75">
      <c r="A36" s="802" t="s">
        <v>371</v>
      </c>
      <c r="B36" s="803"/>
      <c r="C36" s="803"/>
      <c r="D36" s="803"/>
      <c r="E36" s="803"/>
      <c r="G36" s="804">
        <f t="shared" si="29"/>
        <v>0</v>
      </c>
      <c r="H36" s="805" t="e">
        <f t="shared" si="3"/>
        <v>#DIV/0!</v>
      </c>
      <c r="I36" s="804">
        <f t="shared" si="30"/>
        <v>0</v>
      </c>
      <c r="J36" s="806" t="e">
        <f t="shared" si="4"/>
        <v>#DIV/0!</v>
      </c>
    </row>
    <row r="38" spans="1:10" ht="23.25">
      <c r="A38" s="807"/>
    </row>
    <row r="39" spans="1:10" ht="23.25">
      <c r="A39" s="807"/>
    </row>
  </sheetData>
  <mergeCells count="4">
    <mergeCell ref="B3:D3"/>
    <mergeCell ref="G3:J3"/>
    <mergeCell ref="G4:H4"/>
    <mergeCell ref="I4:J4"/>
  </mergeCells>
  <pageMargins left="0.19685039370078741" right="0.19685039370078741" top="0.31496062992125984" bottom="0.31496062992125984" header="0.31496062992125984" footer="0.31496062992125984"/>
  <pageSetup paperSize="9"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7030A0"/>
    <pageSetUpPr fitToPage="1"/>
  </sheetPr>
  <dimension ref="A1:AC247"/>
  <sheetViews>
    <sheetView zoomScaleNormal="100" zoomScaleSheetLayoutView="100" workbookViewId="0">
      <pane xSplit="2" ySplit="7" topLeftCell="Q95" activePane="bottomRight" state="frozen"/>
      <selection activeCell="H165" sqref="H165"/>
      <selection pane="topRight" activeCell="H165" sqref="H165"/>
      <selection pane="bottomLeft" activeCell="H165" sqref="H165"/>
      <selection pane="bottomRight" activeCell="Y101" sqref="Y101"/>
    </sheetView>
  </sheetViews>
  <sheetFormatPr defaultRowHeight="18.75"/>
  <cols>
    <col min="1" max="1" width="6.7109375" style="811" customWidth="1"/>
    <col min="2" max="2" width="30.42578125" style="811" customWidth="1"/>
    <col min="3" max="3" width="13.140625" style="850" customWidth="1"/>
    <col min="4" max="4" width="12.42578125" style="850" customWidth="1"/>
    <col min="5" max="5" width="11.7109375" style="850" customWidth="1"/>
    <col min="6" max="6" width="12.5703125" style="850" customWidth="1"/>
    <col min="7" max="7" width="12.140625" style="850" customWidth="1"/>
    <col min="8" max="8" width="11.7109375" style="850" customWidth="1"/>
    <col min="9" max="9" width="11.85546875" style="850" customWidth="1"/>
    <col min="10" max="10" width="10.7109375" style="850" customWidth="1"/>
    <col min="11" max="11" width="10.42578125" style="850" customWidth="1"/>
    <col min="12" max="12" width="13.140625" style="850" customWidth="1"/>
    <col min="13" max="13" width="12.42578125" style="850" customWidth="1"/>
    <col min="14" max="14" width="11.7109375" style="850" customWidth="1"/>
    <col min="15" max="15" width="12.5703125" style="850" customWidth="1"/>
    <col min="16" max="16" width="12.140625" style="850" customWidth="1"/>
    <col min="17" max="17" width="11.7109375" style="850" customWidth="1"/>
    <col min="18" max="18" width="11.85546875" style="850" customWidth="1"/>
    <col min="19" max="19" width="10.7109375" style="850" customWidth="1"/>
    <col min="20" max="20" width="9.140625" style="850" bestFit="1" customWidth="1"/>
    <col min="21" max="21" width="13.140625" style="850" customWidth="1"/>
    <col min="22" max="22" width="12.42578125" style="850" customWidth="1"/>
    <col min="23" max="23" width="11.7109375" style="850" customWidth="1"/>
    <col min="24" max="24" width="12.5703125" style="850" customWidth="1"/>
    <col min="25" max="25" width="12.140625" style="850" customWidth="1"/>
    <col min="26" max="26" width="11.7109375" style="850" customWidth="1"/>
    <col min="27" max="27" width="11.85546875" style="850" customWidth="1"/>
    <col min="28" max="28" width="10.7109375" style="850" customWidth="1"/>
    <col min="29" max="29" width="9.140625" style="850" bestFit="1" customWidth="1"/>
    <col min="30" max="264" width="9" style="811"/>
    <col min="265" max="265" width="8.42578125" style="811" customWidth="1"/>
    <col min="266" max="266" width="57.42578125" style="811" customWidth="1"/>
    <col min="267" max="267" width="18.7109375" style="811" bestFit="1" customWidth="1"/>
    <col min="268" max="268" width="17" style="811" customWidth="1"/>
    <col min="269" max="269" width="13.42578125" style="811" bestFit="1" customWidth="1"/>
    <col min="270" max="270" width="10.7109375" style="811" customWidth="1"/>
    <col min="271" max="272" width="11.140625" style="811" customWidth="1"/>
    <col min="273" max="273" width="18.85546875" style="811" customWidth="1"/>
    <col min="274" max="274" width="11.7109375" style="811" bestFit="1" customWidth="1"/>
    <col min="275" max="520" width="9" style="811"/>
    <col min="521" max="521" width="8.42578125" style="811" customWidth="1"/>
    <col min="522" max="522" width="57.42578125" style="811" customWidth="1"/>
    <col min="523" max="523" width="18.7109375" style="811" bestFit="1" customWidth="1"/>
    <col min="524" max="524" width="17" style="811" customWidth="1"/>
    <col min="525" max="525" width="13.42578125" style="811" bestFit="1" customWidth="1"/>
    <col min="526" max="526" width="10.7109375" style="811" customWidth="1"/>
    <col min="527" max="528" width="11.140625" style="811" customWidth="1"/>
    <col min="529" max="529" width="18.85546875" style="811" customWidth="1"/>
    <col min="530" max="530" width="11.7109375" style="811" bestFit="1" customWidth="1"/>
    <col min="531" max="776" width="9" style="811"/>
    <col min="777" max="777" width="8.42578125" style="811" customWidth="1"/>
    <col min="778" max="778" width="57.42578125" style="811" customWidth="1"/>
    <col min="779" max="779" width="18.7109375" style="811" bestFit="1" customWidth="1"/>
    <col min="780" max="780" width="17" style="811" customWidth="1"/>
    <col min="781" max="781" width="13.42578125" style="811" bestFit="1" customWidth="1"/>
    <col min="782" max="782" width="10.7109375" style="811" customWidth="1"/>
    <col min="783" max="784" width="11.140625" style="811" customWidth="1"/>
    <col min="785" max="785" width="18.85546875" style="811" customWidth="1"/>
    <col min="786" max="786" width="11.7109375" style="811" bestFit="1" customWidth="1"/>
    <col min="787" max="1032" width="9" style="811"/>
    <col min="1033" max="1033" width="8.42578125" style="811" customWidth="1"/>
    <col min="1034" max="1034" width="57.42578125" style="811" customWidth="1"/>
    <col min="1035" max="1035" width="18.7109375" style="811" bestFit="1" customWidth="1"/>
    <col min="1036" max="1036" width="17" style="811" customWidth="1"/>
    <col min="1037" max="1037" width="13.42578125" style="811" bestFit="1" customWidth="1"/>
    <col min="1038" max="1038" width="10.7109375" style="811" customWidth="1"/>
    <col min="1039" max="1040" width="11.140625" style="811" customWidth="1"/>
    <col min="1041" max="1041" width="18.85546875" style="811" customWidth="1"/>
    <col min="1042" max="1042" width="11.7109375" style="811" bestFit="1" customWidth="1"/>
    <col min="1043" max="1288" width="9" style="811"/>
    <col min="1289" max="1289" width="8.42578125" style="811" customWidth="1"/>
    <col min="1290" max="1290" width="57.42578125" style="811" customWidth="1"/>
    <col min="1291" max="1291" width="18.7109375" style="811" bestFit="1" customWidth="1"/>
    <col min="1292" max="1292" width="17" style="811" customWidth="1"/>
    <col min="1293" max="1293" width="13.42578125" style="811" bestFit="1" customWidth="1"/>
    <col min="1294" max="1294" width="10.7109375" style="811" customWidth="1"/>
    <col min="1295" max="1296" width="11.140625" style="811" customWidth="1"/>
    <col min="1297" max="1297" width="18.85546875" style="811" customWidth="1"/>
    <col min="1298" max="1298" width="11.7109375" style="811" bestFit="1" customWidth="1"/>
    <col min="1299" max="1544" width="9" style="811"/>
    <col min="1545" max="1545" width="8.42578125" style="811" customWidth="1"/>
    <col min="1546" max="1546" width="57.42578125" style="811" customWidth="1"/>
    <col min="1547" max="1547" width="18.7109375" style="811" bestFit="1" customWidth="1"/>
    <col min="1548" max="1548" width="17" style="811" customWidth="1"/>
    <col min="1549" max="1549" width="13.42578125" style="811" bestFit="1" customWidth="1"/>
    <col min="1550" max="1550" width="10.7109375" style="811" customWidth="1"/>
    <col min="1551" max="1552" width="11.140625" style="811" customWidth="1"/>
    <col min="1553" max="1553" width="18.85546875" style="811" customWidth="1"/>
    <col min="1554" max="1554" width="11.7109375" style="811" bestFit="1" customWidth="1"/>
    <col min="1555" max="1800" width="9" style="811"/>
    <col min="1801" max="1801" width="8.42578125" style="811" customWidth="1"/>
    <col min="1802" max="1802" width="57.42578125" style="811" customWidth="1"/>
    <col min="1803" max="1803" width="18.7109375" style="811" bestFit="1" customWidth="1"/>
    <col min="1804" max="1804" width="17" style="811" customWidth="1"/>
    <col min="1805" max="1805" width="13.42578125" style="811" bestFit="1" customWidth="1"/>
    <col min="1806" max="1806" width="10.7109375" style="811" customWidth="1"/>
    <col min="1807" max="1808" width="11.140625" style="811" customWidth="1"/>
    <col min="1809" max="1809" width="18.85546875" style="811" customWidth="1"/>
    <col min="1810" max="1810" width="11.7109375" style="811" bestFit="1" customWidth="1"/>
    <col min="1811" max="2056" width="9" style="811"/>
    <col min="2057" max="2057" width="8.42578125" style="811" customWidth="1"/>
    <col min="2058" max="2058" width="57.42578125" style="811" customWidth="1"/>
    <col min="2059" max="2059" width="18.7109375" style="811" bestFit="1" customWidth="1"/>
    <col min="2060" max="2060" width="17" style="811" customWidth="1"/>
    <col min="2061" max="2061" width="13.42578125" style="811" bestFit="1" customWidth="1"/>
    <col min="2062" max="2062" width="10.7109375" style="811" customWidth="1"/>
    <col min="2063" max="2064" width="11.140625" style="811" customWidth="1"/>
    <col min="2065" max="2065" width="18.85546875" style="811" customWidth="1"/>
    <col min="2066" max="2066" width="11.7109375" style="811" bestFit="1" customWidth="1"/>
    <col min="2067" max="2312" width="9" style="811"/>
    <col min="2313" max="2313" width="8.42578125" style="811" customWidth="1"/>
    <col min="2314" max="2314" width="57.42578125" style="811" customWidth="1"/>
    <col min="2315" max="2315" width="18.7109375" style="811" bestFit="1" customWidth="1"/>
    <col min="2316" max="2316" width="17" style="811" customWidth="1"/>
    <col min="2317" max="2317" width="13.42578125" style="811" bestFit="1" customWidth="1"/>
    <col min="2318" max="2318" width="10.7109375" style="811" customWidth="1"/>
    <col min="2319" max="2320" width="11.140625" style="811" customWidth="1"/>
    <col min="2321" max="2321" width="18.85546875" style="811" customWidth="1"/>
    <col min="2322" max="2322" width="11.7109375" style="811" bestFit="1" customWidth="1"/>
    <col min="2323" max="2568" width="9" style="811"/>
    <col min="2569" max="2569" width="8.42578125" style="811" customWidth="1"/>
    <col min="2570" max="2570" width="57.42578125" style="811" customWidth="1"/>
    <col min="2571" max="2571" width="18.7109375" style="811" bestFit="1" customWidth="1"/>
    <col min="2572" max="2572" width="17" style="811" customWidth="1"/>
    <col min="2573" max="2573" width="13.42578125" style="811" bestFit="1" customWidth="1"/>
    <col min="2574" max="2574" width="10.7109375" style="811" customWidth="1"/>
    <col min="2575" max="2576" width="11.140625" style="811" customWidth="1"/>
    <col min="2577" max="2577" width="18.85546875" style="811" customWidth="1"/>
    <col min="2578" max="2578" width="11.7109375" style="811" bestFit="1" customWidth="1"/>
    <col min="2579" max="2824" width="9" style="811"/>
    <col min="2825" max="2825" width="8.42578125" style="811" customWidth="1"/>
    <col min="2826" max="2826" width="57.42578125" style="811" customWidth="1"/>
    <col min="2827" max="2827" width="18.7109375" style="811" bestFit="1" customWidth="1"/>
    <col min="2828" max="2828" width="17" style="811" customWidth="1"/>
    <col min="2829" max="2829" width="13.42578125" style="811" bestFit="1" customWidth="1"/>
    <col min="2830" max="2830" width="10.7109375" style="811" customWidth="1"/>
    <col min="2831" max="2832" width="11.140625" style="811" customWidth="1"/>
    <col min="2833" max="2833" width="18.85546875" style="811" customWidth="1"/>
    <col min="2834" max="2834" width="11.7109375" style="811" bestFit="1" customWidth="1"/>
    <col min="2835" max="3080" width="9" style="811"/>
    <col min="3081" max="3081" width="8.42578125" style="811" customWidth="1"/>
    <col min="3082" max="3082" width="57.42578125" style="811" customWidth="1"/>
    <col min="3083" max="3083" width="18.7109375" style="811" bestFit="1" customWidth="1"/>
    <col min="3084" max="3084" width="17" style="811" customWidth="1"/>
    <col min="3085" max="3085" width="13.42578125" style="811" bestFit="1" customWidth="1"/>
    <col min="3086" max="3086" width="10.7109375" style="811" customWidth="1"/>
    <col min="3087" max="3088" width="11.140625" style="811" customWidth="1"/>
    <col min="3089" max="3089" width="18.85546875" style="811" customWidth="1"/>
    <col min="3090" max="3090" width="11.7109375" style="811" bestFit="1" customWidth="1"/>
    <col min="3091" max="3336" width="9" style="811"/>
    <col min="3337" max="3337" width="8.42578125" style="811" customWidth="1"/>
    <col min="3338" max="3338" width="57.42578125" style="811" customWidth="1"/>
    <col min="3339" max="3339" width="18.7109375" style="811" bestFit="1" customWidth="1"/>
    <col min="3340" max="3340" width="17" style="811" customWidth="1"/>
    <col min="3341" max="3341" width="13.42578125" style="811" bestFit="1" customWidth="1"/>
    <col min="3342" max="3342" width="10.7109375" style="811" customWidth="1"/>
    <col min="3343" max="3344" width="11.140625" style="811" customWidth="1"/>
    <col min="3345" max="3345" width="18.85546875" style="811" customWidth="1"/>
    <col min="3346" max="3346" width="11.7109375" style="811" bestFit="1" customWidth="1"/>
    <col min="3347" max="3592" width="9" style="811"/>
    <col min="3593" max="3593" width="8.42578125" style="811" customWidth="1"/>
    <col min="3594" max="3594" width="57.42578125" style="811" customWidth="1"/>
    <col min="3595" max="3595" width="18.7109375" style="811" bestFit="1" customWidth="1"/>
    <col min="3596" max="3596" width="17" style="811" customWidth="1"/>
    <col min="3597" max="3597" width="13.42578125" style="811" bestFit="1" customWidth="1"/>
    <col min="3598" max="3598" width="10.7109375" style="811" customWidth="1"/>
    <col min="3599" max="3600" width="11.140625" style="811" customWidth="1"/>
    <col min="3601" max="3601" width="18.85546875" style="811" customWidth="1"/>
    <col min="3602" max="3602" width="11.7109375" style="811" bestFit="1" customWidth="1"/>
    <col min="3603" max="3848" width="9" style="811"/>
    <col min="3849" max="3849" width="8.42578125" style="811" customWidth="1"/>
    <col min="3850" max="3850" width="57.42578125" style="811" customWidth="1"/>
    <col min="3851" max="3851" width="18.7109375" style="811" bestFit="1" customWidth="1"/>
    <col min="3852" max="3852" width="17" style="811" customWidth="1"/>
    <col min="3853" max="3853" width="13.42578125" style="811" bestFit="1" customWidth="1"/>
    <col min="3854" max="3854" width="10.7109375" style="811" customWidth="1"/>
    <col min="3855" max="3856" width="11.140625" style="811" customWidth="1"/>
    <col min="3857" max="3857" width="18.85546875" style="811" customWidth="1"/>
    <col min="3858" max="3858" width="11.7109375" style="811" bestFit="1" customWidth="1"/>
    <col min="3859" max="4104" width="9" style="811"/>
    <col min="4105" max="4105" width="8.42578125" style="811" customWidth="1"/>
    <col min="4106" max="4106" width="57.42578125" style="811" customWidth="1"/>
    <col min="4107" max="4107" width="18.7109375" style="811" bestFit="1" customWidth="1"/>
    <col min="4108" max="4108" width="17" style="811" customWidth="1"/>
    <col min="4109" max="4109" width="13.42578125" style="811" bestFit="1" customWidth="1"/>
    <col min="4110" max="4110" width="10.7109375" style="811" customWidth="1"/>
    <col min="4111" max="4112" width="11.140625" style="811" customWidth="1"/>
    <col min="4113" max="4113" width="18.85546875" style="811" customWidth="1"/>
    <col min="4114" max="4114" width="11.7109375" style="811" bestFit="1" customWidth="1"/>
    <col min="4115" max="4360" width="9" style="811"/>
    <col min="4361" max="4361" width="8.42578125" style="811" customWidth="1"/>
    <col min="4362" max="4362" width="57.42578125" style="811" customWidth="1"/>
    <col min="4363" max="4363" width="18.7109375" style="811" bestFit="1" customWidth="1"/>
    <col min="4364" max="4364" width="17" style="811" customWidth="1"/>
    <col min="4365" max="4365" width="13.42578125" style="811" bestFit="1" customWidth="1"/>
    <col min="4366" max="4366" width="10.7109375" style="811" customWidth="1"/>
    <col min="4367" max="4368" width="11.140625" style="811" customWidth="1"/>
    <col min="4369" max="4369" width="18.85546875" style="811" customWidth="1"/>
    <col min="4370" max="4370" width="11.7109375" style="811" bestFit="1" customWidth="1"/>
    <col min="4371" max="4616" width="9" style="811"/>
    <col min="4617" max="4617" width="8.42578125" style="811" customWidth="1"/>
    <col min="4618" max="4618" width="57.42578125" style="811" customWidth="1"/>
    <col min="4619" max="4619" width="18.7109375" style="811" bestFit="1" customWidth="1"/>
    <col min="4620" max="4620" width="17" style="811" customWidth="1"/>
    <col min="4621" max="4621" width="13.42578125" style="811" bestFit="1" customWidth="1"/>
    <col min="4622" max="4622" width="10.7109375" style="811" customWidth="1"/>
    <col min="4623" max="4624" width="11.140625" style="811" customWidth="1"/>
    <col min="4625" max="4625" width="18.85546875" style="811" customWidth="1"/>
    <col min="4626" max="4626" width="11.7109375" style="811" bestFit="1" customWidth="1"/>
    <col min="4627" max="4872" width="9" style="811"/>
    <col min="4873" max="4873" width="8.42578125" style="811" customWidth="1"/>
    <col min="4874" max="4874" width="57.42578125" style="811" customWidth="1"/>
    <col min="4875" max="4875" width="18.7109375" style="811" bestFit="1" customWidth="1"/>
    <col min="4876" max="4876" width="17" style="811" customWidth="1"/>
    <col min="4877" max="4877" width="13.42578125" style="811" bestFit="1" customWidth="1"/>
    <col min="4878" max="4878" width="10.7109375" style="811" customWidth="1"/>
    <col min="4879" max="4880" width="11.140625" style="811" customWidth="1"/>
    <col min="4881" max="4881" width="18.85546875" style="811" customWidth="1"/>
    <col min="4882" max="4882" width="11.7109375" style="811" bestFit="1" customWidth="1"/>
    <col min="4883" max="5128" width="9" style="811"/>
    <col min="5129" max="5129" width="8.42578125" style="811" customWidth="1"/>
    <col min="5130" max="5130" width="57.42578125" style="811" customWidth="1"/>
    <col min="5131" max="5131" width="18.7109375" style="811" bestFit="1" customWidth="1"/>
    <col min="5132" max="5132" width="17" style="811" customWidth="1"/>
    <col min="5133" max="5133" width="13.42578125" style="811" bestFit="1" customWidth="1"/>
    <col min="5134" max="5134" width="10.7109375" style="811" customWidth="1"/>
    <col min="5135" max="5136" width="11.140625" style="811" customWidth="1"/>
    <col min="5137" max="5137" width="18.85546875" style="811" customWidth="1"/>
    <col min="5138" max="5138" width="11.7109375" style="811" bestFit="1" customWidth="1"/>
    <col min="5139" max="5384" width="9" style="811"/>
    <col min="5385" max="5385" width="8.42578125" style="811" customWidth="1"/>
    <col min="5386" max="5386" width="57.42578125" style="811" customWidth="1"/>
    <col min="5387" max="5387" width="18.7109375" style="811" bestFit="1" customWidth="1"/>
    <col min="5388" max="5388" width="17" style="811" customWidth="1"/>
    <col min="5389" max="5389" width="13.42578125" style="811" bestFit="1" customWidth="1"/>
    <col min="5390" max="5390" width="10.7109375" style="811" customWidth="1"/>
    <col min="5391" max="5392" width="11.140625" style="811" customWidth="1"/>
    <col min="5393" max="5393" width="18.85546875" style="811" customWidth="1"/>
    <col min="5394" max="5394" width="11.7109375" style="811" bestFit="1" customWidth="1"/>
    <col min="5395" max="5640" width="9" style="811"/>
    <col min="5641" max="5641" width="8.42578125" style="811" customWidth="1"/>
    <col min="5642" max="5642" width="57.42578125" style="811" customWidth="1"/>
    <col min="5643" max="5643" width="18.7109375" style="811" bestFit="1" customWidth="1"/>
    <col min="5644" max="5644" width="17" style="811" customWidth="1"/>
    <col min="5645" max="5645" width="13.42578125" style="811" bestFit="1" customWidth="1"/>
    <col min="5646" max="5646" width="10.7109375" style="811" customWidth="1"/>
    <col min="5647" max="5648" width="11.140625" style="811" customWidth="1"/>
    <col min="5649" max="5649" width="18.85546875" style="811" customWidth="1"/>
    <col min="5650" max="5650" width="11.7109375" style="811" bestFit="1" customWidth="1"/>
    <col min="5651" max="5896" width="9" style="811"/>
    <col min="5897" max="5897" width="8.42578125" style="811" customWidth="1"/>
    <col min="5898" max="5898" width="57.42578125" style="811" customWidth="1"/>
    <col min="5899" max="5899" width="18.7109375" style="811" bestFit="1" customWidth="1"/>
    <col min="5900" max="5900" width="17" style="811" customWidth="1"/>
    <col min="5901" max="5901" width="13.42578125" style="811" bestFit="1" customWidth="1"/>
    <col min="5902" max="5902" width="10.7109375" style="811" customWidth="1"/>
    <col min="5903" max="5904" width="11.140625" style="811" customWidth="1"/>
    <col min="5905" max="5905" width="18.85546875" style="811" customWidth="1"/>
    <col min="5906" max="5906" width="11.7109375" style="811" bestFit="1" customWidth="1"/>
    <col min="5907" max="6152" width="9" style="811"/>
    <col min="6153" max="6153" width="8.42578125" style="811" customWidth="1"/>
    <col min="6154" max="6154" width="57.42578125" style="811" customWidth="1"/>
    <col min="6155" max="6155" width="18.7109375" style="811" bestFit="1" customWidth="1"/>
    <col min="6156" max="6156" width="17" style="811" customWidth="1"/>
    <col min="6157" max="6157" width="13.42578125" style="811" bestFit="1" customWidth="1"/>
    <col min="6158" max="6158" width="10.7109375" style="811" customWidth="1"/>
    <col min="6159" max="6160" width="11.140625" style="811" customWidth="1"/>
    <col min="6161" max="6161" width="18.85546875" style="811" customWidth="1"/>
    <col min="6162" max="6162" width="11.7109375" style="811" bestFit="1" customWidth="1"/>
    <col min="6163" max="6408" width="9" style="811"/>
    <col min="6409" max="6409" width="8.42578125" style="811" customWidth="1"/>
    <col min="6410" max="6410" width="57.42578125" style="811" customWidth="1"/>
    <col min="6411" max="6411" width="18.7109375" style="811" bestFit="1" customWidth="1"/>
    <col min="6412" max="6412" width="17" style="811" customWidth="1"/>
    <col min="6413" max="6413" width="13.42578125" style="811" bestFit="1" customWidth="1"/>
    <col min="6414" max="6414" width="10.7109375" style="811" customWidth="1"/>
    <col min="6415" max="6416" width="11.140625" style="811" customWidth="1"/>
    <col min="6417" max="6417" width="18.85546875" style="811" customWidth="1"/>
    <col min="6418" max="6418" width="11.7109375" style="811" bestFit="1" customWidth="1"/>
    <col min="6419" max="6664" width="9" style="811"/>
    <col min="6665" max="6665" width="8.42578125" style="811" customWidth="1"/>
    <col min="6666" max="6666" width="57.42578125" style="811" customWidth="1"/>
    <col min="6667" max="6667" width="18.7109375" style="811" bestFit="1" customWidth="1"/>
    <col min="6668" max="6668" width="17" style="811" customWidth="1"/>
    <col min="6669" max="6669" width="13.42578125" style="811" bestFit="1" customWidth="1"/>
    <col min="6670" max="6670" width="10.7109375" style="811" customWidth="1"/>
    <col min="6671" max="6672" width="11.140625" style="811" customWidth="1"/>
    <col min="6673" max="6673" width="18.85546875" style="811" customWidth="1"/>
    <col min="6674" max="6674" width="11.7109375" style="811" bestFit="1" customWidth="1"/>
    <col min="6675" max="6920" width="9" style="811"/>
    <col min="6921" max="6921" width="8.42578125" style="811" customWidth="1"/>
    <col min="6922" max="6922" width="57.42578125" style="811" customWidth="1"/>
    <col min="6923" max="6923" width="18.7109375" style="811" bestFit="1" customWidth="1"/>
    <col min="6924" max="6924" width="17" style="811" customWidth="1"/>
    <col min="6925" max="6925" width="13.42578125" style="811" bestFit="1" customWidth="1"/>
    <col min="6926" max="6926" width="10.7109375" style="811" customWidth="1"/>
    <col min="6927" max="6928" width="11.140625" style="811" customWidth="1"/>
    <col min="6929" max="6929" width="18.85546875" style="811" customWidth="1"/>
    <col min="6930" max="6930" width="11.7109375" style="811" bestFit="1" customWidth="1"/>
    <col min="6931" max="7176" width="9" style="811"/>
    <col min="7177" max="7177" width="8.42578125" style="811" customWidth="1"/>
    <col min="7178" max="7178" width="57.42578125" style="811" customWidth="1"/>
    <col min="7179" max="7179" width="18.7109375" style="811" bestFit="1" customWidth="1"/>
    <col min="7180" max="7180" width="17" style="811" customWidth="1"/>
    <col min="7181" max="7181" width="13.42578125" style="811" bestFit="1" customWidth="1"/>
    <col min="7182" max="7182" width="10.7109375" style="811" customWidth="1"/>
    <col min="7183" max="7184" width="11.140625" style="811" customWidth="1"/>
    <col min="7185" max="7185" width="18.85546875" style="811" customWidth="1"/>
    <col min="7186" max="7186" width="11.7109375" style="811" bestFit="1" customWidth="1"/>
    <col min="7187" max="7432" width="9" style="811"/>
    <col min="7433" max="7433" width="8.42578125" style="811" customWidth="1"/>
    <col min="7434" max="7434" width="57.42578125" style="811" customWidth="1"/>
    <col min="7435" max="7435" width="18.7109375" style="811" bestFit="1" customWidth="1"/>
    <col min="7436" max="7436" width="17" style="811" customWidth="1"/>
    <col min="7437" max="7437" width="13.42578125" style="811" bestFit="1" customWidth="1"/>
    <col min="7438" max="7438" width="10.7109375" style="811" customWidth="1"/>
    <col min="7439" max="7440" width="11.140625" style="811" customWidth="1"/>
    <col min="7441" max="7441" width="18.85546875" style="811" customWidth="1"/>
    <col min="7442" max="7442" width="11.7109375" style="811" bestFit="1" customWidth="1"/>
    <col min="7443" max="7688" width="9" style="811"/>
    <col min="7689" max="7689" width="8.42578125" style="811" customWidth="1"/>
    <col min="7690" max="7690" width="57.42578125" style="811" customWidth="1"/>
    <col min="7691" max="7691" width="18.7109375" style="811" bestFit="1" customWidth="1"/>
    <col min="7692" max="7692" width="17" style="811" customWidth="1"/>
    <col min="7693" max="7693" width="13.42578125" style="811" bestFit="1" customWidth="1"/>
    <col min="7694" max="7694" width="10.7109375" style="811" customWidth="1"/>
    <col min="7695" max="7696" width="11.140625" style="811" customWidth="1"/>
    <col min="7697" max="7697" width="18.85546875" style="811" customWidth="1"/>
    <col min="7698" max="7698" width="11.7109375" style="811" bestFit="1" customWidth="1"/>
    <col min="7699" max="7944" width="9" style="811"/>
    <col min="7945" max="7945" width="8.42578125" style="811" customWidth="1"/>
    <col min="7946" max="7946" width="57.42578125" style="811" customWidth="1"/>
    <col min="7947" max="7947" width="18.7109375" style="811" bestFit="1" customWidth="1"/>
    <col min="7948" max="7948" width="17" style="811" customWidth="1"/>
    <col min="7949" max="7949" width="13.42578125" style="811" bestFit="1" customWidth="1"/>
    <col min="7950" max="7950" width="10.7109375" style="811" customWidth="1"/>
    <col min="7951" max="7952" width="11.140625" style="811" customWidth="1"/>
    <col min="7953" max="7953" width="18.85546875" style="811" customWidth="1"/>
    <col min="7954" max="7954" width="11.7109375" style="811" bestFit="1" customWidth="1"/>
    <col min="7955" max="8200" width="9" style="811"/>
    <col min="8201" max="8201" width="8.42578125" style="811" customWidth="1"/>
    <col min="8202" max="8202" width="57.42578125" style="811" customWidth="1"/>
    <col min="8203" max="8203" width="18.7109375" style="811" bestFit="1" customWidth="1"/>
    <col min="8204" max="8204" width="17" style="811" customWidth="1"/>
    <col min="8205" max="8205" width="13.42578125" style="811" bestFit="1" customWidth="1"/>
    <col min="8206" max="8206" width="10.7109375" style="811" customWidth="1"/>
    <col min="8207" max="8208" width="11.140625" style="811" customWidth="1"/>
    <col min="8209" max="8209" width="18.85546875" style="811" customWidth="1"/>
    <col min="8210" max="8210" width="11.7109375" style="811" bestFit="1" customWidth="1"/>
    <col min="8211" max="8456" width="9" style="811"/>
    <col min="8457" max="8457" width="8.42578125" style="811" customWidth="1"/>
    <col min="8458" max="8458" width="57.42578125" style="811" customWidth="1"/>
    <col min="8459" max="8459" width="18.7109375" style="811" bestFit="1" customWidth="1"/>
    <col min="8460" max="8460" width="17" style="811" customWidth="1"/>
    <col min="8461" max="8461" width="13.42578125" style="811" bestFit="1" customWidth="1"/>
    <col min="8462" max="8462" width="10.7109375" style="811" customWidth="1"/>
    <col min="8463" max="8464" width="11.140625" style="811" customWidth="1"/>
    <col min="8465" max="8465" width="18.85546875" style="811" customWidth="1"/>
    <col min="8466" max="8466" width="11.7109375" style="811" bestFit="1" customWidth="1"/>
    <col min="8467" max="8712" width="9" style="811"/>
    <col min="8713" max="8713" width="8.42578125" style="811" customWidth="1"/>
    <col min="8714" max="8714" width="57.42578125" style="811" customWidth="1"/>
    <col min="8715" max="8715" width="18.7109375" style="811" bestFit="1" customWidth="1"/>
    <col min="8716" max="8716" width="17" style="811" customWidth="1"/>
    <col min="8717" max="8717" width="13.42578125" style="811" bestFit="1" customWidth="1"/>
    <col min="8718" max="8718" width="10.7109375" style="811" customWidth="1"/>
    <col min="8719" max="8720" width="11.140625" style="811" customWidth="1"/>
    <col min="8721" max="8721" width="18.85546875" style="811" customWidth="1"/>
    <col min="8722" max="8722" width="11.7109375" style="811" bestFit="1" customWidth="1"/>
    <col min="8723" max="8968" width="9" style="811"/>
    <col min="8969" max="8969" width="8.42578125" style="811" customWidth="1"/>
    <col min="8970" max="8970" width="57.42578125" style="811" customWidth="1"/>
    <col min="8971" max="8971" width="18.7109375" style="811" bestFit="1" customWidth="1"/>
    <col min="8972" max="8972" width="17" style="811" customWidth="1"/>
    <col min="8973" max="8973" width="13.42578125" style="811" bestFit="1" customWidth="1"/>
    <col min="8974" max="8974" width="10.7109375" style="811" customWidth="1"/>
    <col min="8975" max="8976" width="11.140625" style="811" customWidth="1"/>
    <col min="8977" max="8977" width="18.85546875" style="811" customWidth="1"/>
    <col min="8978" max="8978" width="11.7109375" style="811" bestFit="1" customWidth="1"/>
    <col min="8979" max="9224" width="9" style="811"/>
    <col min="9225" max="9225" width="8.42578125" style="811" customWidth="1"/>
    <col min="9226" max="9226" width="57.42578125" style="811" customWidth="1"/>
    <col min="9227" max="9227" width="18.7109375" style="811" bestFit="1" customWidth="1"/>
    <col min="9228" max="9228" width="17" style="811" customWidth="1"/>
    <col min="9229" max="9229" width="13.42578125" style="811" bestFit="1" customWidth="1"/>
    <col min="9230" max="9230" width="10.7109375" style="811" customWidth="1"/>
    <col min="9231" max="9232" width="11.140625" style="811" customWidth="1"/>
    <col min="9233" max="9233" width="18.85546875" style="811" customWidth="1"/>
    <col min="9234" max="9234" width="11.7109375" style="811" bestFit="1" customWidth="1"/>
    <col min="9235" max="9480" width="9" style="811"/>
    <col min="9481" max="9481" width="8.42578125" style="811" customWidth="1"/>
    <col min="9482" max="9482" width="57.42578125" style="811" customWidth="1"/>
    <col min="9483" max="9483" width="18.7109375" style="811" bestFit="1" customWidth="1"/>
    <col min="9484" max="9484" width="17" style="811" customWidth="1"/>
    <col min="9485" max="9485" width="13.42578125" style="811" bestFit="1" customWidth="1"/>
    <col min="9486" max="9486" width="10.7109375" style="811" customWidth="1"/>
    <col min="9487" max="9488" width="11.140625" style="811" customWidth="1"/>
    <col min="9489" max="9489" width="18.85546875" style="811" customWidth="1"/>
    <col min="9490" max="9490" width="11.7109375" style="811" bestFit="1" customWidth="1"/>
    <col min="9491" max="9736" width="9" style="811"/>
    <col min="9737" max="9737" width="8.42578125" style="811" customWidth="1"/>
    <col min="9738" max="9738" width="57.42578125" style="811" customWidth="1"/>
    <col min="9739" max="9739" width="18.7109375" style="811" bestFit="1" customWidth="1"/>
    <col min="9740" max="9740" width="17" style="811" customWidth="1"/>
    <col min="9741" max="9741" width="13.42578125" style="811" bestFit="1" customWidth="1"/>
    <col min="9742" max="9742" width="10.7109375" style="811" customWidth="1"/>
    <col min="9743" max="9744" width="11.140625" style="811" customWidth="1"/>
    <col min="9745" max="9745" width="18.85546875" style="811" customWidth="1"/>
    <col min="9746" max="9746" width="11.7109375" style="811" bestFit="1" customWidth="1"/>
    <col min="9747" max="9992" width="9" style="811"/>
    <col min="9993" max="9993" width="8.42578125" style="811" customWidth="1"/>
    <col min="9994" max="9994" width="57.42578125" style="811" customWidth="1"/>
    <col min="9995" max="9995" width="18.7109375" style="811" bestFit="1" customWidth="1"/>
    <col min="9996" max="9996" width="17" style="811" customWidth="1"/>
    <col min="9997" max="9997" width="13.42578125" style="811" bestFit="1" customWidth="1"/>
    <col min="9998" max="9998" width="10.7109375" style="811" customWidth="1"/>
    <col min="9999" max="10000" width="11.140625" style="811" customWidth="1"/>
    <col min="10001" max="10001" width="18.85546875" style="811" customWidth="1"/>
    <col min="10002" max="10002" width="11.7109375" style="811" bestFit="1" customWidth="1"/>
    <col min="10003" max="10248" width="9" style="811"/>
    <col min="10249" max="10249" width="8.42578125" style="811" customWidth="1"/>
    <col min="10250" max="10250" width="57.42578125" style="811" customWidth="1"/>
    <col min="10251" max="10251" width="18.7109375" style="811" bestFit="1" customWidth="1"/>
    <col min="10252" max="10252" width="17" style="811" customWidth="1"/>
    <col min="10253" max="10253" width="13.42578125" style="811" bestFit="1" customWidth="1"/>
    <col min="10254" max="10254" width="10.7109375" style="811" customWidth="1"/>
    <col min="10255" max="10256" width="11.140625" style="811" customWidth="1"/>
    <col min="10257" max="10257" width="18.85546875" style="811" customWidth="1"/>
    <col min="10258" max="10258" width="11.7109375" style="811" bestFit="1" customWidth="1"/>
    <col min="10259" max="10504" width="9" style="811"/>
    <col min="10505" max="10505" width="8.42578125" style="811" customWidth="1"/>
    <col min="10506" max="10506" width="57.42578125" style="811" customWidth="1"/>
    <col min="10507" max="10507" width="18.7109375" style="811" bestFit="1" customWidth="1"/>
    <col min="10508" max="10508" width="17" style="811" customWidth="1"/>
    <col min="10509" max="10509" width="13.42578125" style="811" bestFit="1" customWidth="1"/>
    <col min="10510" max="10510" width="10.7109375" style="811" customWidth="1"/>
    <col min="10511" max="10512" width="11.140625" style="811" customWidth="1"/>
    <col min="10513" max="10513" width="18.85546875" style="811" customWidth="1"/>
    <col min="10514" max="10514" width="11.7109375" style="811" bestFit="1" customWidth="1"/>
    <col min="10515" max="10760" width="9" style="811"/>
    <col min="10761" max="10761" width="8.42578125" style="811" customWidth="1"/>
    <col min="10762" max="10762" width="57.42578125" style="811" customWidth="1"/>
    <col min="10763" max="10763" width="18.7109375" style="811" bestFit="1" customWidth="1"/>
    <col min="10764" max="10764" width="17" style="811" customWidth="1"/>
    <col min="10765" max="10765" width="13.42578125" style="811" bestFit="1" customWidth="1"/>
    <col min="10766" max="10766" width="10.7109375" style="811" customWidth="1"/>
    <col min="10767" max="10768" width="11.140625" style="811" customWidth="1"/>
    <col min="10769" max="10769" width="18.85546875" style="811" customWidth="1"/>
    <col min="10770" max="10770" width="11.7109375" style="811" bestFit="1" customWidth="1"/>
    <col min="10771" max="11016" width="9" style="811"/>
    <col min="11017" max="11017" width="8.42578125" style="811" customWidth="1"/>
    <col min="11018" max="11018" width="57.42578125" style="811" customWidth="1"/>
    <col min="11019" max="11019" width="18.7109375" style="811" bestFit="1" customWidth="1"/>
    <col min="11020" max="11020" width="17" style="811" customWidth="1"/>
    <col min="11021" max="11021" width="13.42578125" style="811" bestFit="1" customWidth="1"/>
    <col min="11022" max="11022" width="10.7109375" style="811" customWidth="1"/>
    <col min="11023" max="11024" width="11.140625" style="811" customWidth="1"/>
    <col min="11025" max="11025" width="18.85546875" style="811" customWidth="1"/>
    <col min="11026" max="11026" width="11.7109375" style="811" bestFit="1" customWidth="1"/>
    <col min="11027" max="11272" width="9" style="811"/>
    <col min="11273" max="11273" width="8.42578125" style="811" customWidth="1"/>
    <col min="11274" max="11274" width="57.42578125" style="811" customWidth="1"/>
    <col min="11275" max="11275" width="18.7109375" style="811" bestFit="1" customWidth="1"/>
    <col min="11276" max="11276" width="17" style="811" customWidth="1"/>
    <col min="11277" max="11277" width="13.42578125" style="811" bestFit="1" customWidth="1"/>
    <col min="11278" max="11278" width="10.7109375" style="811" customWidth="1"/>
    <col min="11279" max="11280" width="11.140625" style="811" customWidth="1"/>
    <col min="11281" max="11281" width="18.85546875" style="811" customWidth="1"/>
    <col min="11282" max="11282" width="11.7109375" style="811" bestFit="1" customWidth="1"/>
    <col min="11283" max="11528" width="9" style="811"/>
    <col min="11529" max="11529" width="8.42578125" style="811" customWidth="1"/>
    <col min="11530" max="11530" width="57.42578125" style="811" customWidth="1"/>
    <col min="11531" max="11531" width="18.7109375" style="811" bestFit="1" customWidth="1"/>
    <col min="11532" max="11532" width="17" style="811" customWidth="1"/>
    <col min="11533" max="11533" width="13.42578125" style="811" bestFit="1" customWidth="1"/>
    <col min="11534" max="11534" width="10.7109375" style="811" customWidth="1"/>
    <col min="11535" max="11536" width="11.140625" style="811" customWidth="1"/>
    <col min="11537" max="11537" width="18.85546875" style="811" customWidth="1"/>
    <col min="11538" max="11538" width="11.7109375" style="811" bestFit="1" customWidth="1"/>
    <col min="11539" max="11784" width="9" style="811"/>
    <col min="11785" max="11785" width="8.42578125" style="811" customWidth="1"/>
    <col min="11786" max="11786" width="57.42578125" style="811" customWidth="1"/>
    <col min="11787" max="11787" width="18.7109375" style="811" bestFit="1" customWidth="1"/>
    <col min="11788" max="11788" width="17" style="811" customWidth="1"/>
    <col min="11789" max="11789" width="13.42578125" style="811" bestFit="1" customWidth="1"/>
    <col min="11790" max="11790" width="10.7109375" style="811" customWidth="1"/>
    <col min="11791" max="11792" width="11.140625" style="811" customWidth="1"/>
    <col min="11793" max="11793" width="18.85546875" style="811" customWidth="1"/>
    <col min="11794" max="11794" width="11.7109375" style="811" bestFit="1" customWidth="1"/>
    <col min="11795" max="12040" width="9" style="811"/>
    <col min="12041" max="12041" width="8.42578125" style="811" customWidth="1"/>
    <col min="12042" max="12042" width="57.42578125" style="811" customWidth="1"/>
    <col min="12043" max="12043" width="18.7109375" style="811" bestFit="1" customWidth="1"/>
    <col min="12044" max="12044" width="17" style="811" customWidth="1"/>
    <col min="12045" max="12045" width="13.42578125" style="811" bestFit="1" customWidth="1"/>
    <col min="12046" max="12046" width="10.7109375" style="811" customWidth="1"/>
    <col min="12047" max="12048" width="11.140625" style="811" customWidth="1"/>
    <col min="12049" max="12049" width="18.85546875" style="811" customWidth="1"/>
    <col min="12050" max="12050" width="11.7109375" style="811" bestFit="1" customWidth="1"/>
    <col min="12051" max="12296" width="9" style="811"/>
    <col min="12297" max="12297" width="8.42578125" style="811" customWidth="1"/>
    <col min="12298" max="12298" width="57.42578125" style="811" customWidth="1"/>
    <col min="12299" max="12299" width="18.7109375" style="811" bestFit="1" customWidth="1"/>
    <col min="12300" max="12300" width="17" style="811" customWidth="1"/>
    <col min="12301" max="12301" width="13.42578125" style="811" bestFit="1" customWidth="1"/>
    <col min="12302" max="12302" width="10.7109375" style="811" customWidth="1"/>
    <col min="12303" max="12304" width="11.140625" style="811" customWidth="1"/>
    <col min="12305" max="12305" width="18.85546875" style="811" customWidth="1"/>
    <col min="12306" max="12306" width="11.7109375" style="811" bestFit="1" customWidth="1"/>
    <col min="12307" max="12552" width="9" style="811"/>
    <col min="12553" max="12553" width="8.42578125" style="811" customWidth="1"/>
    <col min="12554" max="12554" width="57.42578125" style="811" customWidth="1"/>
    <col min="12555" max="12555" width="18.7109375" style="811" bestFit="1" customWidth="1"/>
    <col min="12556" max="12556" width="17" style="811" customWidth="1"/>
    <col min="12557" max="12557" width="13.42578125" style="811" bestFit="1" customWidth="1"/>
    <col min="12558" max="12558" width="10.7109375" style="811" customWidth="1"/>
    <col min="12559" max="12560" width="11.140625" style="811" customWidth="1"/>
    <col min="12561" max="12561" width="18.85546875" style="811" customWidth="1"/>
    <col min="12562" max="12562" width="11.7109375" style="811" bestFit="1" customWidth="1"/>
    <col min="12563" max="12808" width="9" style="811"/>
    <col min="12809" max="12809" width="8.42578125" style="811" customWidth="1"/>
    <col min="12810" max="12810" width="57.42578125" style="811" customWidth="1"/>
    <col min="12811" max="12811" width="18.7109375" style="811" bestFit="1" customWidth="1"/>
    <col min="12812" max="12812" width="17" style="811" customWidth="1"/>
    <col min="12813" max="12813" width="13.42578125" style="811" bestFit="1" customWidth="1"/>
    <col min="12814" max="12814" width="10.7109375" style="811" customWidth="1"/>
    <col min="12815" max="12816" width="11.140625" style="811" customWidth="1"/>
    <col min="12817" max="12817" width="18.85546875" style="811" customWidth="1"/>
    <col min="12818" max="12818" width="11.7109375" style="811" bestFit="1" customWidth="1"/>
    <col min="12819" max="13064" width="9" style="811"/>
    <col min="13065" max="13065" width="8.42578125" style="811" customWidth="1"/>
    <col min="13066" max="13066" width="57.42578125" style="811" customWidth="1"/>
    <col min="13067" max="13067" width="18.7109375" style="811" bestFit="1" customWidth="1"/>
    <col min="13068" max="13068" width="17" style="811" customWidth="1"/>
    <col min="13069" max="13069" width="13.42578125" style="811" bestFit="1" customWidth="1"/>
    <col min="13070" max="13070" width="10.7109375" style="811" customWidth="1"/>
    <col min="13071" max="13072" width="11.140625" style="811" customWidth="1"/>
    <col min="13073" max="13073" width="18.85546875" style="811" customWidth="1"/>
    <col min="13074" max="13074" width="11.7109375" style="811" bestFit="1" customWidth="1"/>
    <col min="13075" max="13320" width="9" style="811"/>
    <col min="13321" max="13321" width="8.42578125" style="811" customWidth="1"/>
    <col min="13322" max="13322" width="57.42578125" style="811" customWidth="1"/>
    <col min="13323" max="13323" width="18.7109375" style="811" bestFit="1" customWidth="1"/>
    <col min="13324" max="13324" width="17" style="811" customWidth="1"/>
    <col min="13325" max="13325" width="13.42578125" style="811" bestFit="1" customWidth="1"/>
    <col min="13326" max="13326" width="10.7109375" style="811" customWidth="1"/>
    <col min="13327" max="13328" width="11.140625" style="811" customWidth="1"/>
    <col min="13329" max="13329" width="18.85546875" style="811" customWidth="1"/>
    <col min="13330" max="13330" width="11.7109375" style="811" bestFit="1" customWidth="1"/>
    <col min="13331" max="13576" width="9" style="811"/>
    <col min="13577" max="13577" width="8.42578125" style="811" customWidth="1"/>
    <col min="13578" max="13578" width="57.42578125" style="811" customWidth="1"/>
    <col min="13579" max="13579" width="18.7109375" style="811" bestFit="1" customWidth="1"/>
    <col min="13580" max="13580" width="17" style="811" customWidth="1"/>
    <col min="13581" max="13581" width="13.42578125" style="811" bestFit="1" customWidth="1"/>
    <col min="13582" max="13582" width="10.7109375" style="811" customWidth="1"/>
    <col min="13583" max="13584" width="11.140625" style="811" customWidth="1"/>
    <col min="13585" max="13585" width="18.85546875" style="811" customWidth="1"/>
    <col min="13586" max="13586" width="11.7109375" style="811" bestFit="1" customWidth="1"/>
    <col min="13587" max="13832" width="9" style="811"/>
    <col min="13833" max="13833" width="8.42578125" style="811" customWidth="1"/>
    <col min="13834" max="13834" width="57.42578125" style="811" customWidth="1"/>
    <col min="13835" max="13835" width="18.7109375" style="811" bestFit="1" customWidth="1"/>
    <col min="13836" max="13836" width="17" style="811" customWidth="1"/>
    <col min="13837" max="13837" width="13.42578125" style="811" bestFit="1" customWidth="1"/>
    <col min="13838" max="13838" width="10.7109375" style="811" customWidth="1"/>
    <col min="13839" max="13840" width="11.140625" style="811" customWidth="1"/>
    <col min="13841" max="13841" width="18.85546875" style="811" customWidth="1"/>
    <col min="13842" max="13842" width="11.7109375" style="811" bestFit="1" customWidth="1"/>
    <col min="13843" max="14088" width="9" style="811"/>
    <col min="14089" max="14089" width="8.42578125" style="811" customWidth="1"/>
    <col min="14090" max="14090" width="57.42578125" style="811" customWidth="1"/>
    <col min="14091" max="14091" width="18.7109375" style="811" bestFit="1" customWidth="1"/>
    <col min="14092" max="14092" width="17" style="811" customWidth="1"/>
    <col min="14093" max="14093" width="13.42578125" style="811" bestFit="1" customWidth="1"/>
    <col min="14094" max="14094" width="10.7109375" style="811" customWidth="1"/>
    <col min="14095" max="14096" width="11.140625" style="811" customWidth="1"/>
    <col min="14097" max="14097" width="18.85546875" style="811" customWidth="1"/>
    <col min="14098" max="14098" width="11.7109375" style="811" bestFit="1" customWidth="1"/>
    <col min="14099" max="14344" width="9" style="811"/>
    <col min="14345" max="14345" width="8.42578125" style="811" customWidth="1"/>
    <col min="14346" max="14346" width="57.42578125" style="811" customWidth="1"/>
    <col min="14347" max="14347" width="18.7109375" style="811" bestFit="1" customWidth="1"/>
    <col min="14348" max="14348" width="17" style="811" customWidth="1"/>
    <col min="14349" max="14349" width="13.42578125" style="811" bestFit="1" customWidth="1"/>
    <col min="14350" max="14350" width="10.7109375" style="811" customWidth="1"/>
    <col min="14351" max="14352" width="11.140625" style="811" customWidth="1"/>
    <col min="14353" max="14353" width="18.85546875" style="811" customWidth="1"/>
    <col min="14354" max="14354" width="11.7109375" style="811" bestFit="1" customWidth="1"/>
    <col min="14355" max="14600" width="9" style="811"/>
    <col min="14601" max="14601" width="8.42578125" style="811" customWidth="1"/>
    <col min="14602" max="14602" width="57.42578125" style="811" customWidth="1"/>
    <col min="14603" max="14603" width="18.7109375" style="811" bestFit="1" customWidth="1"/>
    <col min="14604" max="14604" width="17" style="811" customWidth="1"/>
    <col min="14605" max="14605" width="13.42578125" style="811" bestFit="1" customWidth="1"/>
    <col min="14606" max="14606" width="10.7109375" style="811" customWidth="1"/>
    <col min="14607" max="14608" width="11.140625" style="811" customWidth="1"/>
    <col min="14609" max="14609" width="18.85546875" style="811" customWidth="1"/>
    <col min="14610" max="14610" width="11.7109375" style="811" bestFit="1" customWidth="1"/>
    <col min="14611" max="14856" width="9" style="811"/>
    <col min="14857" max="14857" width="8.42578125" style="811" customWidth="1"/>
    <col min="14858" max="14858" width="57.42578125" style="811" customWidth="1"/>
    <col min="14859" max="14859" width="18.7109375" style="811" bestFit="1" customWidth="1"/>
    <col min="14860" max="14860" width="17" style="811" customWidth="1"/>
    <col min="14861" max="14861" width="13.42578125" style="811" bestFit="1" customWidth="1"/>
    <col min="14862" max="14862" width="10.7109375" style="811" customWidth="1"/>
    <col min="14863" max="14864" width="11.140625" style="811" customWidth="1"/>
    <col min="14865" max="14865" width="18.85546875" style="811" customWidth="1"/>
    <col min="14866" max="14866" width="11.7109375" style="811" bestFit="1" customWidth="1"/>
    <col min="14867" max="15112" width="9" style="811"/>
    <col min="15113" max="15113" width="8.42578125" style="811" customWidth="1"/>
    <col min="15114" max="15114" width="57.42578125" style="811" customWidth="1"/>
    <col min="15115" max="15115" width="18.7109375" style="811" bestFit="1" customWidth="1"/>
    <col min="15116" max="15116" width="17" style="811" customWidth="1"/>
    <col min="15117" max="15117" width="13.42578125" style="811" bestFit="1" customWidth="1"/>
    <col min="15118" max="15118" width="10.7109375" style="811" customWidth="1"/>
    <col min="15119" max="15120" width="11.140625" style="811" customWidth="1"/>
    <col min="15121" max="15121" width="18.85546875" style="811" customWidth="1"/>
    <col min="15122" max="15122" width="11.7109375" style="811" bestFit="1" customWidth="1"/>
    <col min="15123" max="15368" width="9" style="811"/>
    <col min="15369" max="15369" width="8.42578125" style="811" customWidth="1"/>
    <col min="15370" max="15370" width="57.42578125" style="811" customWidth="1"/>
    <col min="15371" max="15371" width="18.7109375" style="811" bestFit="1" customWidth="1"/>
    <col min="15372" max="15372" width="17" style="811" customWidth="1"/>
    <col min="15373" max="15373" width="13.42578125" style="811" bestFit="1" customWidth="1"/>
    <col min="15374" max="15374" width="10.7109375" style="811" customWidth="1"/>
    <col min="15375" max="15376" width="11.140625" style="811" customWidth="1"/>
    <col min="15377" max="15377" width="18.85546875" style="811" customWidth="1"/>
    <col min="15378" max="15378" width="11.7109375" style="811" bestFit="1" customWidth="1"/>
    <col min="15379" max="15624" width="9" style="811"/>
    <col min="15625" max="15625" width="8.42578125" style="811" customWidth="1"/>
    <col min="15626" max="15626" width="57.42578125" style="811" customWidth="1"/>
    <col min="15627" max="15627" width="18.7109375" style="811" bestFit="1" customWidth="1"/>
    <col min="15628" max="15628" width="17" style="811" customWidth="1"/>
    <col min="15629" max="15629" width="13.42578125" style="811" bestFit="1" customWidth="1"/>
    <col min="15630" max="15630" width="10.7109375" style="811" customWidth="1"/>
    <col min="15631" max="15632" width="11.140625" style="811" customWidth="1"/>
    <col min="15633" max="15633" width="18.85546875" style="811" customWidth="1"/>
    <col min="15634" max="15634" width="11.7109375" style="811" bestFit="1" customWidth="1"/>
    <col min="15635" max="15880" width="9" style="811"/>
    <col min="15881" max="15881" width="8.42578125" style="811" customWidth="1"/>
    <col min="15882" max="15882" width="57.42578125" style="811" customWidth="1"/>
    <col min="15883" max="15883" width="18.7109375" style="811" bestFit="1" customWidth="1"/>
    <col min="15884" max="15884" width="17" style="811" customWidth="1"/>
    <col min="15885" max="15885" width="13.42578125" style="811" bestFit="1" customWidth="1"/>
    <col min="15886" max="15886" width="10.7109375" style="811" customWidth="1"/>
    <col min="15887" max="15888" width="11.140625" style="811" customWidth="1"/>
    <col min="15889" max="15889" width="18.85546875" style="811" customWidth="1"/>
    <col min="15890" max="15890" width="11.7109375" style="811" bestFit="1" customWidth="1"/>
    <col min="15891" max="16136" width="9" style="811"/>
    <col min="16137" max="16137" width="8.42578125" style="811" customWidth="1"/>
    <col min="16138" max="16138" width="57.42578125" style="811" customWidth="1"/>
    <col min="16139" max="16139" width="18.7109375" style="811" bestFit="1" customWidth="1"/>
    <col min="16140" max="16140" width="17" style="811" customWidth="1"/>
    <col min="16141" max="16141" width="13.42578125" style="811" bestFit="1" customWidth="1"/>
    <col min="16142" max="16142" width="10.7109375" style="811" customWidth="1"/>
    <col min="16143" max="16144" width="11.140625" style="811" customWidth="1"/>
    <col min="16145" max="16145" width="18.85546875" style="811" customWidth="1"/>
    <col min="16146" max="16146" width="11.7109375" style="811" bestFit="1" customWidth="1"/>
    <col min="16147" max="16375" width="9" style="811"/>
    <col min="16376" max="16384" width="9" style="811" customWidth="1"/>
  </cols>
  <sheetData>
    <row r="1" spans="1:29" ht="45.6" customHeight="1">
      <c r="A1" s="809" t="s">
        <v>552</v>
      </c>
      <c r="B1" s="809"/>
      <c r="C1" s="810"/>
      <c r="D1" s="810"/>
      <c r="E1" s="810"/>
      <c r="F1" s="810"/>
      <c r="G1" s="810"/>
      <c r="H1" s="810"/>
      <c r="I1" s="810"/>
      <c r="J1" s="810"/>
      <c r="K1" s="810"/>
      <c r="L1" s="809"/>
      <c r="M1" s="809"/>
      <c r="N1" s="809"/>
      <c r="O1" s="809"/>
      <c r="P1" s="809"/>
      <c r="Q1" s="809"/>
      <c r="R1" s="809"/>
      <c r="S1" s="809"/>
      <c r="T1" s="809"/>
      <c r="U1" s="810"/>
      <c r="V1" s="810"/>
      <c r="W1" s="810"/>
      <c r="X1" s="810"/>
      <c r="Y1" s="810"/>
      <c r="Z1" s="810"/>
      <c r="AA1" s="810"/>
      <c r="AB1" s="810"/>
      <c r="AC1" s="810"/>
    </row>
    <row r="2" spans="1:29" ht="22.5">
      <c r="A2" s="1049"/>
      <c r="B2" s="1050" t="s">
        <v>553</v>
      </c>
      <c r="C2" s="812"/>
      <c r="D2" s="812"/>
      <c r="E2" s="812"/>
      <c r="F2" s="812"/>
      <c r="G2" s="812"/>
      <c r="H2" s="812"/>
      <c r="I2" s="812"/>
      <c r="J2" s="812"/>
      <c r="K2" s="813"/>
      <c r="M2" s="1056"/>
      <c r="N2" s="812"/>
      <c r="O2" s="812"/>
      <c r="P2" s="812"/>
      <c r="Q2" s="812"/>
      <c r="R2" s="812"/>
      <c r="S2" s="812"/>
      <c r="T2" s="813"/>
      <c r="U2" s="812"/>
      <c r="V2" s="812"/>
      <c r="W2" s="812"/>
      <c r="X2" s="812"/>
      <c r="Y2" s="812"/>
      <c r="Z2" s="812"/>
      <c r="AA2" s="812"/>
      <c r="AB2" s="812"/>
      <c r="AC2" s="813"/>
    </row>
    <row r="3" spans="1:29" s="815" customFormat="1">
      <c r="A3" s="814" t="s">
        <v>7</v>
      </c>
      <c r="B3" s="1051"/>
      <c r="C3" s="1052"/>
      <c r="D3" s="1052"/>
      <c r="E3" s="1052"/>
      <c r="F3" s="1052"/>
      <c r="G3" s="1052"/>
      <c r="H3" s="1052"/>
      <c r="I3" s="1052"/>
      <c r="J3" s="1052"/>
      <c r="K3" s="1052"/>
      <c r="L3" s="1053" t="s">
        <v>8</v>
      </c>
      <c r="M3" s="1055"/>
      <c r="N3" s="1052"/>
      <c r="O3" s="1052"/>
      <c r="P3" s="1052"/>
      <c r="Q3" s="1052"/>
      <c r="R3" s="1052"/>
      <c r="S3" s="1052"/>
      <c r="T3" s="1052"/>
      <c r="U3" s="1052"/>
      <c r="V3" s="1052"/>
      <c r="W3" s="1052"/>
      <c r="X3" s="1052"/>
      <c r="Y3" s="1052"/>
      <c r="Z3" s="1052"/>
      <c r="AA3" s="1052"/>
      <c r="AB3" s="1052"/>
      <c r="AC3" s="1054"/>
    </row>
    <row r="4" spans="1:29" s="815" customFormat="1">
      <c r="A4" s="816" t="s">
        <v>10</v>
      </c>
      <c r="B4" s="817" t="s">
        <v>11</v>
      </c>
      <c r="C4" s="1145" t="s">
        <v>406</v>
      </c>
      <c r="D4" s="1146"/>
      <c r="E4" s="1146"/>
      <c r="F4" s="1146"/>
      <c r="G4" s="1146"/>
      <c r="H4" s="1146"/>
      <c r="I4" s="1146"/>
      <c r="J4" s="1146"/>
      <c r="K4" s="1146"/>
      <c r="L4" s="1143" t="s">
        <v>405</v>
      </c>
      <c r="M4" s="1143"/>
      <c r="N4" s="1143"/>
      <c r="O4" s="1143"/>
      <c r="P4" s="1143"/>
      <c r="Q4" s="1143"/>
      <c r="R4" s="1143"/>
      <c r="S4" s="1143"/>
      <c r="T4" s="1143"/>
      <c r="U4" s="1144" t="s">
        <v>405</v>
      </c>
      <c r="V4" s="1144"/>
      <c r="W4" s="1144"/>
      <c r="X4" s="1144"/>
      <c r="Y4" s="1144"/>
      <c r="Z4" s="1144"/>
      <c r="AA4" s="1144"/>
      <c r="AB4" s="1144"/>
      <c r="AC4" s="1144"/>
    </row>
    <row r="5" spans="1:29" s="815" customFormat="1" ht="18.600000000000001" customHeight="1">
      <c r="A5" s="816" t="s">
        <v>12</v>
      </c>
      <c r="B5" s="817"/>
      <c r="C5" s="1140" t="s">
        <v>407</v>
      </c>
      <c r="D5" s="1140"/>
      <c r="E5" s="1140"/>
      <c r="F5" s="1140"/>
      <c r="G5" s="1140" t="s">
        <v>408</v>
      </c>
      <c r="H5" s="1140"/>
      <c r="I5" s="1140"/>
      <c r="J5" s="1140"/>
      <c r="K5" s="1141" t="s">
        <v>409</v>
      </c>
      <c r="L5" s="1140" t="s">
        <v>407</v>
      </c>
      <c r="M5" s="1140"/>
      <c r="N5" s="1140"/>
      <c r="O5" s="1140"/>
      <c r="P5" s="1140" t="s">
        <v>408</v>
      </c>
      <c r="Q5" s="1140"/>
      <c r="R5" s="1140"/>
      <c r="S5" s="1140"/>
      <c r="T5" s="1141" t="s">
        <v>409</v>
      </c>
      <c r="U5" s="1140" t="s">
        <v>407</v>
      </c>
      <c r="V5" s="1140"/>
      <c r="W5" s="1140"/>
      <c r="X5" s="1140"/>
      <c r="Y5" s="1140" t="s">
        <v>408</v>
      </c>
      <c r="Z5" s="1140"/>
      <c r="AA5" s="1140"/>
      <c r="AB5" s="1140"/>
      <c r="AC5" s="1141" t="s">
        <v>409</v>
      </c>
    </row>
    <row r="6" spans="1:29" s="822" customFormat="1" ht="39" customHeight="1">
      <c r="A6" s="818"/>
      <c r="B6" s="819"/>
      <c r="C6" s="820" t="s">
        <v>499</v>
      </c>
      <c r="D6" s="820" t="s">
        <v>500</v>
      </c>
      <c r="E6" s="820" t="s">
        <v>501</v>
      </c>
      <c r="F6" s="821" t="s">
        <v>410</v>
      </c>
      <c r="G6" s="820" t="s">
        <v>499</v>
      </c>
      <c r="H6" s="820" t="s">
        <v>500</v>
      </c>
      <c r="I6" s="820" t="s">
        <v>501</v>
      </c>
      <c r="J6" s="821" t="s">
        <v>411</v>
      </c>
      <c r="K6" s="1142"/>
      <c r="L6" s="820" t="s">
        <v>499</v>
      </c>
      <c r="M6" s="820" t="s">
        <v>500</v>
      </c>
      <c r="N6" s="820" t="s">
        <v>501</v>
      </c>
      <c r="O6" s="821" t="s">
        <v>410</v>
      </c>
      <c r="P6" s="820" t="s">
        <v>499</v>
      </c>
      <c r="Q6" s="820" t="s">
        <v>500</v>
      </c>
      <c r="R6" s="820" t="s">
        <v>501</v>
      </c>
      <c r="S6" s="821" t="s">
        <v>411</v>
      </c>
      <c r="T6" s="1142"/>
      <c r="U6" s="820" t="s">
        <v>499</v>
      </c>
      <c r="V6" s="820" t="s">
        <v>500</v>
      </c>
      <c r="W6" s="820" t="s">
        <v>501</v>
      </c>
      <c r="X6" s="821" t="s">
        <v>410</v>
      </c>
      <c r="Y6" s="820" t="s">
        <v>499</v>
      </c>
      <c r="Z6" s="820" t="s">
        <v>500</v>
      </c>
      <c r="AA6" s="820" t="s">
        <v>501</v>
      </c>
      <c r="AB6" s="821" t="s">
        <v>411</v>
      </c>
      <c r="AC6" s="1142"/>
    </row>
    <row r="7" spans="1:29">
      <c r="A7" s="823" t="s">
        <v>216</v>
      </c>
      <c r="B7" s="824"/>
      <c r="C7" s="827">
        <f t="shared" ref="C7:C38" si="0">+L7+U7</f>
        <v>0</v>
      </c>
      <c r="D7" s="825">
        <f t="shared" ref="D7:D38" si="1">+M7+V7</f>
        <v>0</v>
      </c>
      <c r="E7" s="825">
        <f t="shared" ref="E7:E38" si="2">+N7+W7</f>
        <v>0</v>
      </c>
      <c r="F7" s="825">
        <f t="shared" ref="F7:F38" si="3">+O7+X7</f>
        <v>0</v>
      </c>
      <c r="G7" s="825">
        <f t="shared" ref="G7:G38" si="4">+P7+Y7</f>
        <v>0</v>
      </c>
      <c r="H7" s="825">
        <f t="shared" ref="H7:H38" si="5">+Q7+Z7</f>
        <v>0</v>
      </c>
      <c r="I7" s="825">
        <f t="shared" ref="I7:I38" si="6">+R7+AA7</f>
        <v>0</v>
      </c>
      <c r="J7" s="825">
        <f t="shared" ref="J7:J38" si="7">+S7+AB7</f>
        <v>0</v>
      </c>
      <c r="K7" s="825">
        <f t="shared" ref="K7:K38" si="8">+T7+AC7</f>
        <v>0</v>
      </c>
      <c r="L7" s="825">
        <f>+L8++L125+L128+L131</f>
        <v>0</v>
      </c>
      <c r="M7" s="825">
        <f>+M8++M125+M128+M131</f>
        <v>0</v>
      </c>
      <c r="N7" s="825">
        <f>+N8++N125+N128+N131</f>
        <v>0</v>
      </c>
      <c r="O7" s="826">
        <f>SUM(L7:N7)</f>
        <v>0</v>
      </c>
      <c r="P7" s="825">
        <f>+P8++P125+P128+P131</f>
        <v>0</v>
      </c>
      <c r="Q7" s="825">
        <f>+Q8++Q125+Q128+Q131</f>
        <v>0</v>
      </c>
      <c r="R7" s="825">
        <f>+R8++R125+R128+R131</f>
        <v>0</v>
      </c>
      <c r="S7" s="825">
        <f t="shared" ref="S7:S12" si="9">SUM(P7:R7)</f>
        <v>0</v>
      </c>
      <c r="T7" s="825">
        <f>+S7-O7</f>
        <v>0</v>
      </c>
      <c r="U7" s="825">
        <f>+U8++U125+U128+U131</f>
        <v>0</v>
      </c>
      <c r="V7" s="825">
        <f>+V8++V125+V128+V131</f>
        <v>0</v>
      </c>
      <c r="W7" s="825">
        <f>+W8++W125+W128+W131</f>
        <v>0</v>
      </c>
      <c r="X7" s="826">
        <f t="shared" ref="X7:X15" si="10">SUM(U7:W7)</f>
        <v>0</v>
      </c>
      <c r="Y7" s="825">
        <f>+Y8++Y125+Y128+Y131</f>
        <v>0</v>
      </c>
      <c r="Z7" s="825">
        <f>+Z8++Z125+Z128+Z131</f>
        <v>0</v>
      </c>
      <c r="AA7" s="825">
        <f>+AA8++AA125+AA128+AA131</f>
        <v>0</v>
      </c>
      <c r="AB7" s="825">
        <f t="shared" ref="AB7:AB12" si="11">SUM(Y7:AA7)</f>
        <v>0</v>
      </c>
      <c r="AC7" s="825">
        <f>+AB7-X7</f>
        <v>0</v>
      </c>
    </row>
    <row r="8" spans="1:29" s="815" customFormat="1">
      <c r="A8" s="828">
        <v>1</v>
      </c>
      <c r="B8" s="828" t="s">
        <v>254</v>
      </c>
      <c r="C8" s="827">
        <f t="shared" si="0"/>
        <v>0</v>
      </c>
      <c r="D8" s="825">
        <f t="shared" si="1"/>
        <v>0</v>
      </c>
      <c r="E8" s="825">
        <f t="shared" si="2"/>
        <v>0</v>
      </c>
      <c r="F8" s="825">
        <f t="shared" si="3"/>
        <v>0</v>
      </c>
      <c r="G8" s="825">
        <f t="shared" si="4"/>
        <v>0</v>
      </c>
      <c r="H8" s="825">
        <f t="shared" si="5"/>
        <v>0</v>
      </c>
      <c r="I8" s="825">
        <f t="shared" si="6"/>
        <v>0</v>
      </c>
      <c r="J8" s="825">
        <f t="shared" si="7"/>
        <v>0</v>
      </c>
      <c r="K8" s="825">
        <f t="shared" si="8"/>
        <v>0</v>
      </c>
      <c r="L8" s="829">
        <f>+L9+L113</f>
        <v>0</v>
      </c>
      <c r="M8" s="829">
        <f>+M9+M113</f>
        <v>0</v>
      </c>
      <c r="N8" s="829">
        <f>+N9+N113</f>
        <v>0</v>
      </c>
      <c r="O8" s="826">
        <f>SUM(L8:N8)</f>
        <v>0</v>
      </c>
      <c r="P8" s="829">
        <f>+P9+P113</f>
        <v>0</v>
      </c>
      <c r="Q8" s="829">
        <f>+Q9+Q113</f>
        <v>0</v>
      </c>
      <c r="R8" s="829">
        <f>+R9+R113</f>
        <v>0</v>
      </c>
      <c r="S8" s="829">
        <f t="shared" si="9"/>
        <v>0</v>
      </c>
      <c r="T8" s="825">
        <f t="shared" ref="T8:T73" si="12">+S8-O8</f>
        <v>0</v>
      </c>
      <c r="U8" s="829">
        <f>+U9+U113</f>
        <v>0</v>
      </c>
      <c r="V8" s="829">
        <f>+V9+V113</f>
        <v>0</v>
      </c>
      <c r="W8" s="829">
        <f>+W9+W113</f>
        <v>0</v>
      </c>
      <c r="X8" s="826">
        <f t="shared" si="10"/>
        <v>0</v>
      </c>
      <c r="Y8" s="829">
        <f>+Y9+Y113</f>
        <v>0</v>
      </c>
      <c r="Z8" s="829">
        <f>+Z9+Z113</f>
        <v>0</v>
      </c>
      <c r="AA8" s="829">
        <f>+AA9+AA113</f>
        <v>0</v>
      </c>
      <c r="AB8" s="829">
        <f t="shared" si="11"/>
        <v>0</v>
      </c>
      <c r="AC8" s="825">
        <f t="shared" ref="AC8:AC73" si="13">+AB8-X8</f>
        <v>0</v>
      </c>
    </row>
    <row r="9" spans="1:29" s="815" customFormat="1">
      <c r="A9" s="830"/>
      <c r="B9" s="831" t="s">
        <v>255</v>
      </c>
      <c r="C9" s="827">
        <f t="shared" si="0"/>
        <v>0</v>
      </c>
      <c r="D9" s="825">
        <f t="shared" si="1"/>
        <v>0</v>
      </c>
      <c r="E9" s="825">
        <f t="shared" si="2"/>
        <v>0</v>
      </c>
      <c r="F9" s="825">
        <f t="shared" si="3"/>
        <v>0</v>
      </c>
      <c r="G9" s="825">
        <f t="shared" si="4"/>
        <v>0</v>
      </c>
      <c r="H9" s="825">
        <f t="shared" si="5"/>
        <v>0</v>
      </c>
      <c r="I9" s="825">
        <f t="shared" si="6"/>
        <v>0</v>
      </c>
      <c r="J9" s="825">
        <f t="shared" si="7"/>
        <v>0</v>
      </c>
      <c r="K9" s="825">
        <f t="shared" si="8"/>
        <v>0</v>
      </c>
      <c r="L9" s="832">
        <f t="shared" ref="L9" si="14">+L10+L22+L29+L32+L36+L40+L49+L52+L59+L62+L65+L68+L71+L74+L77+L80+L83+L86+L89+L92+L95+L98+L101+L104+L107+L110</f>
        <v>0</v>
      </c>
      <c r="M9" s="832">
        <f t="shared" ref="M9:N9" si="15">+M10+M22+M29+M32+M36+M40+M49+M52+M59+M62+M65+M68+M71+M74+M77+M80+M83+M86+M89+M92+M95+M98+M101+M104+M107+M110</f>
        <v>0</v>
      </c>
      <c r="N9" s="832">
        <f t="shared" si="15"/>
        <v>0</v>
      </c>
      <c r="O9" s="826">
        <f t="shared" ref="O9:O40" si="16">SUM(L9:N9)</f>
        <v>0</v>
      </c>
      <c r="P9" s="832">
        <f t="shared" ref="P9:R9" si="17">+P10+P22+P29+P32+P36+P40+P49+P52+P59+P62+P65+P68+P71+P74+P77+P80+P83+P86+P89+P92+P95+P98+P101+P104+P107+P110</f>
        <v>0</v>
      </c>
      <c r="Q9" s="832">
        <f t="shared" si="17"/>
        <v>0</v>
      </c>
      <c r="R9" s="832">
        <f t="shared" si="17"/>
        <v>0</v>
      </c>
      <c r="S9" s="832">
        <f t="shared" si="9"/>
        <v>0</v>
      </c>
      <c r="T9" s="825">
        <f t="shared" si="12"/>
        <v>0</v>
      </c>
      <c r="U9" s="832">
        <f t="shared" ref="U9:W9" si="18">+U10+U22+U29+U32+U36+U40+U49+U52+U59+U62+U65+U68+U71+U74+U77+U80+U83+U86+U89+U92+U95+U98+U101+U104+U107+U110</f>
        <v>0</v>
      </c>
      <c r="V9" s="832">
        <f t="shared" si="18"/>
        <v>0</v>
      </c>
      <c r="W9" s="832">
        <f t="shared" si="18"/>
        <v>0</v>
      </c>
      <c r="X9" s="826">
        <f t="shared" si="10"/>
        <v>0</v>
      </c>
      <c r="Y9" s="832">
        <f t="shared" ref="Y9:AA9" si="19">+Y10+Y22+Y29+Y32+Y36+Y40+Y49+Y52+Y59+Y62+Y65+Y68+Y71+Y74+Y77+Y80+Y83+Y86+Y89+Y92+Y95+Y98+Y101+Y104+Y107+Y110</f>
        <v>0</v>
      </c>
      <c r="Z9" s="832">
        <f t="shared" si="19"/>
        <v>0</v>
      </c>
      <c r="AA9" s="832">
        <f t="shared" si="19"/>
        <v>0</v>
      </c>
      <c r="AB9" s="832">
        <f t="shared" si="11"/>
        <v>0</v>
      </c>
      <c r="AC9" s="825">
        <f t="shared" si="13"/>
        <v>0</v>
      </c>
    </row>
    <row r="10" spans="1:29" s="834" customFormat="1">
      <c r="A10" s="833">
        <v>1.1000000000000001</v>
      </c>
      <c r="B10" s="833" t="s">
        <v>256</v>
      </c>
      <c r="C10" s="827">
        <f t="shared" si="0"/>
        <v>0</v>
      </c>
      <c r="D10" s="825">
        <f t="shared" si="1"/>
        <v>0</v>
      </c>
      <c r="E10" s="825">
        <f t="shared" si="2"/>
        <v>0</v>
      </c>
      <c r="F10" s="825">
        <f t="shared" si="3"/>
        <v>0</v>
      </c>
      <c r="G10" s="825">
        <f t="shared" si="4"/>
        <v>0</v>
      </c>
      <c r="H10" s="825">
        <f t="shared" si="5"/>
        <v>0</v>
      </c>
      <c r="I10" s="825">
        <f t="shared" si="6"/>
        <v>0</v>
      </c>
      <c r="J10" s="825">
        <f t="shared" si="7"/>
        <v>0</v>
      </c>
      <c r="K10" s="825">
        <f t="shared" si="8"/>
        <v>0</v>
      </c>
      <c r="L10" s="832">
        <f t="shared" ref="L10" si="20">+L11+L14+L18</f>
        <v>0</v>
      </c>
      <c r="M10" s="832">
        <f t="shared" ref="M10:N10" si="21">+M11+M14+M18</f>
        <v>0</v>
      </c>
      <c r="N10" s="832">
        <f t="shared" si="21"/>
        <v>0</v>
      </c>
      <c r="O10" s="826">
        <f t="shared" si="16"/>
        <v>0</v>
      </c>
      <c r="P10" s="832">
        <f t="shared" ref="P10:R10" si="22">+P11+P14+P18</f>
        <v>0</v>
      </c>
      <c r="Q10" s="832">
        <f t="shared" si="22"/>
        <v>0</v>
      </c>
      <c r="R10" s="832">
        <f t="shared" si="22"/>
        <v>0</v>
      </c>
      <c r="S10" s="832">
        <f t="shared" si="9"/>
        <v>0</v>
      </c>
      <c r="T10" s="825">
        <f t="shared" si="12"/>
        <v>0</v>
      </c>
      <c r="U10" s="832">
        <f t="shared" ref="U10:W10" si="23">+U11+U14+U18</f>
        <v>0</v>
      </c>
      <c r="V10" s="832">
        <f t="shared" si="23"/>
        <v>0</v>
      </c>
      <c r="W10" s="832">
        <f t="shared" si="23"/>
        <v>0</v>
      </c>
      <c r="X10" s="826">
        <f t="shared" si="10"/>
        <v>0</v>
      </c>
      <c r="Y10" s="832">
        <f t="shared" ref="Y10:AA10" si="24">+Y11+Y14+Y18</f>
        <v>0</v>
      </c>
      <c r="Z10" s="832">
        <f t="shared" si="24"/>
        <v>0</v>
      </c>
      <c r="AA10" s="832">
        <f t="shared" si="24"/>
        <v>0</v>
      </c>
      <c r="AB10" s="832">
        <f t="shared" si="11"/>
        <v>0</v>
      </c>
      <c r="AC10" s="825">
        <f t="shared" si="13"/>
        <v>0</v>
      </c>
    </row>
    <row r="11" spans="1:29" s="834" customFormat="1">
      <c r="A11" s="833"/>
      <c r="B11" s="833" t="s">
        <v>257</v>
      </c>
      <c r="C11" s="827">
        <f t="shared" si="0"/>
        <v>0</v>
      </c>
      <c r="D11" s="825">
        <f t="shared" si="1"/>
        <v>0</v>
      </c>
      <c r="E11" s="825">
        <f t="shared" si="2"/>
        <v>0</v>
      </c>
      <c r="F11" s="825">
        <f t="shared" si="3"/>
        <v>0</v>
      </c>
      <c r="G11" s="825">
        <f t="shared" si="4"/>
        <v>0</v>
      </c>
      <c r="H11" s="825">
        <f t="shared" si="5"/>
        <v>0</v>
      </c>
      <c r="I11" s="825">
        <f t="shared" si="6"/>
        <v>0</v>
      </c>
      <c r="J11" s="825">
        <f t="shared" si="7"/>
        <v>0</v>
      </c>
      <c r="K11" s="825">
        <f t="shared" si="8"/>
        <v>0</v>
      </c>
      <c r="L11" s="835"/>
      <c r="M11" s="835"/>
      <c r="N11" s="835"/>
      <c r="O11" s="826">
        <f t="shared" si="16"/>
        <v>0</v>
      </c>
      <c r="P11" s="835"/>
      <c r="Q11" s="835"/>
      <c r="R11" s="835"/>
      <c r="S11" s="832">
        <f t="shared" si="9"/>
        <v>0</v>
      </c>
      <c r="T11" s="825">
        <f t="shared" si="12"/>
        <v>0</v>
      </c>
      <c r="U11" s="835"/>
      <c r="V11" s="835"/>
      <c r="W11" s="835"/>
      <c r="X11" s="826">
        <f t="shared" si="10"/>
        <v>0</v>
      </c>
      <c r="Y11" s="835"/>
      <c r="Z11" s="835"/>
      <c r="AA11" s="835"/>
      <c r="AB11" s="832">
        <f t="shared" si="11"/>
        <v>0</v>
      </c>
      <c r="AC11" s="825">
        <f t="shared" si="13"/>
        <v>0</v>
      </c>
    </row>
    <row r="12" spans="1:29" s="834" customFormat="1">
      <c r="A12" s="836"/>
      <c r="B12" s="837" t="s">
        <v>217</v>
      </c>
      <c r="C12" s="827">
        <f t="shared" si="0"/>
        <v>0</v>
      </c>
      <c r="D12" s="825">
        <f t="shared" si="1"/>
        <v>0</v>
      </c>
      <c r="E12" s="825">
        <f t="shared" si="2"/>
        <v>0</v>
      </c>
      <c r="F12" s="825">
        <f t="shared" si="3"/>
        <v>0</v>
      </c>
      <c r="G12" s="825">
        <f t="shared" si="4"/>
        <v>0</v>
      </c>
      <c r="H12" s="825">
        <f t="shared" si="5"/>
        <v>0</v>
      </c>
      <c r="I12" s="825">
        <f t="shared" si="6"/>
        <v>0</v>
      </c>
      <c r="J12" s="825">
        <f t="shared" si="7"/>
        <v>0</v>
      </c>
      <c r="K12" s="825">
        <f t="shared" si="8"/>
        <v>0</v>
      </c>
      <c r="L12" s="826">
        <f t="shared" ref="L12" si="25">+ROUND(L11*-0.34,-1)</f>
        <v>0</v>
      </c>
      <c r="M12" s="826">
        <f t="shared" ref="M12:N12" si="26">+ROUND(M11*-0.34,-1)</f>
        <v>0</v>
      </c>
      <c r="N12" s="826">
        <f t="shared" si="26"/>
        <v>0</v>
      </c>
      <c r="O12" s="826">
        <f t="shared" si="16"/>
        <v>0</v>
      </c>
      <c r="P12" s="826">
        <f t="shared" ref="P12:R12" si="27">+ROUND(P11*-0.34,-1)</f>
        <v>0</v>
      </c>
      <c r="Q12" s="826">
        <f t="shared" si="27"/>
        <v>0</v>
      </c>
      <c r="R12" s="826">
        <f t="shared" si="27"/>
        <v>0</v>
      </c>
      <c r="S12" s="826">
        <f t="shared" si="9"/>
        <v>0</v>
      </c>
      <c r="T12" s="825">
        <f t="shared" si="12"/>
        <v>0</v>
      </c>
      <c r="U12" s="826">
        <f t="shared" ref="U12:W12" si="28">+ROUND(U11*-0.34,-1)</f>
        <v>0</v>
      </c>
      <c r="V12" s="826">
        <f t="shared" si="28"/>
        <v>0</v>
      </c>
      <c r="W12" s="826">
        <f t="shared" si="28"/>
        <v>0</v>
      </c>
      <c r="X12" s="826">
        <f t="shared" si="10"/>
        <v>0</v>
      </c>
      <c r="Y12" s="826">
        <f t="shared" ref="Y12:AA12" si="29">+ROUND(Y11*-0.34,-1)</f>
        <v>0</v>
      </c>
      <c r="Z12" s="826">
        <f t="shared" si="29"/>
        <v>0</v>
      </c>
      <c r="AA12" s="826">
        <f t="shared" si="29"/>
        <v>0</v>
      </c>
      <c r="AB12" s="826">
        <f t="shared" si="11"/>
        <v>0</v>
      </c>
      <c r="AC12" s="825">
        <f t="shared" si="13"/>
        <v>0</v>
      </c>
    </row>
    <row r="13" spans="1:29" s="838" customFormat="1">
      <c r="A13" s="836"/>
      <c r="B13" s="837" t="s">
        <v>218</v>
      </c>
      <c r="C13" s="827">
        <f t="shared" si="0"/>
        <v>0</v>
      </c>
      <c r="D13" s="825">
        <f t="shared" si="1"/>
        <v>0</v>
      </c>
      <c r="E13" s="825">
        <f t="shared" si="2"/>
        <v>0</v>
      </c>
      <c r="F13" s="825">
        <f t="shared" si="3"/>
        <v>0</v>
      </c>
      <c r="G13" s="825">
        <f t="shared" si="4"/>
        <v>0</v>
      </c>
      <c r="H13" s="825">
        <f t="shared" si="5"/>
        <v>0</v>
      </c>
      <c r="I13" s="825">
        <f t="shared" si="6"/>
        <v>0</v>
      </c>
      <c r="J13" s="825">
        <f t="shared" si="7"/>
        <v>0</v>
      </c>
      <c r="K13" s="825">
        <f t="shared" si="8"/>
        <v>0</v>
      </c>
      <c r="L13" s="826">
        <f t="shared" ref="L13" si="30">+L11+L12</f>
        <v>0</v>
      </c>
      <c r="M13" s="826">
        <f t="shared" ref="M13:N13" si="31">+M11+M12</f>
        <v>0</v>
      </c>
      <c r="N13" s="826">
        <f t="shared" si="31"/>
        <v>0</v>
      </c>
      <c r="O13" s="826">
        <f t="shared" si="16"/>
        <v>0</v>
      </c>
      <c r="P13" s="826">
        <f t="shared" ref="P13:R13" si="32">+P11+P12</f>
        <v>0</v>
      </c>
      <c r="Q13" s="826">
        <f t="shared" si="32"/>
        <v>0</v>
      </c>
      <c r="R13" s="826">
        <f t="shared" si="32"/>
        <v>0</v>
      </c>
      <c r="S13" s="826">
        <f t="shared" ref="S13:S78" si="33">SUM(P13:R13)</f>
        <v>0</v>
      </c>
      <c r="T13" s="825">
        <f t="shared" si="12"/>
        <v>0</v>
      </c>
      <c r="U13" s="826">
        <f t="shared" ref="U13:W13" si="34">+U11+U12</f>
        <v>0</v>
      </c>
      <c r="V13" s="826">
        <f t="shared" si="34"/>
        <v>0</v>
      </c>
      <c r="W13" s="826">
        <f t="shared" si="34"/>
        <v>0</v>
      </c>
      <c r="X13" s="826">
        <f t="shared" si="10"/>
        <v>0</v>
      </c>
      <c r="Y13" s="826">
        <f t="shared" ref="Y13:AA13" si="35">+Y11+Y12</f>
        <v>0</v>
      </c>
      <c r="Z13" s="826">
        <f t="shared" si="35"/>
        <v>0</v>
      </c>
      <c r="AA13" s="826">
        <f t="shared" si="35"/>
        <v>0</v>
      </c>
      <c r="AB13" s="826">
        <f t="shared" ref="AB13:AB16" si="36">SUM(Y13:AA13)</f>
        <v>0</v>
      </c>
      <c r="AC13" s="825">
        <f t="shared" si="13"/>
        <v>0</v>
      </c>
    </row>
    <row r="14" spans="1:29" s="838" customFormat="1" ht="22.5">
      <c r="A14" s="833"/>
      <c r="B14" s="996" t="s">
        <v>471</v>
      </c>
      <c r="C14" s="827">
        <f t="shared" si="0"/>
        <v>0</v>
      </c>
      <c r="D14" s="825">
        <f t="shared" si="1"/>
        <v>0</v>
      </c>
      <c r="E14" s="825">
        <f t="shared" si="2"/>
        <v>0</v>
      </c>
      <c r="F14" s="825">
        <f t="shared" si="3"/>
        <v>0</v>
      </c>
      <c r="G14" s="825">
        <f t="shared" si="4"/>
        <v>0</v>
      </c>
      <c r="H14" s="825">
        <f t="shared" si="5"/>
        <v>0</v>
      </c>
      <c r="I14" s="825">
        <f t="shared" si="6"/>
        <v>0</v>
      </c>
      <c r="J14" s="825">
        <f t="shared" si="7"/>
        <v>0</v>
      </c>
      <c r="K14" s="825">
        <f t="shared" si="8"/>
        <v>0</v>
      </c>
      <c r="L14" s="997"/>
      <c r="M14" s="997"/>
      <c r="N14" s="997"/>
      <c r="O14" s="826">
        <f t="shared" si="16"/>
        <v>0</v>
      </c>
      <c r="P14" s="997"/>
      <c r="Q14" s="997"/>
      <c r="R14" s="997"/>
      <c r="S14" s="826">
        <f t="shared" si="33"/>
        <v>0</v>
      </c>
      <c r="T14" s="825">
        <f t="shared" si="12"/>
        <v>0</v>
      </c>
      <c r="U14" s="997"/>
      <c r="V14" s="997"/>
      <c r="W14" s="997"/>
      <c r="X14" s="826">
        <f t="shared" si="10"/>
        <v>0</v>
      </c>
      <c r="Y14" s="997"/>
      <c r="Z14" s="997"/>
      <c r="AA14" s="997"/>
      <c r="AB14" s="826">
        <f t="shared" si="36"/>
        <v>0</v>
      </c>
      <c r="AC14" s="825">
        <f t="shared" si="13"/>
        <v>0</v>
      </c>
    </row>
    <row r="15" spans="1:29" s="838" customFormat="1" ht="22.5">
      <c r="A15" s="836"/>
      <c r="B15" s="998" t="s">
        <v>309</v>
      </c>
      <c r="C15" s="827">
        <f t="shared" si="0"/>
        <v>0</v>
      </c>
      <c r="D15" s="825">
        <f t="shared" si="1"/>
        <v>0</v>
      </c>
      <c r="E15" s="825">
        <f t="shared" si="2"/>
        <v>0</v>
      </c>
      <c r="F15" s="825">
        <f t="shared" si="3"/>
        <v>0</v>
      </c>
      <c r="G15" s="825">
        <f t="shared" si="4"/>
        <v>0</v>
      </c>
      <c r="H15" s="825">
        <f t="shared" si="5"/>
        <v>0</v>
      </c>
      <c r="I15" s="825">
        <f t="shared" si="6"/>
        <v>0</v>
      </c>
      <c r="J15" s="825">
        <f t="shared" si="7"/>
        <v>0</v>
      </c>
      <c r="K15" s="825">
        <f t="shared" si="8"/>
        <v>0</v>
      </c>
      <c r="L15" s="999">
        <f>ROUND(L14*-0.03,-1)</f>
        <v>0</v>
      </c>
      <c r="M15" s="999">
        <f>ROUND(M14*-0.03,-1)</f>
        <v>0</v>
      </c>
      <c r="N15" s="999">
        <f>ROUND(N14*-0.03,-1)</f>
        <v>0</v>
      </c>
      <c r="O15" s="826">
        <f t="shared" si="16"/>
        <v>0</v>
      </c>
      <c r="P15" s="999">
        <f>ROUND(P14*-0.03,-1)</f>
        <v>0</v>
      </c>
      <c r="Q15" s="999">
        <f>ROUND(Q14*-0.03,-1)</f>
        <v>0</v>
      </c>
      <c r="R15" s="999">
        <f>ROUND(R14*-0.03,-1)</f>
        <v>0</v>
      </c>
      <c r="S15" s="826">
        <f t="shared" si="33"/>
        <v>0</v>
      </c>
      <c r="T15" s="825">
        <f t="shared" si="12"/>
        <v>0</v>
      </c>
      <c r="U15" s="999">
        <f>ROUND(U14*-0.03,-1)</f>
        <v>0</v>
      </c>
      <c r="V15" s="999">
        <f>ROUND(V14*-0.03,-1)</f>
        <v>0</v>
      </c>
      <c r="W15" s="999">
        <f>ROUND(W14*-0.03,-1)</f>
        <v>0</v>
      </c>
      <c r="X15" s="826">
        <f t="shared" si="10"/>
        <v>0</v>
      </c>
      <c r="Y15" s="999">
        <f>ROUND(Y14*-0.03,-1)</f>
        <v>0</v>
      </c>
      <c r="Z15" s="999">
        <f>ROUND(Z14*-0.03,-1)</f>
        <v>0</v>
      </c>
      <c r="AA15" s="999">
        <f>ROUND(AA14*-0.03,-1)</f>
        <v>0</v>
      </c>
      <c r="AB15" s="826">
        <f t="shared" si="36"/>
        <v>0</v>
      </c>
      <c r="AC15" s="825">
        <f t="shared" si="13"/>
        <v>0</v>
      </c>
    </row>
    <row r="16" spans="1:29" s="838" customFormat="1" ht="22.5">
      <c r="A16" s="836"/>
      <c r="B16" s="998" t="s">
        <v>217</v>
      </c>
      <c r="C16" s="827">
        <f t="shared" si="0"/>
        <v>0</v>
      </c>
      <c r="D16" s="825">
        <f t="shared" si="1"/>
        <v>0</v>
      </c>
      <c r="E16" s="825">
        <f t="shared" si="2"/>
        <v>0</v>
      </c>
      <c r="F16" s="825">
        <f t="shared" si="3"/>
        <v>0</v>
      </c>
      <c r="G16" s="825">
        <f t="shared" si="4"/>
        <v>0</v>
      </c>
      <c r="H16" s="825">
        <f t="shared" si="5"/>
        <v>0</v>
      </c>
      <c r="I16" s="825">
        <f t="shared" si="6"/>
        <v>0</v>
      </c>
      <c r="J16" s="825">
        <f t="shared" si="7"/>
        <v>0</v>
      </c>
      <c r="K16" s="825">
        <f t="shared" si="8"/>
        <v>0</v>
      </c>
      <c r="L16" s="1000">
        <f>+ROUND((L14+L15)*-0.34,-1)</f>
        <v>0</v>
      </c>
      <c r="M16" s="1000">
        <f>+ROUND((M14+M15)*-0.34,-1)</f>
        <v>0</v>
      </c>
      <c r="N16" s="1000">
        <f>+ROUND((N14+N15)*-0.34,-1)</f>
        <v>0</v>
      </c>
      <c r="O16" s="826">
        <f>SUM(L16:N16)</f>
        <v>0</v>
      </c>
      <c r="P16" s="1000">
        <f>+ROUND((P14+P15)*-0.34,-1)</f>
        <v>0</v>
      </c>
      <c r="Q16" s="1000">
        <f>+ROUND((Q14+Q15)*-0.34,-1)</f>
        <v>0</v>
      </c>
      <c r="R16" s="1000">
        <f>+ROUND((R14+R15)*-0.34,-1)</f>
        <v>0</v>
      </c>
      <c r="S16" s="826">
        <f t="shared" si="33"/>
        <v>0</v>
      </c>
      <c r="T16" s="825">
        <f t="shared" si="12"/>
        <v>0</v>
      </c>
      <c r="U16" s="1000">
        <f>+ROUND((U14+U15)*-0.34,-1)</f>
        <v>0</v>
      </c>
      <c r="V16" s="1000">
        <f>+ROUND((V14+V15)*-0.34,-1)</f>
        <v>0</v>
      </c>
      <c r="W16" s="1000">
        <f>+ROUND((W14+W15)*-0.34,-1)</f>
        <v>0</v>
      </c>
      <c r="X16" s="826">
        <f>SUM(U16:W16)</f>
        <v>0</v>
      </c>
      <c r="Y16" s="1000">
        <f>+ROUND((Y14+Y15)*-0.34,-1)</f>
        <v>0</v>
      </c>
      <c r="Z16" s="1000">
        <f>+ROUND((Z14+Z15)*-0.34,-1)</f>
        <v>0</v>
      </c>
      <c r="AA16" s="1000">
        <f>+ROUND((AA14+AA15)*-0.34,-1)</f>
        <v>0</v>
      </c>
      <c r="AB16" s="826">
        <f t="shared" si="36"/>
        <v>0</v>
      </c>
      <c r="AC16" s="825">
        <f t="shared" si="13"/>
        <v>0</v>
      </c>
    </row>
    <row r="17" spans="1:29" s="838" customFormat="1" ht="22.5">
      <c r="A17" s="836"/>
      <c r="B17" s="998" t="s">
        <v>307</v>
      </c>
      <c r="C17" s="827">
        <f t="shared" si="0"/>
        <v>0</v>
      </c>
      <c r="D17" s="825">
        <f t="shared" si="1"/>
        <v>0</v>
      </c>
      <c r="E17" s="825">
        <f t="shared" si="2"/>
        <v>0</v>
      </c>
      <c r="F17" s="825">
        <f t="shared" si="3"/>
        <v>0</v>
      </c>
      <c r="G17" s="825">
        <f t="shared" si="4"/>
        <v>0</v>
      </c>
      <c r="H17" s="825">
        <f t="shared" si="5"/>
        <v>0</v>
      </c>
      <c r="I17" s="825">
        <f t="shared" si="6"/>
        <v>0</v>
      </c>
      <c r="J17" s="825">
        <f t="shared" si="7"/>
        <v>0</v>
      </c>
      <c r="K17" s="825">
        <f t="shared" si="8"/>
        <v>0</v>
      </c>
      <c r="L17" s="1000">
        <f>+L14+L15+L16</f>
        <v>0</v>
      </c>
      <c r="M17" s="1000">
        <f>+M14+M15+M16</f>
        <v>0</v>
      </c>
      <c r="N17" s="1000">
        <f>+N14+N15+N16</f>
        <v>0</v>
      </c>
      <c r="O17" s="826">
        <f>SUM(L17:N17)</f>
        <v>0</v>
      </c>
      <c r="P17" s="1000">
        <f>+P14+P15+P16</f>
        <v>0</v>
      </c>
      <c r="Q17" s="1000">
        <f>+Q14+Q15+Q16</f>
        <v>0</v>
      </c>
      <c r="R17" s="1000">
        <f>+R14+R15+R16</f>
        <v>0</v>
      </c>
      <c r="S17" s="826">
        <f t="shared" ref="S17" si="37">SUM(P17:R17)</f>
        <v>0</v>
      </c>
      <c r="T17" s="825">
        <f t="shared" ref="T17" si="38">+S17-O17</f>
        <v>0</v>
      </c>
      <c r="U17" s="1000">
        <f>+U14+U15+U16</f>
        <v>0</v>
      </c>
      <c r="V17" s="1000">
        <f>+V14+V15+V16</f>
        <v>0</v>
      </c>
      <c r="W17" s="1000">
        <f>+W14+W15+W16</f>
        <v>0</v>
      </c>
      <c r="X17" s="826">
        <f>SUM(U17:W17)</f>
        <v>0</v>
      </c>
      <c r="Y17" s="1000">
        <f>+Y14+Y15+Y16</f>
        <v>0</v>
      </c>
      <c r="Z17" s="1000">
        <f>+Z14+Z15+Z16</f>
        <v>0</v>
      </c>
      <c r="AA17" s="1000">
        <f>+AA14+AA15+AA16</f>
        <v>0</v>
      </c>
      <c r="AB17" s="826">
        <f t="shared" ref="AB17" si="39">SUM(Y17:AA17)</f>
        <v>0</v>
      </c>
      <c r="AC17" s="825">
        <f t="shared" si="13"/>
        <v>0</v>
      </c>
    </row>
    <row r="18" spans="1:29" s="838" customFormat="1">
      <c r="A18" s="833"/>
      <c r="B18" s="833" t="s">
        <v>412</v>
      </c>
      <c r="C18" s="827">
        <f t="shared" si="0"/>
        <v>0</v>
      </c>
      <c r="D18" s="825">
        <f t="shared" si="1"/>
        <v>0</v>
      </c>
      <c r="E18" s="825">
        <f t="shared" si="2"/>
        <v>0</v>
      </c>
      <c r="F18" s="825">
        <f t="shared" si="3"/>
        <v>0</v>
      </c>
      <c r="G18" s="825">
        <f t="shared" si="4"/>
        <v>0</v>
      </c>
      <c r="H18" s="825">
        <f t="shared" si="5"/>
        <v>0</v>
      </c>
      <c r="I18" s="825">
        <f t="shared" si="6"/>
        <v>0</v>
      </c>
      <c r="J18" s="825">
        <f t="shared" si="7"/>
        <v>0</v>
      </c>
      <c r="K18" s="825">
        <f t="shared" si="8"/>
        <v>0</v>
      </c>
      <c r="L18" s="835"/>
      <c r="M18" s="835"/>
      <c r="N18" s="835"/>
      <c r="O18" s="826">
        <f t="shared" si="16"/>
        <v>0</v>
      </c>
      <c r="P18" s="835"/>
      <c r="Q18" s="835"/>
      <c r="R18" s="835"/>
      <c r="S18" s="826">
        <f t="shared" si="33"/>
        <v>0</v>
      </c>
      <c r="T18" s="825">
        <f t="shared" si="12"/>
        <v>0</v>
      </c>
      <c r="U18" s="835"/>
      <c r="V18" s="835"/>
      <c r="W18" s="835"/>
      <c r="X18" s="826">
        <f t="shared" ref="X18" si="40">SUM(U18:W18)</f>
        <v>0</v>
      </c>
      <c r="Y18" s="835"/>
      <c r="Z18" s="835"/>
      <c r="AA18" s="835"/>
      <c r="AB18" s="826">
        <f t="shared" ref="AB18" si="41">SUM(Y18:AA18)</f>
        <v>0</v>
      </c>
      <c r="AC18" s="825">
        <f t="shared" si="13"/>
        <v>0</v>
      </c>
    </row>
    <row r="19" spans="1:29" s="838" customFormat="1" ht="22.5">
      <c r="A19" s="836"/>
      <c r="B19" s="998" t="s">
        <v>309</v>
      </c>
      <c r="C19" s="827">
        <f t="shared" si="0"/>
        <v>0</v>
      </c>
      <c r="D19" s="825">
        <f t="shared" si="1"/>
        <v>0</v>
      </c>
      <c r="E19" s="825">
        <f t="shared" si="2"/>
        <v>0</v>
      </c>
      <c r="F19" s="825">
        <f t="shared" si="3"/>
        <v>0</v>
      </c>
      <c r="G19" s="825">
        <f t="shared" si="4"/>
        <v>0</v>
      </c>
      <c r="H19" s="825">
        <f t="shared" si="5"/>
        <v>0</v>
      </c>
      <c r="I19" s="825">
        <f t="shared" si="6"/>
        <v>0</v>
      </c>
      <c r="J19" s="825">
        <f t="shared" si="7"/>
        <v>0</v>
      </c>
      <c r="K19" s="825">
        <f t="shared" si="8"/>
        <v>0</v>
      </c>
      <c r="L19" s="999">
        <f>ROUND(L18*-0.03,-1)</f>
        <v>0</v>
      </c>
      <c r="M19" s="999">
        <f>ROUND(M18*-0.03,-1)</f>
        <v>0</v>
      </c>
      <c r="N19" s="999">
        <f>ROUND(N18*-0.03,-1)</f>
        <v>0</v>
      </c>
      <c r="O19" s="826">
        <f t="shared" ref="O19" si="42">SUM(L19:N19)</f>
        <v>0</v>
      </c>
      <c r="P19" s="999">
        <f>ROUND(P18*-0.03,-1)</f>
        <v>0</v>
      </c>
      <c r="Q19" s="999">
        <f>ROUND(Q18*-0.03,-1)</f>
        <v>0</v>
      </c>
      <c r="R19" s="999">
        <f>ROUND(R18*-0.03,-1)</f>
        <v>0</v>
      </c>
      <c r="S19" s="826">
        <f t="shared" ref="S19:S21" si="43">SUM(P19:R19)</f>
        <v>0</v>
      </c>
      <c r="T19" s="825">
        <f t="shared" ref="T19:T21" si="44">+S19-O19</f>
        <v>0</v>
      </c>
      <c r="U19" s="999">
        <f>ROUND(U18*-0.03,-1)</f>
        <v>0</v>
      </c>
      <c r="V19" s="999">
        <f>ROUND(V18*-0.03,-1)</f>
        <v>0</v>
      </c>
      <c r="W19" s="999">
        <f>ROUND(W18*-0.03,-1)</f>
        <v>0</v>
      </c>
      <c r="X19" s="826">
        <f t="shared" ref="X19" si="45">SUM(U19:W19)</f>
        <v>0</v>
      </c>
      <c r="Y19" s="999">
        <f>ROUND(Y18*-0.03,-1)</f>
        <v>0</v>
      </c>
      <c r="Z19" s="999">
        <f>ROUND(Z18*-0.03,-1)</f>
        <v>0</v>
      </c>
      <c r="AA19" s="999">
        <f>ROUND(AA18*-0.03,-1)</f>
        <v>0</v>
      </c>
      <c r="AB19" s="826">
        <f t="shared" ref="AB19:AB21" si="46">SUM(Y19:AA19)</f>
        <v>0</v>
      </c>
      <c r="AC19" s="825">
        <f t="shared" si="13"/>
        <v>0</v>
      </c>
    </row>
    <row r="20" spans="1:29" s="838" customFormat="1" ht="22.5">
      <c r="A20" s="836"/>
      <c r="B20" s="998" t="s">
        <v>217</v>
      </c>
      <c r="C20" s="827">
        <f t="shared" si="0"/>
        <v>0</v>
      </c>
      <c r="D20" s="825">
        <f t="shared" si="1"/>
        <v>0</v>
      </c>
      <c r="E20" s="825">
        <f t="shared" si="2"/>
        <v>0</v>
      </c>
      <c r="F20" s="825">
        <f t="shared" si="3"/>
        <v>0</v>
      </c>
      <c r="G20" s="825">
        <f t="shared" si="4"/>
        <v>0</v>
      </c>
      <c r="H20" s="825">
        <f t="shared" si="5"/>
        <v>0</v>
      </c>
      <c r="I20" s="825">
        <f t="shared" si="6"/>
        <v>0</v>
      </c>
      <c r="J20" s="825">
        <f t="shared" si="7"/>
        <v>0</v>
      </c>
      <c r="K20" s="825">
        <f t="shared" si="8"/>
        <v>0</v>
      </c>
      <c r="L20" s="1000">
        <f>+ROUND((L18+L19)*-0.34,-1)</f>
        <v>0</v>
      </c>
      <c r="M20" s="1000">
        <f>+ROUND((M18+M19)*-0.34,-1)</f>
        <v>0</v>
      </c>
      <c r="N20" s="1000">
        <f>+ROUND((N18+N19)*-0.34,-1)</f>
        <v>0</v>
      </c>
      <c r="O20" s="826">
        <f>SUM(L20:N20)</f>
        <v>0</v>
      </c>
      <c r="P20" s="1000">
        <f>+ROUND((P18+P19)*-0.34,-1)</f>
        <v>0</v>
      </c>
      <c r="Q20" s="1000">
        <f>+ROUND((Q18+Q19)*-0.34,-1)</f>
        <v>0</v>
      </c>
      <c r="R20" s="1000">
        <f>+ROUND((R18+R19)*-0.34,-1)</f>
        <v>0</v>
      </c>
      <c r="S20" s="826">
        <f t="shared" si="43"/>
        <v>0</v>
      </c>
      <c r="T20" s="825">
        <f t="shared" si="44"/>
        <v>0</v>
      </c>
      <c r="U20" s="1000">
        <f>+ROUND((U18+U19)*-0.34,-1)</f>
        <v>0</v>
      </c>
      <c r="V20" s="1000">
        <f>+ROUND((V18+V19)*-0.34,-1)</f>
        <v>0</v>
      </c>
      <c r="W20" s="1000">
        <f>+ROUND((W18+W19)*-0.34,-1)</f>
        <v>0</v>
      </c>
      <c r="X20" s="826">
        <f>SUM(U20:W20)</f>
        <v>0</v>
      </c>
      <c r="Y20" s="1000">
        <f>+ROUND((Y18+Y19)*-0.34,-1)</f>
        <v>0</v>
      </c>
      <c r="Z20" s="1000">
        <f>+ROUND((Z18+Z19)*-0.34,-1)</f>
        <v>0</v>
      </c>
      <c r="AA20" s="1000">
        <f>+ROUND((AA18+AA19)*-0.34,-1)</f>
        <v>0</v>
      </c>
      <c r="AB20" s="826">
        <f t="shared" si="46"/>
        <v>0</v>
      </c>
      <c r="AC20" s="825">
        <f t="shared" si="13"/>
        <v>0</v>
      </c>
    </row>
    <row r="21" spans="1:29" s="838" customFormat="1" ht="22.5">
      <c r="A21" s="836"/>
      <c r="B21" s="998" t="s">
        <v>307</v>
      </c>
      <c r="C21" s="827">
        <f t="shared" si="0"/>
        <v>0</v>
      </c>
      <c r="D21" s="825">
        <f t="shared" si="1"/>
        <v>0</v>
      </c>
      <c r="E21" s="825">
        <f t="shared" si="2"/>
        <v>0</v>
      </c>
      <c r="F21" s="825">
        <f t="shared" si="3"/>
        <v>0</v>
      </c>
      <c r="G21" s="825">
        <f t="shared" si="4"/>
        <v>0</v>
      </c>
      <c r="H21" s="825">
        <f t="shared" si="5"/>
        <v>0</v>
      </c>
      <c r="I21" s="825">
        <f t="shared" si="6"/>
        <v>0</v>
      </c>
      <c r="J21" s="825">
        <f t="shared" si="7"/>
        <v>0</v>
      </c>
      <c r="K21" s="825">
        <f t="shared" si="8"/>
        <v>0</v>
      </c>
      <c r="L21" s="1000">
        <f>+L18+L19+L20</f>
        <v>0</v>
      </c>
      <c r="M21" s="1000">
        <f>+M18+M19+M20</f>
        <v>0</v>
      </c>
      <c r="N21" s="1000">
        <f>+N18+N19+N20</f>
        <v>0</v>
      </c>
      <c r="O21" s="826">
        <f>SUM(L21:N21)</f>
        <v>0</v>
      </c>
      <c r="P21" s="1000">
        <f>+P18+P19+P20</f>
        <v>0</v>
      </c>
      <c r="Q21" s="1000">
        <f>+Q18+Q19+Q20</f>
        <v>0</v>
      </c>
      <c r="R21" s="1000">
        <f>+R18+R19+R20</f>
        <v>0</v>
      </c>
      <c r="S21" s="826">
        <f t="shared" si="43"/>
        <v>0</v>
      </c>
      <c r="T21" s="825">
        <f t="shared" si="44"/>
        <v>0</v>
      </c>
      <c r="U21" s="1000">
        <f>+U18+U19+U20</f>
        <v>0</v>
      </c>
      <c r="V21" s="1000">
        <f>+V18+V19+V20</f>
        <v>0</v>
      </c>
      <c r="W21" s="1000">
        <f>+W18+W19+W20</f>
        <v>0</v>
      </c>
      <c r="X21" s="826">
        <f>SUM(U21:W21)</f>
        <v>0</v>
      </c>
      <c r="Y21" s="1000">
        <f>+Y18+Y19+Y20</f>
        <v>0</v>
      </c>
      <c r="Z21" s="1000">
        <f>+Z18+Z19+Z20</f>
        <v>0</v>
      </c>
      <c r="AA21" s="1000">
        <f>+AA18+AA19+AA20</f>
        <v>0</v>
      </c>
      <c r="AB21" s="826">
        <f t="shared" si="46"/>
        <v>0</v>
      </c>
      <c r="AC21" s="825">
        <f t="shared" si="13"/>
        <v>0</v>
      </c>
    </row>
    <row r="22" spans="1:29" s="838" customFormat="1">
      <c r="A22" s="839">
        <v>1.2</v>
      </c>
      <c r="B22" s="839" t="s">
        <v>258</v>
      </c>
      <c r="C22" s="827">
        <f t="shared" si="0"/>
        <v>0</v>
      </c>
      <c r="D22" s="825">
        <f t="shared" si="1"/>
        <v>0</v>
      </c>
      <c r="E22" s="825">
        <f t="shared" si="2"/>
        <v>0</v>
      </c>
      <c r="F22" s="825">
        <f t="shared" si="3"/>
        <v>0</v>
      </c>
      <c r="G22" s="825">
        <f t="shared" si="4"/>
        <v>0</v>
      </c>
      <c r="H22" s="825">
        <f t="shared" si="5"/>
        <v>0</v>
      </c>
      <c r="I22" s="825">
        <f t="shared" si="6"/>
        <v>0</v>
      </c>
      <c r="J22" s="825">
        <f t="shared" si="7"/>
        <v>0</v>
      </c>
      <c r="K22" s="825">
        <f t="shared" si="8"/>
        <v>0</v>
      </c>
      <c r="L22" s="840">
        <f t="shared" ref="L22" si="47">+L23+L26</f>
        <v>0</v>
      </c>
      <c r="M22" s="840">
        <f t="shared" ref="M22:N22" si="48">+M23+M26</f>
        <v>0</v>
      </c>
      <c r="N22" s="840">
        <f t="shared" si="48"/>
        <v>0</v>
      </c>
      <c r="O22" s="826">
        <f t="shared" si="16"/>
        <v>0</v>
      </c>
      <c r="P22" s="840">
        <f t="shared" ref="P22:R22" si="49">+P23+P26</f>
        <v>0</v>
      </c>
      <c r="Q22" s="840">
        <f t="shared" si="49"/>
        <v>0</v>
      </c>
      <c r="R22" s="840">
        <f t="shared" si="49"/>
        <v>0</v>
      </c>
      <c r="S22" s="826">
        <f t="shared" si="33"/>
        <v>0</v>
      </c>
      <c r="T22" s="825">
        <f t="shared" si="12"/>
        <v>0</v>
      </c>
      <c r="U22" s="840">
        <f t="shared" ref="U22:W22" si="50">+U23+U26</f>
        <v>0</v>
      </c>
      <c r="V22" s="840">
        <f t="shared" si="50"/>
        <v>0</v>
      </c>
      <c r="W22" s="840">
        <f t="shared" si="50"/>
        <v>0</v>
      </c>
      <c r="X22" s="826">
        <f t="shared" ref="X22:X40" si="51">SUM(U22:W22)</f>
        <v>0</v>
      </c>
      <c r="Y22" s="840">
        <f t="shared" ref="Y22:AA22" si="52">+Y23+Y26</f>
        <v>0</v>
      </c>
      <c r="Z22" s="840">
        <f t="shared" si="52"/>
        <v>0</v>
      </c>
      <c r="AA22" s="840">
        <f t="shared" si="52"/>
        <v>0</v>
      </c>
      <c r="AB22" s="826">
        <f t="shared" ref="AB22:AB73" si="53">SUM(Y22:AA22)</f>
        <v>0</v>
      </c>
      <c r="AC22" s="825">
        <f t="shared" si="13"/>
        <v>0</v>
      </c>
    </row>
    <row r="23" spans="1:29" s="838" customFormat="1">
      <c r="A23" s="839"/>
      <c r="B23" s="841" t="s">
        <v>413</v>
      </c>
      <c r="C23" s="827">
        <f t="shared" si="0"/>
        <v>0</v>
      </c>
      <c r="D23" s="825">
        <f t="shared" si="1"/>
        <v>0</v>
      </c>
      <c r="E23" s="825">
        <f t="shared" si="2"/>
        <v>0</v>
      </c>
      <c r="F23" s="825">
        <f t="shared" si="3"/>
        <v>0</v>
      </c>
      <c r="G23" s="825">
        <f t="shared" si="4"/>
        <v>0</v>
      </c>
      <c r="H23" s="825">
        <f t="shared" si="5"/>
        <v>0</v>
      </c>
      <c r="I23" s="825">
        <f t="shared" si="6"/>
        <v>0</v>
      </c>
      <c r="J23" s="825">
        <f t="shared" si="7"/>
        <v>0</v>
      </c>
      <c r="K23" s="825">
        <f t="shared" si="8"/>
        <v>0</v>
      </c>
      <c r="L23" s="842"/>
      <c r="M23" s="842"/>
      <c r="N23" s="842"/>
      <c r="O23" s="826">
        <f t="shared" si="16"/>
        <v>0</v>
      </c>
      <c r="P23" s="842"/>
      <c r="Q23" s="842"/>
      <c r="R23" s="842"/>
      <c r="S23" s="826">
        <f t="shared" si="33"/>
        <v>0</v>
      </c>
      <c r="T23" s="825">
        <f t="shared" si="12"/>
        <v>0</v>
      </c>
      <c r="U23" s="842"/>
      <c r="V23" s="842"/>
      <c r="W23" s="842"/>
      <c r="X23" s="826">
        <f t="shared" si="51"/>
        <v>0</v>
      </c>
      <c r="Y23" s="842"/>
      <c r="Z23" s="842"/>
      <c r="AA23" s="842"/>
      <c r="AB23" s="826">
        <f t="shared" si="53"/>
        <v>0</v>
      </c>
      <c r="AC23" s="825">
        <f t="shared" si="13"/>
        <v>0</v>
      </c>
    </row>
    <row r="24" spans="1:29" s="838" customFormat="1">
      <c r="A24" s="836"/>
      <c r="B24" s="837" t="s">
        <v>219</v>
      </c>
      <c r="C24" s="827">
        <f t="shared" si="0"/>
        <v>0</v>
      </c>
      <c r="D24" s="825">
        <f t="shared" si="1"/>
        <v>0</v>
      </c>
      <c r="E24" s="825">
        <f t="shared" si="2"/>
        <v>0</v>
      </c>
      <c r="F24" s="825">
        <f t="shared" si="3"/>
        <v>0</v>
      </c>
      <c r="G24" s="825">
        <f t="shared" si="4"/>
        <v>0</v>
      </c>
      <c r="H24" s="825">
        <f t="shared" si="5"/>
        <v>0</v>
      </c>
      <c r="I24" s="825">
        <f t="shared" si="6"/>
        <v>0</v>
      </c>
      <c r="J24" s="825">
        <f t="shared" si="7"/>
        <v>0</v>
      </c>
      <c r="K24" s="825">
        <f t="shared" si="8"/>
        <v>0</v>
      </c>
      <c r="L24" s="826">
        <f>+ROUND(L23*-0.4,-1)</f>
        <v>0</v>
      </c>
      <c r="M24" s="826">
        <f>+ROUND(M23*-0.4,-1)</f>
        <v>0</v>
      </c>
      <c r="N24" s="826">
        <f>+ROUND(N23*-0.4,-1)</f>
        <v>0</v>
      </c>
      <c r="O24" s="826">
        <f t="shared" si="16"/>
        <v>0</v>
      </c>
      <c r="P24" s="826">
        <f>+ROUND(P23*-0.4,-1)</f>
        <v>0</v>
      </c>
      <c r="Q24" s="826">
        <f>+ROUND(Q23*-0.4,-1)</f>
        <v>0</v>
      </c>
      <c r="R24" s="826">
        <f>+ROUND(R23*-0.4,-1)</f>
        <v>0</v>
      </c>
      <c r="S24" s="826">
        <f t="shared" si="33"/>
        <v>0</v>
      </c>
      <c r="T24" s="825">
        <f t="shared" si="12"/>
        <v>0</v>
      </c>
      <c r="U24" s="826">
        <f>+ROUND(U23*-0.4,-1)</f>
        <v>0</v>
      </c>
      <c r="V24" s="826">
        <f>+ROUND(V23*-0.4,-1)</f>
        <v>0</v>
      </c>
      <c r="W24" s="826">
        <f>+ROUND(W23*-0.4,-1)</f>
        <v>0</v>
      </c>
      <c r="X24" s="826">
        <f t="shared" si="51"/>
        <v>0</v>
      </c>
      <c r="Y24" s="826">
        <f>+ROUND(Y23*-0.4,-1)</f>
        <v>0</v>
      </c>
      <c r="Z24" s="826">
        <f>+ROUND(Z23*-0.4,-1)</f>
        <v>0</v>
      </c>
      <c r="AA24" s="826">
        <f>+ROUND(AA23*-0.4,-1)</f>
        <v>0</v>
      </c>
      <c r="AB24" s="826">
        <f t="shared" si="53"/>
        <v>0</v>
      </c>
      <c r="AC24" s="825">
        <f t="shared" si="13"/>
        <v>0</v>
      </c>
    </row>
    <row r="25" spans="1:29" s="838" customFormat="1">
      <c r="A25" s="836"/>
      <c r="B25" s="837" t="s">
        <v>220</v>
      </c>
      <c r="C25" s="827">
        <f t="shared" si="0"/>
        <v>0</v>
      </c>
      <c r="D25" s="825">
        <f t="shared" si="1"/>
        <v>0</v>
      </c>
      <c r="E25" s="825">
        <f t="shared" si="2"/>
        <v>0</v>
      </c>
      <c r="F25" s="825">
        <f t="shared" si="3"/>
        <v>0</v>
      </c>
      <c r="G25" s="825">
        <f t="shared" si="4"/>
        <v>0</v>
      </c>
      <c r="H25" s="825">
        <f t="shared" si="5"/>
        <v>0</v>
      </c>
      <c r="I25" s="825">
        <f t="shared" si="6"/>
        <v>0</v>
      </c>
      <c r="J25" s="825">
        <f t="shared" si="7"/>
        <v>0</v>
      </c>
      <c r="K25" s="825">
        <f t="shared" si="8"/>
        <v>0</v>
      </c>
      <c r="L25" s="826">
        <f>+L23+L24</f>
        <v>0</v>
      </c>
      <c r="M25" s="826">
        <f>+M23+M24</f>
        <v>0</v>
      </c>
      <c r="N25" s="826">
        <f>+N23+N24</f>
        <v>0</v>
      </c>
      <c r="O25" s="826">
        <f t="shared" si="16"/>
        <v>0</v>
      </c>
      <c r="P25" s="826">
        <f>+P23+P24</f>
        <v>0</v>
      </c>
      <c r="Q25" s="826">
        <f>+Q23+Q24</f>
        <v>0</v>
      </c>
      <c r="R25" s="826">
        <f>+R23+R24</f>
        <v>0</v>
      </c>
      <c r="S25" s="826">
        <f t="shared" si="33"/>
        <v>0</v>
      </c>
      <c r="T25" s="825">
        <f t="shared" si="12"/>
        <v>0</v>
      </c>
      <c r="U25" s="826">
        <f>+U23+U24</f>
        <v>0</v>
      </c>
      <c r="V25" s="826">
        <f>+V23+V24</f>
        <v>0</v>
      </c>
      <c r="W25" s="826">
        <f>+W23+W24</f>
        <v>0</v>
      </c>
      <c r="X25" s="826">
        <f t="shared" si="51"/>
        <v>0</v>
      </c>
      <c r="Y25" s="826">
        <f>+Y23+Y24</f>
        <v>0</v>
      </c>
      <c r="Z25" s="826">
        <f>+Z23+Z24</f>
        <v>0</v>
      </c>
      <c r="AA25" s="826">
        <f>+AA23+AA24</f>
        <v>0</v>
      </c>
      <c r="AB25" s="826">
        <f t="shared" si="53"/>
        <v>0</v>
      </c>
      <c r="AC25" s="825">
        <f t="shared" si="13"/>
        <v>0</v>
      </c>
    </row>
    <row r="26" spans="1:29" s="838" customFormat="1">
      <c r="A26" s="839"/>
      <c r="B26" s="841" t="s">
        <v>414</v>
      </c>
      <c r="C26" s="827">
        <f t="shared" si="0"/>
        <v>0</v>
      </c>
      <c r="D26" s="825">
        <f t="shared" si="1"/>
        <v>0</v>
      </c>
      <c r="E26" s="825">
        <f t="shared" si="2"/>
        <v>0</v>
      </c>
      <c r="F26" s="825">
        <f t="shared" si="3"/>
        <v>0</v>
      </c>
      <c r="G26" s="825">
        <f t="shared" si="4"/>
        <v>0</v>
      </c>
      <c r="H26" s="825">
        <f t="shared" si="5"/>
        <v>0</v>
      </c>
      <c r="I26" s="825">
        <f t="shared" si="6"/>
        <v>0</v>
      </c>
      <c r="J26" s="825">
        <f t="shared" si="7"/>
        <v>0</v>
      </c>
      <c r="K26" s="825">
        <f t="shared" si="8"/>
        <v>0</v>
      </c>
      <c r="L26" s="842"/>
      <c r="M26" s="842"/>
      <c r="N26" s="842"/>
      <c r="O26" s="826">
        <f t="shared" si="16"/>
        <v>0</v>
      </c>
      <c r="P26" s="842"/>
      <c r="Q26" s="842"/>
      <c r="R26" s="842"/>
      <c r="S26" s="826">
        <f t="shared" si="33"/>
        <v>0</v>
      </c>
      <c r="T26" s="825">
        <f t="shared" si="12"/>
        <v>0</v>
      </c>
      <c r="U26" s="842"/>
      <c r="V26" s="842"/>
      <c r="W26" s="842"/>
      <c r="X26" s="826">
        <f t="shared" si="51"/>
        <v>0</v>
      </c>
      <c r="Y26" s="842"/>
      <c r="Z26" s="842"/>
      <c r="AA26" s="842"/>
      <c r="AB26" s="826">
        <f t="shared" si="53"/>
        <v>0</v>
      </c>
      <c r="AC26" s="825">
        <f t="shared" si="13"/>
        <v>0</v>
      </c>
    </row>
    <row r="27" spans="1:29" s="843" customFormat="1">
      <c r="A27" s="836"/>
      <c r="B27" s="837" t="s">
        <v>219</v>
      </c>
      <c r="C27" s="827">
        <f t="shared" si="0"/>
        <v>0</v>
      </c>
      <c r="D27" s="825">
        <f t="shared" si="1"/>
        <v>0</v>
      </c>
      <c r="E27" s="825">
        <f t="shared" si="2"/>
        <v>0</v>
      </c>
      <c r="F27" s="825">
        <f t="shared" si="3"/>
        <v>0</v>
      </c>
      <c r="G27" s="825">
        <f t="shared" si="4"/>
        <v>0</v>
      </c>
      <c r="H27" s="825">
        <f t="shared" si="5"/>
        <v>0</v>
      </c>
      <c r="I27" s="825">
        <f t="shared" si="6"/>
        <v>0</v>
      </c>
      <c r="J27" s="825">
        <f t="shared" si="7"/>
        <v>0</v>
      </c>
      <c r="K27" s="825">
        <f t="shared" si="8"/>
        <v>0</v>
      </c>
      <c r="L27" s="826">
        <f>+ROUND(L26*-0.4,-1)</f>
        <v>0</v>
      </c>
      <c r="M27" s="826">
        <f>+ROUND(M26*-0.4,-1)</f>
        <v>0</v>
      </c>
      <c r="N27" s="826">
        <f>+ROUND(N26*-0.4,-1)</f>
        <v>0</v>
      </c>
      <c r="O27" s="826">
        <f t="shared" si="16"/>
        <v>0</v>
      </c>
      <c r="P27" s="826">
        <f>+ROUND(P26*-0.4,-1)</f>
        <v>0</v>
      </c>
      <c r="Q27" s="826">
        <f>+ROUND(Q26*-0.4,-1)</f>
        <v>0</v>
      </c>
      <c r="R27" s="826">
        <f>+ROUND(R26*-0.4,-1)</f>
        <v>0</v>
      </c>
      <c r="S27" s="826">
        <f t="shared" si="33"/>
        <v>0</v>
      </c>
      <c r="T27" s="825">
        <f t="shared" si="12"/>
        <v>0</v>
      </c>
      <c r="U27" s="826">
        <f>+ROUND(U26*-0.4,-1)</f>
        <v>0</v>
      </c>
      <c r="V27" s="826">
        <f>+ROUND(V26*-0.4,-1)</f>
        <v>0</v>
      </c>
      <c r="W27" s="826">
        <f>+ROUND(W26*-0.4,-1)</f>
        <v>0</v>
      </c>
      <c r="X27" s="826">
        <f t="shared" si="51"/>
        <v>0</v>
      </c>
      <c r="Y27" s="826">
        <f>+ROUND(Y26*-0.4,-1)</f>
        <v>0</v>
      </c>
      <c r="Z27" s="826">
        <f>+ROUND(Z26*-0.4,-1)</f>
        <v>0</v>
      </c>
      <c r="AA27" s="826">
        <f>+ROUND(AA26*-0.4,-1)</f>
        <v>0</v>
      </c>
      <c r="AB27" s="826">
        <f t="shared" si="53"/>
        <v>0</v>
      </c>
      <c r="AC27" s="825">
        <f t="shared" si="13"/>
        <v>0</v>
      </c>
    </row>
    <row r="28" spans="1:29" s="838" customFormat="1">
      <c r="A28" s="836"/>
      <c r="B28" s="837" t="s">
        <v>220</v>
      </c>
      <c r="C28" s="827">
        <f t="shared" si="0"/>
        <v>0</v>
      </c>
      <c r="D28" s="825">
        <f t="shared" si="1"/>
        <v>0</v>
      </c>
      <c r="E28" s="825">
        <f t="shared" si="2"/>
        <v>0</v>
      </c>
      <c r="F28" s="825">
        <f t="shared" si="3"/>
        <v>0</v>
      </c>
      <c r="G28" s="825">
        <f t="shared" si="4"/>
        <v>0</v>
      </c>
      <c r="H28" s="825">
        <f t="shared" si="5"/>
        <v>0</v>
      </c>
      <c r="I28" s="825">
        <f t="shared" si="6"/>
        <v>0</v>
      </c>
      <c r="J28" s="825">
        <f t="shared" si="7"/>
        <v>0</v>
      </c>
      <c r="K28" s="825">
        <f t="shared" si="8"/>
        <v>0</v>
      </c>
      <c r="L28" s="826">
        <f>+L26+L27</f>
        <v>0</v>
      </c>
      <c r="M28" s="826">
        <f>+M26+M27</f>
        <v>0</v>
      </c>
      <c r="N28" s="826">
        <f>+N26+N27</f>
        <v>0</v>
      </c>
      <c r="O28" s="826">
        <f t="shared" si="16"/>
        <v>0</v>
      </c>
      <c r="P28" s="826">
        <f>+P26+P27</f>
        <v>0</v>
      </c>
      <c r="Q28" s="826">
        <f>+Q26+Q27</f>
        <v>0</v>
      </c>
      <c r="R28" s="826">
        <f>+R26+R27</f>
        <v>0</v>
      </c>
      <c r="S28" s="826">
        <f t="shared" si="33"/>
        <v>0</v>
      </c>
      <c r="T28" s="825">
        <f t="shared" si="12"/>
        <v>0</v>
      </c>
      <c r="U28" s="826">
        <f>+U26+U27</f>
        <v>0</v>
      </c>
      <c r="V28" s="826">
        <f>+V26+V27</f>
        <v>0</v>
      </c>
      <c r="W28" s="826">
        <f>+W26+W27</f>
        <v>0</v>
      </c>
      <c r="X28" s="826">
        <f t="shared" si="51"/>
        <v>0</v>
      </c>
      <c r="Y28" s="826">
        <f>+Y26+Y27</f>
        <v>0</v>
      </c>
      <c r="Z28" s="826">
        <f>+Z26+Z27</f>
        <v>0</v>
      </c>
      <c r="AA28" s="826">
        <f>+AA26+AA27</f>
        <v>0</v>
      </c>
      <c r="AB28" s="826">
        <f t="shared" si="53"/>
        <v>0</v>
      </c>
      <c r="AC28" s="825">
        <f t="shared" si="13"/>
        <v>0</v>
      </c>
    </row>
    <row r="29" spans="1:29" s="838" customFormat="1">
      <c r="A29" s="839">
        <v>1.3</v>
      </c>
      <c r="B29" s="839" t="s">
        <v>259</v>
      </c>
      <c r="C29" s="827">
        <f t="shared" si="0"/>
        <v>0</v>
      </c>
      <c r="D29" s="825">
        <f t="shared" si="1"/>
        <v>0</v>
      </c>
      <c r="E29" s="825">
        <f t="shared" si="2"/>
        <v>0</v>
      </c>
      <c r="F29" s="825">
        <f t="shared" si="3"/>
        <v>0</v>
      </c>
      <c r="G29" s="825">
        <f t="shared" si="4"/>
        <v>0</v>
      </c>
      <c r="H29" s="825">
        <f t="shared" si="5"/>
        <v>0</v>
      </c>
      <c r="I29" s="825">
        <f t="shared" si="6"/>
        <v>0</v>
      </c>
      <c r="J29" s="825">
        <f t="shared" si="7"/>
        <v>0</v>
      </c>
      <c r="K29" s="825">
        <f t="shared" si="8"/>
        <v>0</v>
      </c>
      <c r="L29" s="840">
        <f>+L30+L31</f>
        <v>0</v>
      </c>
      <c r="M29" s="840">
        <f>+M30+M31</f>
        <v>0</v>
      </c>
      <c r="N29" s="840">
        <f>+N30+N31</f>
        <v>0</v>
      </c>
      <c r="O29" s="826">
        <f t="shared" si="16"/>
        <v>0</v>
      </c>
      <c r="P29" s="840">
        <f>+P30+P31</f>
        <v>0</v>
      </c>
      <c r="Q29" s="840">
        <f>+Q30+Q31</f>
        <v>0</v>
      </c>
      <c r="R29" s="840">
        <f>+R30+R31</f>
        <v>0</v>
      </c>
      <c r="S29" s="826">
        <f t="shared" si="33"/>
        <v>0</v>
      </c>
      <c r="T29" s="825">
        <f t="shared" si="12"/>
        <v>0</v>
      </c>
      <c r="U29" s="840">
        <f>+U30+U31</f>
        <v>0</v>
      </c>
      <c r="V29" s="840">
        <f>+V30+V31</f>
        <v>0</v>
      </c>
      <c r="W29" s="840">
        <f>+W30+W31</f>
        <v>0</v>
      </c>
      <c r="X29" s="826">
        <f t="shared" si="51"/>
        <v>0</v>
      </c>
      <c r="Y29" s="840">
        <f>+Y30+Y31</f>
        <v>0</v>
      </c>
      <c r="Z29" s="840">
        <f>+Z30+Z31</f>
        <v>0</v>
      </c>
      <c r="AA29" s="840">
        <f>+AA30+AA31</f>
        <v>0</v>
      </c>
      <c r="AB29" s="826">
        <f t="shared" si="53"/>
        <v>0</v>
      </c>
      <c r="AC29" s="825">
        <f t="shared" si="13"/>
        <v>0</v>
      </c>
    </row>
    <row r="30" spans="1:29" s="838" customFormat="1" ht="21.75">
      <c r="A30" s="839"/>
      <c r="B30" s="841" t="s">
        <v>415</v>
      </c>
      <c r="C30" s="827">
        <f t="shared" si="0"/>
        <v>0</v>
      </c>
      <c r="D30" s="825">
        <f t="shared" si="1"/>
        <v>0</v>
      </c>
      <c r="E30" s="825">
        <f t="shared" si="2"/>
        <v>0</v>
      </c>
      <c r="F30" s="825">
        <f t="shared" si="3"/>
        <v>0</v>
      </c>
      <c r="G30" s="825">
        <f t="shared" si="4"/>
        <v>0</v>
      </c>
      <c r="H30" s="825">
        <f t="shared" si="5"/>
        <v>0</v>
      </c>
      <c r="I30" s="825">
        <f t="shared" si="6"/>
        <v>0</v>
      </c>
      <c r="J30" s="825">
        <f t="shared" si="7"/>
        <v>0</v>
      </c>
      <c r="K30" s="825">
        <f t="shared" si="8"/>
        <v>0</v>
      </c>
      <c r="L30" s="842"/>
      <c r="M30" s="842"/>
      <c r="N30" s="842"/>
      <c r="O30" s="826">
        <f t="shared" si="16"/>
        <v>0</v>
      </c>
      <c r="P30" s="842"/>
      <c r="Q30" s="842"/>
      <c r="R30" s="842"/>
      <c r="S30" s="826">
        <f t="shared" si="33"/>
        <v>0</v>
      </c>
      <c r="T30" s="825">
        <f t="shared" si="12"/>
        <v>0</v>
      </c>
      <c r="U30" s="842"/>
      <c r="V30" s="842"/>
      <c r="W30" s="842"/>
      <c r="X30" s="826">
        <f t="shared" si="51"/>
        <v>0</v>
      </c>
      <c r="Y30" s="842"/>
      <c r="Z30" s="842"/>
      <c r="AA30" s="842"/>
      <c r="AB30" s="826">
        <f t="shared" si="53"/>
        <v>0</v>
      </c>
      <c r="AC30" s="825">
        <f t="shared" si="13"/>
        <v>0</v>
      </c>
    </row>
    <row r="31" spans="1:29" s="844" customFormat="1">
      <c r="A31" s="839"/>
      <c r="B31" s="841" t="s">
        <v>221</v>
      </c>
      <c r="C31" s="827">
        <f t="shared" si="0"/>
        <v>0</v>
      </c>
      <c r="D31" s="825">
        <f t="shared" si="1"/>
        <v>0</v>
      </c>
      <c r="E31" s="825">
        <f t="shared" si="2"/>
        <v>0</v>
      </c>
      <c r="F31" s="825">
        <f t="shared" si="3"/>
        <v>0</v>
      </c>
      <c r="G31" s="825">
        <f t="shared" si="4"/>
        <v>0</v>
      </c>
      <c r="H31" s="825">
        <f t="shared" si="5"/>
        <v>0</v>
      </c>
      <c r="I31" s="825">
        <f t="shared" si="6"/>
        <v>0</v>
      </c>
      <c r="J31" s="825">
        <f t="shared" si="7"/>
        <v>0</v>
      </c>
      <c r="K31" s="825">
        <f t="shared" si="8"/>
        <v>0</v>
      </c>
      <c r="L31" s="842"/>
      <c r="M31" s="842"/>
      <c r="N31" s="842"/>
      <c r="O31" s="826">
        <f t="shared" si="16"/>
        <v>0</v>
      </c>
      <c r="P31" s="842"/>
      <c r="Q31" s="842"/>
      <c r="R31" s="842"/>
      <c r="S31" s="826">
        <f t="shared" si="33"/>
        <v>0</v>
      </c>
      <c r="T31" s="825">
        <f t="shared" si="12"/>
        <v>0</v>
      </c>
      <c r="U31" s="842"/>
      <c r="V31" s="842"/>
      <c r="W31" s="842"/>
      <c r="X31" s="826">
        <f t="shared" si="51"/>
        <v>0</v>
      </c>
      <c r="Y31" s="842"/>
      <c r="Z31" s="842"/>
      <c r="AA31" s="842"/>
      <c r="AB31" s="826">
        <f t="shared" si="53"/>
        <v>0</v>
      </c>
      <c r="AC31" s="825">
        <f t="shared" si="13"/>
        <v>0</v>
      </c>
    </row>
    <row r="32" spans="1:29" s="838" customFormat="1" hidden="1">
      <c r="A32" s="839">
        <v>1.4</v>
      </c>
      <c r="B32" s="839" t="s">
        <v>416</v>
      </c>
      <c r="C32" s="827">
        <f t="shared" si="0"/>
        <v>0</v>
      </c>
      <c r="D32" s="825">
        <f t="shared" si="1"/>
        <v>0</v>
      </c>
      <c r="E32" s="825">
        <f t="shared" si="2"/>
        <v>0</v>
      </c>
      <c r="F32" s="825">
        <f t="shared" si="3"/>
        <v>0</v>
      </c>
      <c r="G32" s="825">
        <f t="shared" si="4"/>
        <v>0</v>
      </c>
      <c r="H32" s="825">
        <f t="shared" si="5"/>
        <v>0</v>
      </c>
      <c r="I32" s="825">
        <f t="shared" si="6"/>
        <v>0</v>
      </c>
      <c r="J32" s="825">
        <f t="shared" si="7"/>
        <v>0</v>
      </c>
      <c r="K32" s="825">
        <f t="shared" si="8"/>
        <v>0</v>
      </c>
      <c r="L32" s="840">
        <f t="shared" ref="L32:R32" si="54">+L33</f>
        <v>0</v>
      </c>
      <c r="M32" s="840">
        <f t="shared" si="54"/>
        <v>0</v>
      </c>
      <c r="N32" s="840">
        <f t="shared" si="54"/>
        <v>0</v>
      </c>
      <c r="O32" s="826">
        <f t="shared" si="16"/>
        <v>0</v>
      </c>
      <c r="P32" s="840">
        <f t="shared" si="54"/>
        <v>0</v>
      </c>
      <c r="Q32" s="840">
        <f t="shared" si="54"/>
        <v>0</v>
      </c>
      <c r="R32" s="840">
        <f t="shared" si="54"/>
        <v>0</v>
      </c>
      <c r="S32" s="826">
        <f t="shared" si="33"/>
        <v>0</v>
      </c>
      <c r="T32" s="825">
        <f t="shared" si="12"/>
        <v>0</v>
      </c>
      <c r="U32" s="840">
        <f t="shared" ref="U32:AA32" si="55">+U33</f>
        <v>0</v>
      </c>
      <c r="V32" s="840">
        <f t="shared" si="55"/>
        <v>0</v>
      </c>
      <c r="W32" s="840">
        <f t="shared" si="55"/>
        <v>0</v>
      </c>
      <c r="X32" s="826">
        <f t="shared" si="51"/>
        <v>0</v>
      </c>
      <c r="Y32" s="840">
        <f t="shared" si="55"/>
        <v>0</v>
      </c>
      <c r="Z32" s="840">
        <f t="shared" si="55"/>
        <v>0</v>
      </c>
      <c r="AA32" s="840">
        <f t="shared" si="55"/>
        <v>0</v>
      </c>
      <c r="AB32" s="826">
        <f t="shared" si="53"/>
        <v>0</v>
      </c>
      <c r="AC32" s="825">
        <f t="shared" si="13"/>
        <v>0</v>
      </c>
    </row>
    <row r="33" spans="1:29" s="838" customFormat="1" hidden="1">
      <c r="A33" s="839"/>
      <c r="B33" s="841" t="s">
        <v>417</v>
      </c>
      <c r="C33" s="827">
        <f t="shared" si="0"/>
        <v>0</v>
      </c>
      <c r="D33" s="825">
        <f t="shared" si="1"/>
        <v>0</v>
      </c>
      <c r="E33" s="825">
        <f t="shared" si="2"/>
        <v>0</v>
      </c>
      <c r="F33" s="825">
        <f t="shared" si="3"/>
        <v>0</v>
      </c>
      <c r="G33" s="825">
        <f t="shared" si="4"/>
        <v>0</v>
      </c>
      <c r="H33" s="825">
        <f t="shared" si="5"/>
        <v>0</v>
      </c>
      <c r="I33" s="825">
        <f t="shared" si="6"/>
        <v>0</v>
      </c>
      <c r="J33" s="825">
        <f t="shared" si="7"/>
        <v>0</v>
      </c>
      <c r="K33" s="825">
        <f t="shared" si="8"/>
        <v>0</v>
      </c>
      <c r="L33" s="842"/>
      <c r="M33" s="842"/>
      <c r="N33" s="842"/>
      <c r="O33" s="826">
        <f t="shared" si="16"/>
        <v>0</v>
      </c>
      <c r="P33" s="842"/>
      <c r="Q33" s="842"/>
      <c r="R33" s="842"/>
      <c r="S33" s="826">
        <f t="shared" si="33"/>
        <v>0</v>
      </c>
      <c r="T33" s="825">
        <f t="shared" si="12"/>
        <v>0</v>
      </c>
      <c r="U33" s="842"/>
      <c r="V33" s="842"/>
      <c r="W33" s="842"/>
      <c r="X33" s="826">
        <f t="shared" si="51"/>
        <v>0</v>
      </c>
      <c r="Y33" s="842"/>
      <c r="Z33" s="842"/>
      <c r="AA33" s="842"/>
      <c r="AB33" s="826">
        <f t="shared" si="53"/>
        <v>0</v>
      </c>
      <c r="AC33" s="825">
        <f t="shared" si="13"/>
        <v>0</v>
      </c>
    </row>
    <row r="34" spans="1:29" s="838" customFormat="1" hidden="1">
      <c r="A34" s="836"/>
      <c r="B34" s="837" t="s">
        <v>219</v>
      </c>
      <c r="C34" s="827">
        <f t="shared" si="0"/>
        <v>0</v>
      </c>
      <c r="D34" s="825">
        <f t="shared" si="1"/>
        <v>0</v>
      </c>
      <c r="E34" s="825">
        <f t="shared" si="2"/>
        <v>0</v>
      </c>
      <c r="F34" s="825">
        <f t="shared" si="3"/>
        <v>0</v>
      </c>
      <c r="G34" s="825">
        <f t="shared" si="4"/>
        <v>0</v>
      </c>
      <c r="H34" s="825">
        <f t="shared" si="5"/>
        <v>0</v>
      </c>
      <c r="I34" s="825">
        <f t="shared" si="6"/>
        <v>0</v>
      </c>
      <c r="J34" s="825">
        <f t="shared" si="7"/>
        <v>0</v>
      </c>
      <c r="K34" s="825">
        <f t="shared" si="8"/>
        <v>0</v>
      </c>
      <c r="L34" s="826">
        <f t="shared" ref="L34" si="56">+L33*-0.4</f>
        <v>0</v>
      </c>
      <c r="M34" s="826">
        <f t="shared" ref="M34:N34" si="57">+M33*-0.4</f>
        <v>0</v>
      </c>
      <c r="N34" s="826">
        <f t="shared" si="57"/>
        <v>0</v>
      </c>
      <c r="O34" s="826">
        <f t="shared" si="16"/>
        <v>0</v>
      </c>
      <c r="P34" s="826">
        <f t="shared" ref="P34:R34" si="58">+P33*-0.4</f>
        <v>0</v>
      </c>
      <c r="Q34" s="826">
        <f t="shared" si="58"/>
        <v>0</v>
      </c>
      <c r="R34" s="826">
        <f t="shared" si="58"/>
        <v>0</v>
      </c>
      <c r="S34" s="826">
        <f t="shared" si="33"/>
        <v>0</v>
      </c>
      <c r="T34" s="825">
        <f t="shared" si="12"/>
        <v>0</v>
      </c>
      <c r="U34" s="826">
        <f t="shared" ref="U34:W34" si="59">+U33*-0.4</f>
        <v>0</v>
      </c>
      <c r="V34" s="826">
        <f t="shared" si="59"/>
        <v>0</v>
      </c>
      <c r="W34" s="826">
        <f t="shared" si="59"/>
        <v>0</v>
      </c>
      <c r="X34" s="826">
        <f t="shared" si="51"/>
        <v>0</v>
      </c>
      <c r="Y34" s="826">
        <f t="shared" ref="Y34:AA34" si="60">+Y33*-0.4</f>
        <v>0</v>
      </c>
      <c r="Z34" s="826">
        <f t="shared" si="60"/>
        <v>0</v>
      </c>
      <c r="AA34" s="826">
        <f t="shared" si="60"/>
        <v>0</v>
      </c>
      <c r="AB34" s="826">
        <f t="shared" si="53"/>
        <v>0</v>
      </c>
      <c r="AC34" s="825">
        <f t="shared" si="13"/>
        <v>0</v>
      </c>
    </row>
    <row r="35" spans="1:29" s="838" customFormat="1" hidden="1">
      <c r="A35" s="836"/>
      <c r="B35" s="837" t="s">
        <v>220</v>
      </c>
      <c r="C35" s="827">
        <f t="shared" si="0"/>
        <v>0</v>
      </c>
      <c r="D35" s="825">
        <f t="shared" si="1"/>
        <v>0</v>
      </c>
      <c r="E35" s="825">
        <f t="shared" si="2"/>
        <v>0</v>
      </c>
      <c r="F35" s="825">
        <f t="shared" si="3"/>
        <v>0</v>
      </c>
      <c r="G35" s="825">
        <f t="shared" si="4"/>
        <v>0</v>
      </c>
      <c r="H35" s="825">
        <f t="shared" si="5"/>
        <v>0</v>
      </c>
      <c r="I35" s="825">
        <f t="shared" si="6"/>
        <v>0</v>
      </c>
      <c r="J35" s="825">
        <f t="shared" si="7"/>
        <v>0</v>
      </c>
      <c r="K35" s="825">
        <f t="shared" si="8"/>
        <v>0</v>
      </c>
      <c r="L35" s="826">
        <f t="shared" ref="L35" si="61">+L33+L34</f>
        <v>0</v>
      </c>
      <c r="M35" s="826">
        <f t="shared" ref="M35:N35" si="62">+M33+M34</f>
        <v>0</v>
      </c>
      <c r="N35" s="826">
        <f t="shared" si="62"/>
        <v>0</v>
      </c>
      <c r="O35" s="826">
        <f t="shared" si="16"/>
        <v>0</v>
      </c>
      <c r="P35" s="826">
        <f t="shared" ref="P35:R35" si="63">+P33+P34</f>
        <v>0</v>
      </c>
      <c r="Q35" s="826">
        <f t="shared" si="63"/>
        <v>0</v>
      </c>
      <c r="R35" s="826">
        <f t="shared" si="63"/>
        <v>0</v>
      </c>
      <c r="S35" s="826">
        <f t="shared" si="33"/>
        <v>0</v>
      </c>
      <c r="T35" s="825">
        <f t="shared" si="12"/>
        <v>0</v>
      </c>
      <c r="U35" s="826">
        <f t="shared" ref="U35:W35" si="64">+U33+U34</f>
        <v>0</v>
      </c>
      <c r="V35" s="826">
        <f t="shared" si="64"/>
        <v>0</v>
      </c>
      <c r="W35" s="826">
        <f t="shared" si="64"/>
        <v>0</v>
      </c>
      <c r="X35" s="826">
        <f t="shared" si="51"/>
        <v>0</v>
      </c>
      <c r="Y35" s="826">
        <f t="shared" ref="Y35:AA35" si="65">+Y33+Y34</f>
        <v>0</v>
      </c>
      <c r="Z35" s="826">
        <f t="shared" si="65"/>
        <v>0</v>
      </c>
      <c r="AA35" s="826">
        <f t="shared" si="65"/>
        <v>0</v>
      </c>
      <c r="AB35" s="826">
        <f t="shared" si="53"/>
        <v>0</v>
      </c>
      <c r="AC35" s="825">
        <f t="shared" si="13"/>
        <v>0</v>
      </c>
    </row>
    <row r="36" spans="1:29" s="838" customFormat="1" hidden="1">
      <c r="A36" s="839">
        <v>1.5</v>
      </c>
      <c r="B36" s="839" t="s">
        <v>418</v>
      </c>
      <c r="C36" s="827">
        <f t="shared" si="0"/>
        <v>0</v>
      </c>
      <c r="D36" s="825">
        <f t="shared" si="1"/>
        <v>0</v>
      </c>
      <c r="E36" s="825">
        <f t="shared" si="2"/>
        <v>0</v>
      </c>
      <c r="F36" s="825">
        <f t="shared" si="3"/>
        <v>0</v>
      </c>
      <c r="G36" s="825">
        <f t="shared" si="4"/>
        <v>0</v>
      </c>
      <c r="H36" s="825">
        <f t="shared" si="5"/>
        <v>0</v>
      </c>
      <c r="I36" s="825">
        <f t="shared" si="6"/>
        <v>0</v>
      </c>
      <c r="J36" s="825">
        <f t="shared" si="7"/>
        <v>0</v>
      </c>
      <c r="K36" s="825">
        <f t="shared" si="8"/>
        <v>0</v>
      </c>
      <c r="L36" s="840">
        <f t="shared" ref="L36:R36" si="66">+L37</f>
        <v>0</v>
      </c>
      <c r="M36" s="840">
        <f t="shared" si="66"/>
        <v>0</v>
      </c>
      <c r="N36" s="840">
        <f t="shared" si="66"/>
        <v>0</v>
      </c>
      <c r="O36" s="826">
        <f t="shared" si="16"/>
        <v>0</v>
      </c>
      <c r="P36" s="840">
        <f t="shared" si="66"/>
        <v>0</v>
      </c>
      <c r="Q36" s="840">
        <f t="shared" si="66"/>
        <v>0</v>
      </c>
      <c r="R36" s="840">
        <f t="shared" si="66"/>
        <v>0</v>
      </c>
      <c r="S36" s="826">
        <f t="shared" si="33"/>
        <v>0</v>
      </c>
      <c r="T36" s="825">
        <f t="shared" si="12"/>
        <v>0</v>
      </c>
      <c r="U36" s="840">
        <f t="shared" ref="U36:AA36" si="67">+U37</f>
        <v>0</v>
      </c>
      <c r="V36" s="840">
        <f t="shared" si="67"/>
        <v>0</v>
      </c>
      <c r="W36" s="840">
        <f t="shared" si="67"/>
        <v>0</v>
      </c>
      <c r="X36" s="826">
        <f t="shared" si="51"/>
        <v>0</v>
      </c>
      <c r="Y36" s="840">
        <f t="shared" si="67"/>
        <v>0</v>
      </c>
      <c r="Z36" s="840">
        <f t="shared" si="67"/>
        <v>0</v>
      </c>
      <c r="AA36" s="840">
        <f t="shared" si="67"/>
        <v>0</v>
      </c>
      <c r="AB36" s="826">
        <f t="shared" si="53"/>
        <v>0</v>
      </c>
      <c r="AC36" s="825">
        <f t="shared" si="13"/>
        <v>0</v>
      </c>
    </row>
    <row r="37" spans="1:29" s="838" customFormat="1" hidden="1">
      <c r="A37" s="839"/>
      <c r="B37" s="841" t="s">
        <v>419</v>
      </c>
      <c r="C37" s="827">
        <f t="shared" si="0"/>
        <v>0</v>
      </c>
      <c r="D37" s="825">
        <f t="shared" si="1"/>
        <v>0</v>
      </c>
      <c r="E37" s="825">
        <f t="shared" si="2"/>
        <v>0</v>
      </c>
      <c r="F37" s="825">
        <f t="shared" si="3"/>
        <v>0</v>
      </c>
      <c r="G37" s="825">
        <f t="shared" si="4"/>
        <v>0</v>
      </c>
      <c r="H37" s="825">
        <f t="shared" si="5"/>
        <v>0</v>
      </c>
      <c r="I37" s="825">
        <f t="shared" si="6"/>
        <v>0</v>
      </c>
      <c r="J37" s="825">
        <f t="shared" si="7"/>
        <v>0</v>
      </c>
      <c r="K37" s="825">
        <f t="shared" si="8"/>
        <v>0</v>
      </c>
      <c r="L37" s="840"/>
      <c r="M37" s="840"/>
      <c r="N37" s="840"/>
      <c r="O37" s="826">
        <f t="shared" si="16"/>
        <v>0</v>
      </c>
      <c r="P37" s="840"/>
      <c r="Q37" s="840"/>
      <c r="R37" s="840"/>
      <c r="S37" s="826">
        <f t="shared" si="33"/>
        <v>0</v>
      </c>
      <c r="T37" s="825">
        <f t="shared" si="12"/>
        <v>0</v>
      </c>
      <c r="U37" s="840"/>
      <c r="V37" s="840"/>
      <c r="W37" s="840"/>
      <c r="X37" s="826">
        <f t="shared" si="51"/>
        <v>0</v>
      </c>
      <c r="Y37" s="840"/>
      <c r="Z37" s="840"/>
      <c r="AA37" s="840"/>
      <c r="AB37" s="826">
        <f t="shared" si="53"/>
        <v>0</v>
      </c>
      <c r="AC37" s="825">
        <f t="shared" si="13"/>
        <v>0</v>
      </c>
    </row>
    <row r="38" spans="1:29" s="838" customFormat="1" hidden="1">
      <c r="A38" s="836"/>
      <c r="B38" s="837" t="s">
        <v>219</v>
      </c>
      <c r="C38" s="827">
        <f t="shared" si="0"/>
        <v>0</v>
      </c>
      <c r="D38" s="825">
        <f t="shared" si="1"/>
        <v>0</v>
      </c>
      <c r="E38" s="825">
        <f t="shared" si="2"/>
        <v>0</v>
      </c>
      <c r="F38" s="825">
        <f t="shared" si="3"/>
        <v>0</v>
      </c>
      <c r="G38" s="825">
        <f t="shared" si="4"/>
        <v>0</v>
      </c>
      <c r="H38" s="825">
        <f t="shared" si="5"/>
        <v>0</v>
      </c>
      <c r="I38" s="825">
        <f t="shared" si="6"/>
        <v>0</v>
      </c>
      <c r="J38" s="825">
        <f t="shared" si="7"/>
        <v>0</v>
      </c>
      <c r="K38" s="825">
        <f t="shared" si="8"/>
        <v>0</v>
      </c>
      <c r="L38" s="826">
        <f t="shared" ref="L38" si="68">+L37*-0.4</f>
        <v>0</v>
      </c>
      <c r="M38" s="826">
        <f t="shared" ref="M38:N38" si="69">+M37*-0.4</f>
        <v>0</v>
      </c>
      <c r="N38" s="826">
        <f t="shared" si="69"/>
        <v>0</v>
      </c>
      <c r="O38" s="826">
        <f t="shared" si="16"/>
        <v>0</v>
      </c>
      <c r="P38" s="826">
        <f t="shared" ref="P38:R38" si="70">+P37*-0.4</f>
        <v>0</v>
      </c>
      <c r="Q38" s="826">
        <f t="shared" si="70"/>
        <v>0</v>
      </c>
      <c r="R38" s="826">
        <f t="shared" si="70"/>
        <v>0</v>
      </c>
      <c r="S38" s="826">
        <f t="shared" si="33"/>
        <v>0</v>
      </c>
      <c r="T38" s="825">
        <f t="shared" si="12"/>
        <v>0</v>
      </c>
      <c r="U38" s="826">
        <f t="shared" ref="U38:W38" si="71">+U37*-0.4</f>
        <v>0</v>
      </c>
      <c r="V38" s="826">
        <f t="shared" si="71"/>
        <v>0</v>
      </c>
      <c r="W38" s="826">
        <f t="shared" si="71"/>
        <v>0</v>
      </c>
      <c r="X38" s="826">
        <f t="shared" si="51"/>
        <v>0</v>
      </c>
      <c r="Y38" s="826">
        <f t="shared" ref="Y38:AA38" si="72">+Y37*-0.4</f>
        <v>0</v>
      </c>
      <c r="Z38" s="826">
        <f t="shared" si="72"/>
        <v>0</v>
      </c>
      <c r="AA38" s="826">
        <f t="shared" si="72"/>
        <v>0</v>
      </c>
      <c r="AB38" s="826">
        <f t="shared" si="53"/>
        <v>0</v>
      </c>
      <c r="AC38" s="825">
        <f t="shared" si="13"/>
        <v>0</v>
      </c>
    </row>
    <row r="39" spans="1:29" s="815" customFormat="1" hidden="1">
      <c r="A39" s="836"/>
      <c r="B39" s="837" t="s">
        <v>220</v>
      </c>
      <c r="C39" s="827">
        <f t="shared" ref="C39:C70" si="73">+L39+U39</f>
        <v>0</v>
      </c>
      <c r="D39" s="825">
        <f t="shared" ref="D39:D70" si="74">+M39+V39</f>
        <v>0</v>
      </c>
      <c r="E39" s="825">
        <f t="shared" ref="E39:E70" si="75">+N39+W39</f>
        <v>0</v>
      </c>
      <c r="F39" s="825">
        <f t="shared" ref="F39:F70" si="76">+O39+X39</f>
        <v>0</v>
      </c>
      <c r="G39" s="825">
        <f t="shared" ref="G39:G70" si="77">+P39+Y39</f>
        <v>0</v>
      </c>
      <c r="H39" s="825">
        <f t="shared" ref="H39:H70" si="78">+Q39+Z39</f>
        <v>0</v>
      </c>
      <c r="I39" s="825">
        <f t="shared" ref="I39:I70" si="79">+R39+AA39</f>
        <v>0</v>
      </c>
      <c r="J39" s="825">
        <f t="shared" ref="J39:J70" si="80">+S39+AB39</f>
        <v>0</v>
      </c>
      <c r="K39" s="825">
        <f t="shared" ref="K39:K70" si="81">+T39+AC39</f>
        <v>0</v>
      </c>
      <c r="L39" s="826">
        <f t="shared" ref="L39" si="82">+L37+L38</f>
        <v>0</v>
      </c>
      <c r="M39" s="826">
        <f t="shared" ref="M39:N39" si="83">+M37+M38</f>
        <v>0</v>
      </c>
      <c r="N39" s="826">
        <f t="shared" si="83"/>
        <v>0</v>
      </c>
      <c r="O39" s="826">
        <f t="shared" si="16"/>
        <v>0</v>
      </c>
      <c r="P39" s="826">
        <f t="shared" ref="P39:R39" si="84">+P37+P38</f>
        <v>0</v>
      </c>
      <c r="Q39" s="826">
        <f t="shared" si="84"/>
        <v>0</v>
      </c>
      <c r="R39" s="826">
        <f t="shared" si="84"/>
        <v>0</v>
      </c>
      <c r="S39" s="826">
        <f t="shared" si="33"/>
        <v>0</v>
      </c>
      <c r="T39" s="825">
        <f t="shared" si="12"/>
        <v>0</v>
      </c>
      <c r="U39" s="826">
        <f t="shared" ref="U39:W39" si="85">+U37+U38</f>
        <v>0</v>
      </c>
      <c r="V39" s="826">
        <f t="shared" si="85"/>
        <v>0</v>
      </c>
      <c r="W39" s="826">
        <f t="shared" si="85"/>
        <v>0</v>
      </c>
      <c r="X39" s="826">
        <f t="shared" si="51"/>
        <v>0</v>
      </c>
      <c r="Y39" s="826">
        <f t="shared" ref="Y39:AA39" si="86">+Y37+Y38</f>
        <v>0</v>
      </c>
      <c r="Z39" s="826">
        <f t="shared" si="86"/>
        <v>0</v>
      </c>
      <c r="AA39" s="826">
        <f t="shared" si="86"/>
        <v>0</v>
      </c>
      <c r="AB39" s="826">
        <f t="shared" si="53"/>
        <v>0</v>
      </c>
      <c r="AC39" s="825">
        <f t="shared" si="13"/>
        <v>0</v>
      </c>
    </row>
    <row r="40" spans="1:29" s="834" customFormat="1" hidden="1">
      <c r="A40" s="839">
        <v>1.6</v>
      </c>
      <c r="B40" s="839" t="s">
        <v>420</v>
      </c>
      <c r="C40" s="827">
        <f t="shared" si="73"/>
        <v>0</v>
      </c>
      <c r="D40" s="825">
        <f t="shared" si="74"/>
        <v>0</v>
      </c>
      <c r="E40" s="825">
        <f t="shared" si="75"/>
        <v>0</v>
      </c>
      <c r="F40" s="825">
        <f t="shared" si="76"/>
        <v>0</v>
      </c>
      <c r="G40" s="825">
        <f t="shared" si="77"/>
        <v>0</v>
      </c>
      <c r="H40" s="825">
        <f t="shared" si="78"/>
        <v>0</v>
      </c>
      <c r="I40" s="825">
        <f t="shared" si="79"/>
        <v>0</v>
      </c>
      <c r="J40" s="825">
        <f t="shared" si="80"/>
        <v>0</v>
      </c>
      <c r="K40" s="825">
        <f t="shared" si="81"/>
        <v>0</v>
      </c>
      <c r="L40" s="840">
        <f t="shared" ref="L40:L42" si="87">+L43+L46</f>
        <v>0</v>
      </c>
      <c r="M40" s="840">
        <f t="shared" ref="M40:N40" si="88">+M43+M46</f>
        <v>0</v>
      </c>
      <c r="N40" s="840">
        <f t="shared" si="88"/>
        <v>0</v>
      </c>
      <c r="O40" s="826">
        <f t="shared" si="16"/>
        <v>0</v>
      </c>
      <c r="P40" s="840">
        <f t="shared" ref="P40:R40" si="89">+P43+P46</f>
        <v>0</v>
      </c>
      <c r="Q40" s="840">
        <f t="shared" si="89"/>
        <v>0</v>
      </c>
      <c r="R40" s="840">
        <f t="shared" si="89"/>
        <v>0</v>
      </c>
      <c r="S40" s="826">
        <f t="shared" si="33"/>
        <v>0</v>
      </c>
      <c r="T40" s="825">
        <f t="shared" si="12"/>
        <v>0</v>
      </c>
      <c r="U40" s="840">
        <f t="shared" ref="U40:W40" si="90">+U43+U46</f>
        <v>0</v>
      </c>
      <c r="V40" s="840">
        <f t="shared" si="90"/>
        <v>0</v>
      </c>
      <c r="W40" s="840">
        <f t="shared" si="90"/>
        <v>0</v>
      </c>
      <c r="X40" s="826">
        <f t="shared" si="51"/>
        <v>0</v>
      </c>
      <c r="Y40" s="840">
        <f t="shared" ref="Y40:AA40" si="91">+Y43+Y46</f>
        <v>0</v>
      </c>
      <c r="Z40" s="840">
        <f t="shared" si="91"/>
        <v>0</v>
      </c>
      <c r="AA40" s="840">
        <f t="shared" si="91"/>
        <v>0</v>
      </c>
      <c r="AB40" s="826">
        <f t="shared" si="53"/>
        <v>0</v>
      </c>
      <c r="AC40" s="825">
        <f t="shared" si="13"/>
        <v>0</v>
      </c>
    </row>
    <row r="41" spans="1:29" s="834" customFormat="1" hidden="1">
      <c r="A41" s="836"/>
      <c r="B41" s="837" t="s">
        <v>421</v>
      </c>
      <c r="C41" s="827">
        <f t="shared" si="73"/>
        <v>0</v>
      </c>
      <c r="D41" s="825">
        <f t="shared" si="74"/>
        <v>0</v>
      </c>
      <c r="E41" s="825">
        <f t="shared" si="75"/>
        <v>0</v>
      </c>
      <c r="F41" s="825">
        <f t="shared" si="76"/>
        <v>0</v>
      </c>
      <c r="G41" s="825">
        <f t="shared" si="77"/>
        <v>0</v>
      </c>
      <c r="H41" s="825">
        <f t="shared" si="78"/>
        <v>0</v>
      </c>
      <c r="I41" s="825">
        <f t="shared" si="79"/>
        <v>0</v>
      </c>
      <c r="J41" s="825">
        <f t="shared" si="80"/>
        <v>0</v>
      </c>
      <c r="K41" s="825">
        <f t="shared" si="81"/>
        <v>0</v>
      </c>
      <c r="L41" s="826">
        <f t="shared" si="87"/>
        <v>0</v>
      </c>
      <c r="M41" s="826">
        <f t="shared" ref="M41:N41" si="92">+M44+M47</f>
        <v>0</v>
      </c>
      <c r="N41" s="826">
        <f t="shared" si="92"/>
        <v>0</v>
      </c>
      <c r="O41" s="826">
        <f t="shared" ref="O41:O72" si="93">SUM(L41:N41)</f>
        <v>0</v>
      </c>
      <c r="P41" s="826">
        <f t="shared" ref="P41:R41" si="94">+P44+P47</f>
        <v>0</v>
      </c>
      <c r="Q41" s="826">
        <f t="shared" si="94"/>
        <v>0</v>
      </c>
      <c r="R41" s="826">
        <f t="shared" si="94"/>
        <v>0</v>
      </c>
      <c r="S41" s="826">
        <f t="shared" si="33"/>
        <v>0</v>
      </c>
      <c r="T41" s="825">
        <f t="shared" si="12"/>
        <v>0</v>
      </c>
      <c r="U41" s="826">
        <f t="shared" ref="U41:W41" si="95">+U44+U47</f>
        <v>0</v>
      </c>
      <c r="V41" s="826">
        <f t="shared" si="95"/>
        <v>0</v>
      </c>
      <c r="W41" s="826">
        <f t="shared" si="95"/>
        <v>0</v>
      </c>
      <c r="X41" s="826">
        <f t="shared" ref="X41:X72" si="96">SUM(U41:W41)</f>
        <v>0</v>
      </c>
      <c r="Y41" s="826">
        <f t="shared" ref="Y41:AA41" si="97">+Y44+Y47</f>
        <v>0</v>
      </c>
      <c r="Z41" s="826">
        <f t="shared" si="97"/>
        <v>0</v>
      </c>
      <c r="AA41" s="826">
        <f t="shared" si="97"/>
        <v>0</v>
      </c>
      <c r="AB41" s="826">
        <f t="shared" si="53"/>
        <v>0</v>
      </c>
      <c r="AC41" s="825">
        <f t="shared" si="13"/>
        <v>0</v>
      </c>
    </row>
    <row r="42" spans="1:29" s="815" customFormat="1" hidden="1">
      <c r="A42" s="836"/>
      <c r="B42" s="837" t="s">
        <v>422</v>
      </c>
      <c r="C42" s="827">
        <f t="shared" si="73"/>
        <v>0</v>
      </c>
      <c r="D42" s="825">
        <f t="shared" si="74"/>
        <v>0</v>
      </c>
      <c r="E42" s="825">
        <f t="shared" si="75"/>
        <v>0</v>
      </c>
      <c r="F42" s="825">
        <f t="shared" si="76"/>
        <v>0</v>
      </c>
      <c r="G42" s="825">
        <f t="shared" si="77"/>
        <v>0</v>
      </c>
      <c r="H42" s="825">
        <f t="shared" si="78"/>
        <v>0</v>
      </c>
      <c r="I42" s="825">
        <f t="shared" si="79"/>
        <v>0</v>
      </c>
      <c r="J42" s="825">
        <f t="shared" si="80"/>
        <v>0</v>
      </c>
      <c r="K42" s="825">
        <f t="shared" si="81"/>
        <v>0</v>
      </c>
      <c r="L42" s="826">
        <f t="shared" si="87"/>
        <v>0</v>
      </c>
      <c r="M42" s="826">
        <f t="shared" ref="M42:N42" si="98">+M45+M48</f>
        <v>0</v>
      </c>
      <c r="N42" s="826">
        <f t="shared" si="98"/>
        <v>0</v>
      </c>
      <c r="O42" s="826">
        <f t="shared" si="93"/>
        <v>0</v>
      </c>
      <c r="P42" s="826">
        <f t="shared" ref="P42:R42" si="99">+P45+P48</f>
        <v>0</v>
      </c>
      <c r="Q42" s="826">
        <f t="shared" si="99"/>
        <v>0</v>
      </c>
      <c r="R42" s="826">
        <f t="shared" si="99"/>
        <v>0</v>
      </c>
      <c r="S42" s="826">
        <f t="shared" si="33"/>
        <v>0</v>
      </c>
      <c r="T42" s="825">
        <f t="shared" si="12"/>
        <v>0</v>
      </c>
      <c r="U42" s="826">
        <f t="shared" ref="U42:W42" si="100">+U45+U48</f>
        <v>0</v>
      </c>
      <c r="V42" s="826">
        <f t="shared" si="100"/>
        <v>0</v>
      </c>
      <c r="W42" s="826">
        <f t="shared" si="100"/>
        <v>0</v>
      </c>
      <c r="X42" s="826">
        <f t="shared" si="96"/>
        <v>0</v>
      </c>
      <c r="Y42" s="826">
        <f t="shared" ref="Y42:AA42" si="101">+Y45+Y48</f>
        <v>0</v>
      </c>
      <c r="Z42" s="826">
        <f t="shared" si="101"/>
        <v>0</v>
      </c>
      <c r="AA42" s="826">
        <f t="shared" si="101"/>
        <v>0</v>
      </c>
      <c r="AB42" s="826">
        <f t="shared" si="53"/>
        <v>0</v>
      </c>
      <c r="AC42" s="825">
        <f t="shared" si="13"/>
        <v>0</v>
      </c>
    </row>
    <row r="43" spans="1:29" s="815" customFormat="1" hidden="1">
      <c r="A43" s="839"/>
      <c r="B43" s="839" t="s">
        <v>423</v>
      </c>
      <c r="C43" s="827">
        <f t="shared" si="73"/>
        <v>0</v>
      </c>
      <c r="D43" s="825">
        <f t="shared" si="74"/>
        <v>0</v>
      </c>
      <c r="E43" s="825">
        <f t="shared" si="75"/>
        <v>0</v>
      </c>
      <c r="F43" s="825">
        <f t="shared" si="76"/>
        <v>0</v>
      </c>
      <c r="G43" s="825">
        <f t="shared" si="77"/>
        <v>0</v>
      </c>
      <c r="H43" s="825">
        <f t="shared" si="78"/>
        <v>0</v>
      </c>
      <c r="I43" s="825">
        <f t="shared" si="79"/>
        <v>0</v>
      </c>
      <c r="J43" s="825">
        <f t="shared" si="80"/>
        <v>0</v>
      </c>
      <c r="K43" s="825">
        <f t="shared" si="81"/>
        <v>0</v>
      </c>
      <c r="L43" s="840"/>
      <c r="M43" s="840"/>
      <c r="N43" s="840"/>
      <c r="O43" s="826">
        <f t="shared" si="93"/>
        <v>0</v>
      </c>
      <c r="P43" s="840"/>
      <c r="Q43" s="840"/>
      <c r="R43" s="840"/>
      <c r="S43" s="826">
        <f t="shared" si="33"/>
        <v>0</v>
      </c>
      <c r="T43" s="825">
        <f t="shared" si="12"/>
        <v>0</v>
      </c>
      <c r="U43" s="840"/>
      <c r="V43" s="840"/>
      <c r="W43" s="840"/>
      <c r="X43" s="826">
        <f t="shared" si="96"/>
        <v>0</v>
      </c>
      <c r="Y43" s="840"/>
      <c r="Z43" s="840"/>
      <c r="AA43" s="840"/>
      <c r="AB43" s="826">
        <f t="shared" si="53"/>
        <v>0</v>
      </c>
      <c r="AC43" s="825">
        <f t="shared" si="13"/>
        <v>0</v>
      </c>
    </row>
    <row r="44" spans="1:29" s="834" customFormat="1" hidden="1">
      <c r="A44" s="836"/>
      <c r="B44" s="837" t="s">
        <v>421</v>
      </c>
      <c r="C44" s="827">
        <f t="shared" si="73"/>
        <v>0</v>
      </c>
      <c r="D44" s="825">
        <f t="shared" si="74"/>
        <v>0</v>
      </c>
      <c r="E44" s="825">
        <f t="shared" si="75"/>
        <v>0</v>
      </c>
      <c r="F44" s="825">
        <f t="shared" si="76"/>
        <v>0</v>
      </c>
      <c r="G44" s="825">
        <f t="shared" si="77"/>
        <v>0</v>
      </c>
      <c r="H44" s="825">
        <f t="shared" si="78"/>
        <v>0</v>
      </c>
      <c r="I44" s="825">
        <f t="shared" si="79"/>
        <v>0</v>
      </c>
      <c r="J44" s="825">
        <f t="shared" si="80"/>
        <v>0</v>
      </c>
      <c r="K44" s="825">
        <f t="shared" si="81"/>
        <v>0</v>
      </c>
      <c r="L44" s="826"/>
      <c r="M44" s="826"/>
      <c r="N44" s="826"/>
      <c r="O44" s="826">
        <f t="shared" si="93"/>
        <v>0</v>
      </c>
      <c r="P44" s="826"/>
      <c r="Q44" s="826"/>
      <c r="R44" s="826"/>
      <c r="S44" s="826">
        <f t="shared" si="33"/>
        <v>0</v>
      </c>
      <c r="T44" s="825">
        <f t="shared" si="12"/>
        <v>0</v>
      </c>
      <c r="U44" s="826"/>
      <c r="V44" s="826"/>
      <c r="W44" s="826"/>
      <c r="X44" s="826">
        <f t="shared" si="96"/>
        <v>0</v>
      </c>
      <c r="Y44" s="826"/>
      <c r="Z44" s="826"/>
      <c r="AA44" s="826"/>
      <c r="AB44" s="826">
        <f t="shared" si="53"/>
        <v>0</v>
      </c>
      <c r="AC44" s="825">
        <f t="shared" si="13"/>
        <v>0</v>
      </c>
    </row>
    <row r="45" spans="1:29" s="834" customFormat="1" hidden="1">
      <c r="A45" s="836"/>
      <c r="B45" s="837" t="s">
        <v>422</v>
      </c>
      <c r="C45" s="827">
        <f t="shared" si="73"/>
        <v>0</v>
      </c>
      <c r="D45" s="825">
        <f t="shared" si="74"/>
        <v>0</v>
      </c>
      <c r="E45" s="825">
        <f t="shared" si="75"/>
        <v>0</v>
      </c>
      <c r="F45" s="825">
        <f t="shared" si="76"/>
        <v>0</v>
      </c>
      <c r="G45" s="825">
        <f t="shared" si="77"/>
        <v>0</v>
      </c>
      <c r="H45" s="825">
        <f t="shared" si="78"/>
        <v>0</v>
      </c>
      <c r="I45" s="825">
        <f t="shared" si="79"/>
        <v>0</v>
      </c>
      <c r="J45" s="825">
        <f t="shared" si="80"/>
        <v>0</v>
      </c>
      <c r="K45" s="825">
        <f t="shared" si="81"/>
        <v>0</v>
      </c>
      <c r="L45" s="826">
        <f t="shared" ref="L45" si="102">+L43+L44</f>
        <v>0</v>
      </c>
      <c r="M45" s="826">
        <f t="shared" ref="M45:N45" si="103">+M43+M44</f>
        <v>0</v>
      </c>
      <c r="N45" s="826">
        <f t="shared" si="103"/>
        <v>0</v>
      </c>
      <c r="O45" s="826">
        <f t="shared" si="93"/>
        <v>0</v>
      </c>
      <c r="P45" s="826">
        <f t="shared" ref="P45:R45" si="104">+P43+P44</f>
        <v>0</v>
      </c>
      <c r="Q45" s="826">
        <f t="shared" si="104"/>
        <v>0</v>
      </c>
      <c r="R45" s="826">
        <f t="shared" si="104"/>
        <v>0</v>
      </c>
      <c r="S45" s="826">
        <f t="shared" si="33"/>
        <v>0</v>
      </c>
      <c r="T45" s="825">
        <f t="shared" si="12"/>
        <v>0</v>
      </c>
      <c r="U45" s="826">
        <f t="shared" ref="U45:W45" si="105">+U43+U44</f>
        <v>0</v>
      </c>
      <c r="V45" s="826">
        <f t="shared" si="105"/>
        <v>0</v>
      </c>
      <c r="W45" s="826">
        <f t="shared" si="105"/>
        <v>0</v>
      </c>
      <c r="X45" s="826">
        <f t="shared" si="96"/>
        <v>0</v>
      </c>
      <c r="Y45" s="826">
        <f t="shared" ref="Y45:AA45" si="106">+Y43+Y44</f>
        <v>0</v>
      </c>
      <c r="Z45" s="826">
        <f t="shared" si="106"/>
        <v>0</v>
      </c>
      <c r="AA45" s="826">
        <f t="shared" si="106"/>
        <v>0</v>
      </c>
      <c r="AB45" s="826">
        <f t="shared" si="53"/>
        <v>0</v>
      </c>
      <c r="AC45" s="825">
        <f t="shared" si="13"/>
        <v>0</v>
      </c>
    </row>
    <row r="46" spans="1:29" s="822" customFormat="1" hidden="1">
      <c r="A46" s="839"/>
      <c r="B46" s="839" t="s">
        <v>424</v>
      </c>
      <c r="C46" s="827">
        <f t="shared" si="73"/>
        <v>0</v>
      </c>
      <c r="D46" s="825">
        <f t="shared" si="74"/>
        <v>0</v>
      </c>
      <c r="E46" s="825">
        <f t="shared" si="75"/>
        <v>0</v>
      </c>
      <c r="F46" s="825">
        <f t="shared" si="76"/>
        <v>0</v>
      </c>
      <c r="G46" s="825">
        <f t="shared" si="77"/>
        <v>0</v>
      </c>
      <c r="H46" s="825">
        <f t="shared" si="78"/>
        <v>0</v>
      </c>
      <c r="I46" s="825">
        <f t="shared" si="79"/>
        <v>0</v>
      </c>
      <c r="J46" s="825">
        <f t="shared" si="80"/>
        <v>0</v>
      </c>
      <c r="K46" s="825">
        <f t="shared" si="81"/>
        <v>0</v>
      </c>
      <c r="L46" s="840"/>
      <c r="M46" s="840"/>
      <c r="N46" s="840"/>
      <c r="O46" s="826">
        <f t="shared" si="93"/>
        <v>0</v>
      </c>
      <c r="P46" s="840"/>
      <c r="Q46" s="840"/>
      <c r="R46" s="840"/>
      <c r="S46" s="826">
        <f t="shared" si="33"/>
        <v>0</v>
      </c>
      <c r="T46" s="825">
        <f t="shared" si="12"/>
        <v>0</v>
      </c>
      <c r="U46" s="840"/>
      <c r="V46" s="840"/>
      <c r="W46" s="840"/>
      <c r="X46" s="826">
        <f t="shared" si="96"/>
        <v>0</v>
      </c>
      <c r="Y46" s="840"/>
      <c r="Z46" s="840"/>
      <c r="AA46" s="840"/>
      <c r="AB46" s="826">
        <f t="shared" si="53"/>
        <v>0</v>
      </c>
      <c r="AC46" s="825">
        <f t="shared" si="13"/>
        <v>0</v>
      </c>
    </row>
    <row r="47" spans="1:29" s="834" customFormat="1" hidden="1">
      <c r="A47" s="836"/>
      <c r="B47" s="837" t="s">
        <v>219</v>
      </c>
      <c r="C47" s="827">
        <f t="shared" si="73"/>
        <v>0</v>
      </c>
      <c r="D47" s="825">
        <f t="shared" si="74"/>
        <v>0</v>
      </c>
      <c r="E47" s="825">
        <f t="shared" si="75"/>
        <v>0</v>
      </c>
      <c r="F47" s="825">
        <f t="shared" si="76"/>
        <v>0</v>
      </c>
      <c r="G47" s="825">
        <f t="shared" si="77"/>
        <v>0</v>
      </c>
      <c r="H47" s="825">
        <f t="shared" si="78"/>
        <v>0</v>
      </c>
      <c r="I47" s="825">
        <f t="shared" si="79"/>
        <v>0</v>
      </c>
      <c r="J47" s="825">
        <f t="shared" si="80"/>
        <v>0</v>
      </c>
      <c r="K47" s="825">
        <f t="shared" si="81"/>
        <v>0</v>
      </c>
      <c r="L47" s="826">
        <f t="shared" ref="L47" si="107">+L46*-0.4</f>
        <v>0</v>
      </c>
      <c r="M47" s="826">
        <f t="shared" ref="M47:N47" si="108">+M46*-0.4</f>
        <v>0</v>
      </c>
      <c r="N47" s="826">
        <f t="shared" si="108"/>
        <v>0</v>
      </c>
      <c r="O47" s="826">
        <f t="shared" si="93"/>
        <v>0</v>
      </c>
      <c r="P47" s="826">
        <f t="shared" ref="P47:R47" si="109">+P46*-0.4</f>
        <v>0</v>
      </c>
      <c r="Q47" s="826">
        <f t="shared" si="109"/>
        <v>0</v>
      </c>
      <c r="R47" s="826">
        <f t="shared" si="109"/>
        <v>0</v>
      </c>
      <c r="S47" s="826">
        <f t="shared" si="33"/>
        <v>0</v>
      </c>
      <c r="T47" s="825">
        <f t="shared" si="12"/>
        <v>0</v>
      </c>
      <c r="U47" s="826">
        <f t="shared" ref="U47:W47" si="110">+U46*-0.4</f>
        <v>0</v>
      </c>
      <c r="V47" s="826">
        <f t="shared" si="110"/>
        <v>0</v>
      </c>
      <c r="W47" s="826">
        <f t="shared" si="110"/>
        <v>0</v>
      </c>
      <c r="X47" s="826">
        <f t="shared" si="96"/>
        <v>0</v>
      </c>
      <c r="Y47" s="826">
        <f t="shared" ref="Y47:AA47" si="111">+Y46*-0.4</f>
        <v>0</v>
      </c>
      <c r="Z47" s="826">
        <f t="shared" si="111"/>
        <v>0</v>
      </c>
      <c r="AA47" s="826">
        <f t="shared" si="111"/>
        <v>0</v>
      </c>
      <c r="AB47" s="826">
        <f t="shared" si="53"/>
        <v>0</v>
      </c>
      <c r="AC47" s="825">
        <f t="shared" si="13"/>
        <v>0</v>
      </c>
    </row>
    <row r="48" spans="1:29" s="834" customFormat="1" hidden="1">
      <c r="A48" s="836"/>
      <c r="B48" s="837" t="s">
        <v>220</v>
      </c>
      <c r="C48" s="827">
        <f t="shared" si="73"/>
        <v>0</v>
      </c>
      <c r="D48" s="825">
        <f t="shared" si="74"/>
        <v>0</v>
      </c>
      <c r="E48" s="825">
        <f t="shared" si="75"/>
        <v>0</v>
      </c>
      <c r="F48" s="825">
        <f t="shared" si="76"/>
        <v>0</v>
      </c>
      <c r="G48" s="825">
        <f t="shared" si="77"/>
        <v>0</v>
      </c>
      <c r="H48" s="825">
        <f t="shared" si="78"/>
        <v>0</v>
      </c>
      <c r="I48" s="825">
        <f t="shared" si="79"/>
        <v>0</v>
      </c>
      <c r="J48" s="825">
        <f t="shared" si="80"/>
        <v>0</v>
      </c>
      <c r="K48" s="825">
        <f t="shared" si="81"/>
        <v>0</v>
      </c>
      <c r="L48" s="826">
        <f t="shared" ref="L48" si="112">+L46+L47</f>
        <v>0</v>
      </c>
      <c r="M48" s="826">
        <f t="shared" ref="M48:N48" si="113">+M46+M47</f>
        <v>0</v>
      </c>
      <c r="N48" s="826">
        <f t="shared" si="113"/>
        <v>0</v>
      </c>
      <c r="O48" s="826">
        <f>SUM(L48:N48)</f>
        <v>0</v>
      </c>
      <c r="P48" s="826">
        <f t="shared" ref="P48:R48" si="114">+P46+P47</f>
        <v>0</v>
      </c>
      <c r="Q48" s="826">
        <f t="shared" si="114"/>
        <v>0</v>
      </c>
      <c r="R48" s="826">
        <f t="shared" si="114"/>
        <v>0</v>
      </c>
      <c r="S48" s="826">
        <f t="shared" si="33"/>
        <v>0</v>
      </c>
      <c r="T48" s="825">
        <f t="shared" si="12"/>
        <v>0</v>
      </c>
      <c r="U48" s="826">
        <f t="shared" ref="U48:W48" si="115">+U46+U47</f>
        <v>0</v>
      </c>
      <c r="V48" s="826">
        <f t="shared" si="115"/>
        <v>0</v>
      </c>
      <c r="W48" s="826">
        <f t="shared" si="115"/>
        <v>0</v>
      </c>
      <c r="X48" s="826">
        <f t="shared" si="96"/>
        <v>0</v>
      </c>
      <c r="Y48" s="826">
        <f t="shared" ref="Y48:AA48" si="116">+Y46+Y47</f>
        <v>0</v>
      </c>
      <c r="Z48" s="826">
        <f t="shared" si="116"/>
        <v>0</v>
      </c>
      <c r="AA48" s="826">
        <f t="shared" si="116"/>
        <v>0</v>
      </c>
      <c r="AB48" s="826">
        <f t="shared" si="53"/>
        <v>0</v>
      </c>
      <c r="AC48" s="825">
        <f t="shared" si="13"/>
        <v>0</v>
      </c>
    </row>
    <row r="49" spans="1:29" s="834" customFormat="1" hidden="1">
      <c r="A49" s="839">
        <v>1.7</v>
      </c>
      <c r="B49" s="839" t="s">
        <v>425</v>
      </c>
      <c r="C49" s="827">
        <f t="shared" si="73"/>
        <v>0</v>
      </c>
      <c r="D49" s="825">
        <f t="shared" si="74"/>
        <v>0</v>
      </c>
      <c r="E49" s="825">
        <f t="shared" si="75"/>
        <v>0</v>
      </c>
      <c r="F49" s="825">
        <f t="shared" si="76"/>
        <v>0</v>
      </c>
      <c r="G49" s="825">
        <f t="shared" si="77"/>
        <v>0</v>
      </c>
      <c r="H49" s="825">
        <f t="shared" si="78"/>
        <v>0</v>
      </c>
      <c r="I49" s="825">
        <f t="shared" si="79"/>
        <v>0</v>
      </c>
      <c r="J49" s="825">
        <f t="shared" si="80"/>
        <v>0</v>
      </c>
      <c r="K49" s="825">
        <f t="shared" si="81"/>
        <v>0</v>
      </c>
      <c r="L49" s="840"/>
      <c r="M49" s="840"/>
      <c r="N49" s="840"/>
      <c r="O49" s="826">
        <f t="shared" si="93"/>
        <v>0</v>
      </c>
      <c r="P49" s="840"/>
      <c r="Q49" s="840"/>
      <c r="R49" s="840"/>
      <c r="S49" s="826">
        <f t="shared" si="33"/>
        <v>0</v>
      </c>
      <c r="T49" s="825">
        <f t="shared" si="12"/>
        <v>0</v>
      </c>
      <c r="U49" s="840"/>
      <c r="V49" s="840"/>
      <c r="W49" s="840"/>
      <c r="X49" s="826">
        <f t="shared" si="96"/>
        <v>0</v>
      </c>
      <c r="Y49" s="840"/>
      <c r="Z49" s="840"/>
      <c r="AA49" s="840"/>
      <c r="AB49" s="826">
        <f t="shared" si="53"/>
        <v>0</v>
      </c>
      <c r="AC49" s="825">
        <f t="shared" si="13"/>
        <v>0</v>
      </c>
    </row>
    <row r="50" spans="1:29" s="834" customFormat="1" hidden="1">
      <c r="A50" s="836"/>
      <c r="B50" s="837" t="s">
        <v>219</v>
      </c>
      <c r="C50" s="827">
        <f t="shared" si="73"/>
        <v>0</v>
      </c>
      <c r="D50" s="825">
        <f t="shared" si="74"/>
        <v>0</v>
      </c>
      <c r="E50" s="825">
        <f t="shared" si="75"/>
        <v>0</v>
      </c>
      <c r="F50" s="825">
        <f t="shared" si="76"/>
        <v>0</v>
      </c>
      <c r="G50" s="825">
        <f t="shared" si="77"/>
        <v>0</v>
      </c>
      <c r="H50" s="825">
        <f t="shared" si="78"/>
        <v>0</v>
      </c>
      <c r="I50" s="825">
        <f t="shared" si="79"/>
        <v>0</v>
      </c>
      <c r="J50" s="825">
        <f t="shared" si="80"/>
        <v>0</v>
      </c>
      <c r="K50" s="825">
        <f t="shared" si="81"/>
        <v>0</v>
      </c>
      <c r="L50" s="826">
        <f t="shared" ref="L50" si="117">+L49*-0.4</f>
        <v>0</v>
      </c>
      <c r="M50" s="826">
        <f t="shared" ref="M50:N50" si="118">+M49*-0.4</f>
        <v>0</v>
      </c>
      <c r="N50" s="826">
        <f t="shared" si="118"/>
        <v>0</v>
      </c>
      <c r="O50" s="826">
        <f t="shared" si="93"/>
        <v>0</v>
      </c>
      <c r="P50" s="826">
        <f t="shared" ref="P50:R50" si="119">+P49*-0.4</f>
        <v>0</v>
      </c>
      <c r="Q50" s="826">
        <f t="shared" si="119"/>
        <v>0</v>
      </c>
      <c r="R50" s="826">
        <f t="shared" si="119"/>
        <v>0</v>
      </c>
      <c r="S50" s="826">
        <f t="shared" si="33"/>
        <v>0</v>
      </c>
      <c r="T50" s="825">
        <f t="shared" si="12"/>
        <v>0</v>
      </c>
      <c r="U50" s="826">
        <f t="shared" ref="U50:W50" si="120">+U49*-0.4</f>
        <v>0</v>
      </c>
      <c r="V50" s="826">
        <f t="shared" si="120"/>
        <v>0</v>
      </c>
      <c r="W50" s="826">
        <f t="shared" si="120"/>
        <v>0</v>
      </c>
      <c r="X50" s="826">
        <f t="shared" si="96"/>
        <v>0</v>
      </c>
      <c r="Y50" s="826">
        <f t="shared" ref="Y50:AA50" si="121">+Y49*-0.4</f>
        <v>0</v>
      </c>
      <c r="Z50" s="826">
        <f t="shared" si="121"/>
        <v>0</v>
      </c>
      <c r="AA50" s="826">
        <f t="shared" si="121"/>
        <v>0</v>
      </c>
      <c r="AB50" s="826">
        <f t="shared" si="53"/>
        <v>0</v>
      </c>
      <c r="AC50" s="825">
        <f t="shared" si="13"/>
        <v>0</v>
      </c>
    </row>
    <row r="51" spans="1:29" s="834" customFormat="1" hidden="1">
      <c r="A51" s="836"/>
      <c r="B51" s="837" t="s">
        <v>220</v>
      </c>
      <c r="C51" s="827">
        <f t="shared" si="73"/>
        <v>0</v>
      </c>
      <c r="D51" s="825">
        <f t="shared" si="74"/>
        <v>0</v>
      </c>
      <c r="E51" s="825">
        <f t="shared" si="75"/>
        <v>0</v>
      </c>
      <c r="F51" s="825">
        <f t="shared" si="76"/>
        <v>0</v>
      </c>
      <c r="G51" s="825">
        <f t="shared" si="77"/>
        <v>0</v>
      </c>
      <c r="H51" s="825">
        <f t="shared" si="78"/>
        <v>0</v>
      </c>
      <c r="I51" s="825">
        <f t="shared" si="79"/>
        <v>0</v>
      </c>
      <c r="J51" s="825">
        <f t="shared" si="80"/>
        <v>0</v>
      </c>
      <c r="K51" s="825">
        <f t="shared" si="81"/>
        <v>0</v>
      </c>
      <c r="L51" s="826">
        <f t="shared" ref="L51" si="122">+L49+L50</f>
        <v>0</v>
      </c>
      <c r="M51" s="826">
        <f t="shared" ref="M51:N51" si="123">+M49+M50</f>
        <v>0</v>
      </c>
      <c r="N51" s="826">
        <f t="shared" si="123"/>
        <v>0</v>
      </c>
      <c r="O51" s="826">
        <f t="shared" si="93"/>
        <v>0</v>
      </c>
      <c r="P51" s="826">
        <f t="shared" ref="P51:R51" si="124">+P49+P50</f>
        <v>0</v>
      </c>
      <c r="Q51" s="826">
        <f t="shared" si="124"/>
        <v>0</v>
      </c>
      <c r="R51" s="826">
        <f t="shared" si="124"/>
        <v>0</v>
      </c>
      <c r="S51" s="826">
        <f t="shared" si="33"/>
        <v>0</v>
      </c>
      <c r="T51" s="825">
        <f t="shared" si="12"/>
        <v>0</v>
      </c>
      <c r="U51" s="826">
        <f t="shared" ref="U51:W51" si="125">+U49+U50</f>
        <v>0</v>
      </c>
      <c r="V51" s="826">
        <f t="shared" si="125"/>
        <v>0</v>
      </c>
      <c r="W51" s="826">
        <f t="shared" si="125"/>
        <v>0</v>
      </c>
      <c r="X51" s="826">
        <f t="shared" si="96"/>
        <v>0</v>
      </c>
      <c r="Y51" s="826">
        <f t="shared" ref="Y51:AA51" si="126">+Y49+Y50</f>
        <v>0</v>
      </c>
      <c r="Z51" s="826">
        <f t="shared" si="126"/>
        <v>0</v>
      </c>
      <c r="AA51" s="826">
        <f t="shared" si="126"/>
        <v>0</v>
      </c>
      <c r="AB51" s="826">
        <f t="shared" si="53"/>
        <v>0</v>
      </c>
      <c r="AC51" s="825">
        <f t="shared" si="13"/>
        <v>0</v>
      </c>
    </row>
    <row r="52" spans="1:29" hidden="1">
      <c r="A52" s="839">
        <v>1.8</v>
      </c>
      <c r="B52" s="839" t="s">
        <v>426</v>
      </c>
      <c r="C52" s="827">
        <f t="shared" si="73"/>
        <v>0</v>
      </c>
      <c r="D52" s="825">
        <f t="shared" si="74"/>
        <v>0</v>
      </c>
      <c r="E52" s="825">
        <f t="shared" si="75"/>
        <v>0</v>
      </c>
      <c r="F52" s="825">
        <f t="shared" si="76"/>
        <v>0</v>
      </c>
      <c r="G52" s="825">
        <f t="shared" si="77"/>
        <v>0</v>
      </c>
      <c r="H52" s="825">
        <f t="shared" si="78"/>
        <v>0</v>
      </c>
      <c r="I52" s="825">
        <f t="shared" si="79"/>
        <v>0</v>
      </c>
      <c r="J52" s="825">
        <f t="shared" si="80"/>
        <v>0</v>
      </c>
      <c r="K52" s="825">
        <f t="shared" si="81"/>
        <v>0</v>
      </c>
      <c r="L52" s="840"/>
      <c r="M52" s="840"/>
      <c r="N52" s="840"/>
      <c r="O52" s="826">
        <f t="shared" si="93"/>
        <v>0</v>
      </c>
      <c r="P52" s="840"/>
      <c r="Q52" s="840"/>
      <c r="R52" s="840"/>
      <c r="S52" s="826">
        <f t="shared" si="33"/>
        <v>0</v>
      </c>
      <c r="T52" s="825">
        <f t="shared" si="12"/>
        <v>0</v>
      </c>
      <c r="U52" s="840"/>
      <c r="V52" s="840"/>
      <c r="W52" s="840"/>
      <c r="X52" s="826">
        <f t="shared" si="96"/>
        <v>0</v>
      </c>
      <c r="Y52" s="840"/>
      <c r="Z52" s="840"/>
      <c r="AA52" s="840"/>
      <c r="AB52" s="826">
        <f t="shared" si="53"/>
        <v>0</v>
      </c>
      <c r="AC52" s="825">
        <f t="shared" si="13"/>
        <v>0</v>
      </c>
    </row>
    <row r="53" spans="1:29" s="834" customFormat="1" hidden="1">
      <c r="A53" s="836"/>
      <c r="B53" s="837" t="s">
        <v>427</v>
      </c>
      <c r="C53" s="827">
        <f t="shared" si="73"/>
        <v>0</v>
      </c>
      <c r="D53" s="825">
        <f t="shared" si="74"/>
        <v>0</v>
      </c>
      <c r="E53" s="825">
        <f t="shared" si="75"/>
        <v>0</v>
      </c>
      <c r="F53" s="825">
        <f t="shared" si="76"/>
        <v>0</v>
      </c>
      <c r="G53" s="825">
        <f t="shared" si="77"/>
        <v>0</v>
      </c>
      <c r="H53" s="825">
        <f t="shared" si="78"/>
        <v>0</v>
      </c>
      <c r="I53" s="825">
        <f t="shared" si="79"/>
        <v>0</v>
      </c>
      <c r="J53" s="825">
        <f t="shared" si="80"/>
        <v>0</v>
      </c>
      <c r="K53" s="825">
        <f t="shared" si="81"/>
        <v>0</v>
      </c>
      <c r="L53" s="826">
        <f t="shared" ref="L53" si="127">+L56</f>
        <v>0</v>
      </c>
      <c r="M53" s="826">
        <f t="shared" ref="M53:N53" si="128">+M56</f>
        <v>0</v>
      </c>
      <c r="N53" s="826">
        <f t="shared" si="128"/>
        <v>0</v>
      </c>
      <c r="O53" s="826">
        <f t="shared" si="93"/>
        <v>0</v>
      </c>
      <c r="P53" s="826">
        <f t="shared" ref="P53:R53" si="129">+P56</f>
        <v>0</v>
      </c>
      <c r="Q53" s="826">
        <f t="shared" si="129"/>
        <v>0</v>
      </c>
      <c r="R53" s="826">
        <f t="shared" si="129"/>
        <v>0</v>
      </c>
      <c r="S53" s="826">
        <f t="shared" si="33"/>
        <v>0</v>
      </c>
      <c r="T53" s="825">
        <f t="shared" si="12"/>
        <v>0</v>
      </c>
      <c r="U53" s="826">
        <f t="shared" ref="U53:W53" si="130">+U56</f>
        <v>0</v>
      </c>
      <c r="V53" s="826">
        <f t="shared" si="130"/>
        <v>0</v>
      </c>
      <c r="W53" s="826">
        <f t="shared" si="130"/>
        <v>0</v>
      </c>
      <c r="X53" s="826">
        <f t="shared" si="96"/>
        <v>0</v>
      </c>
      <c r="Y53" s="826">
        <f t="shared" ref="Y53:AA53" si="131">+Y56</f>
        <v>0</v>
      </c>
      <c r="Z53" s="826">
        <f t="shared" si="131"/>
        <v>0</v>
      </c>
      <c r="AA53" s="826">
        <f t="shared" si="131"/>
        <v>0</v>
      </c>
      <c r="AB53" s="826">
        <f t="shared" si="53"/>
        <v>0</v>
      </c>
      <c r="AC53" s="825">
        <f t="shared" si="13"/>
        <v>0</v>
      </c>
    </row>
    <row r="54" spans="1:29" s="834" customFormat="1" hidden="1">
      <c r="A54" s="836"/>
      <c r="B54" s="837" t="s">
        <v>428</v>
      </c>
      <c r="C54" s="827">
        <f t="shared" si="73"/>
        <v>0</v>
      </c>
      <c r="D54" s="825">
        <f t="shared" si="74"/>
        <v>0</v>
      </c>
      <c r="E54" s="825">
        <f t="shared" si="75"/>
        <v>0</v>
      </c>
      <c r="F54" s="825">
        <f t="shared" si="76"/>
        <v>0</v>
      </c>
      <c r="G54" s="825">
        <f t="shared" si="77"/>
        <v>0</v>
      </c>
      <c r="H54" s="825">
        <f t="shared" si="78"/>
        <v>0</v>
      </c>
      <c r="I54" s="825">
        <f t="shared" si="79"/>
        <v>0</v>
      </c>
      <c r="J54" s="825">
        <f t="shared" si="80"/>
        <v>0</v>
      </c>
      <c r="K54" s="825">
        <f t="shared" si="81"/>
        <v>0</v>
      </c>
      <c r="L54" s="826">
        <f t="shared" ref="L54" si="132">+L57+L58</f>
        <v>0</v>
      </c>
      <c r="M54" s="826">
        <f t="shared" ref="M54:N54" si="133">+M57+M58</f>
        <v>0</v>
      </c>
      <c r="N54" s="826">
        <f t="shared" si="133"/>
        <v>0</v>
      </c>
      <c r="O54" s="826">
        <f t="shared" si="93"/>
        <v>0</v>
      </c>
      <c r="P54" s="826">
        <f t="shared" ref="P54:R54" si="134">+P57+P58</f>
        <v>0</v>
      </c>
      <c r="Q54" s="826">
        <f t="shared" si="134"/>
        <v>0</v>
      </c>
      <c r="R54" s="826">
        <f t="shared" si="134"/>
        <v>0</v>
      </c>
      <c r="S54" s="826">
        <f t="shared" si="33"/>
        <v>0</v>
      </c>
      <c r="T54" s="825">
        <f t="shared" si="12"/>
        <v>0</v>
      </c>
      <c r="U54" s="826">
        <f t="shared" ref="U54:W54" si="135">+U57+U58</f>
        <v>0</v>
      </c>
      <c r="V54" s="826">
        <f t="shared" si="135"/>
        <v>0</v>
      </c>
      <c r="W54" s="826">
        <f t="shared" si="135"/>
        <v>0</v>
      </c>
      <c r="X54" s="826">
        <f t="shared" si="96"/>
        <v>0</v>
      </c>
      <c r="Y54" s="826">
        <f t="shared" ref="Y54:AA54" si="136">+Y57+Y58</f>
        <v>0</v>
      </c>
      <c r="Z54" s="826">
        <f t="shared" si="136"/>
        <v>0</v>
      </c>
      <c r="AA54" s="826">
        <f t="shared" si="136"/>
        <v>0</v>
      </c>
      <c r="AB54" s="826">
        <f t="shared" si="53"/>
        <v>0</v>
      </c>
      <c r="AC54" s="825">
        <f t="shared" si="13"/>
        <v>0</v>
      </c>
    </row>
    <row r="55" spans="1:29" s="815" customFormat="1" hidden="1">
      <c r="A55" s="839"/>
      <c r="B55" s="839" t="s">
        <v>429</v>
      </c>
      <c r="C55" s="827">
        <f t="shared" si="73"/>
        <v>0</v>
      </c>
      <c r="D55" s="825">
        <f t="shared" si="74"/>
        <v>0</v>
      </c>
      <c r="E55" s="825">
        <f t="shared" si="75"/>
        <v>0</v>
      </c>
      <c r="F55" s="825">
        <f t="shared" si="76"/>
        <v>0</v>
      </c>
      <c r="G55" s="825">
        <f t="shared" si="77"/>
        <v>0</v>
      </c>
      <c r="H55" s="825">
        <f t="shared" si="78"/>
        <v>0</v>
      </c>
      <c r="I55" s="825">
        <f t="shared" si="79"/>
        <v>0</v>
      </c>
      <c r="J55" s="825">
        <f t="shared" si="80"/>
        <v>0</v>
      </c>
      <c r="K55" s="825">
        <f t="shared" si="81"/>
        <v>0</v>
      </c>
      <c r="L55" s="840">
        <f t="shared" ref="L55" si="137">+L52/2</f>
        <v>0</v>
      </c>
      <c r="M55" s="840">
        <f t="shared" ref="M55:N55" si="138">+M52/2</f>
        <v>0</v>
      </c>
      <c r="N55" s="840">
        <f t="shared" si="138"/>
        <v>0</v>
      </c>
      <c r="O55" s="826">
        <f t="shared" si="93"/>
        <v>0</v>
      </c>
      <c r="P55" s="840">
        <f t="shared" ref="P55:R55" si="139">+P52/2</f>
        <v>0</v>
      </c>
      <c r="Q55" s="840">
        <f t="shared" si="139"/>
        <v>0</v>
      </c>
      <c r="R55" s="840">
        <f t="shared" si="139"/>
        <v>0</v>
      </c>
      <c r="S55" s="826">
        <f t="shared" si="33"/>
        <v>0</v>
      </c>
      <c r="T55" s="825">
        <f t="shared" si="12"/>
        <v>0</v>
      </c>
      <c r="U55" s="840">
        <f t="shared" ref="U55:W55" si="140">+U52/2</f>
        <v>0</v>
      </c>
      <c r="V55" s="840">
        <f t="shared" si="140"/>
        <v>0</v>
      </c>
      <c r="W55" s="840">
        <f t="shared" si="140"/>
        <v>0</v>
      </c>
      <c r="X55" s="826">
        <f t="shared" si="96"/>
        <v>0</v>
      </c>
      <c r="Y55" s="840">
        <f t="shared" ref="Y55:AA55" si="141">+Y52/2</f>
        <v>0</v>
      </c>
      <c r="Z55" s="840">
        <f t="shared" si="141"/>
        <v>0</v>
      </c>
      <c r="AA55" s="840">
        <f t="shared" si="141"/>
        <v>0</v>
      </c>
      <c r="AB55" s="826">
        <f t="shared" si="53"/>
        <v>0</v>
      </c>
      <c r="AC55" s="825">
        <f t="shared" si="13"/>
        <v>0</v>
      </c>
    </row>
    <row r="56" spans="1:29" s="815" customFormat="1" hidden="1">
      <c r="A56" s="836"/>
      <c r="B56" s="837" t="s">
        <v>219</v>
      </c>
      <c r="C56" s="827">
        <f t="shared" si="73"/>
        <v>0</v>
      </c>
      <c r="D56" s="825">
        <f t="shared" si="74"/>
        <v>0</v>
      </c>
      <c r="E56" s="825">
        <f t="shared" si="75"/>
        <v>0</v>
      </c>
      <c r="F56" s="825">
        <f t="shared" si="76"/>
        <v>0</v>
      </c>
      <c r="G56" s="825">
        <f t="shared" si="77"/>
        <v>0</v>
      </c>
      <c r="H56" s="825">
        <f t="shared" si="78"/>
        <v>0</v>
      </c>
      <c r="I56" s="825">
        <f t="shared" si="79"/>
        <v>0</v>
      </c>
      <c r="J56" s="825">
        <f t="shared" si="80"/>
        <v>0</v>
      </c>
      <c r="K56" s="825">
        <f t="shared" si="81"/>
        <v>0</v>
      </c>
      <c r="L56" s="826">
        <f t="shared" ref="L56" si="142">+L55*-0.4</f>
        <v>0</v>
      </c>
      <c r="M56" s="826">
        <f t="shared" ref="M56:N56" si="143">+M55*-0.4</f>
        <v>0</v>
      </c>
      <c r="N56" s="826">
        <f t="shared" si="143"/>
        <v>0</v>
      </c>
      <c r="O56" s="826">
        <f t="shared" si="93"/>
        <v>0</v>
      </c>
      <c r="P56" s="826">
        <f t="shared" ref="P56:R56" si="144">+P55*-0.4</f>
        <v>0</v>
      </c>
      <c r="Q56" s="826">
        <f t="shared" si="144"/>
        <v>0</v>
      </c>
      <c r="R56" s="826">
        <f t="shared" si="144"/>
        <v>0</v>
      </c>
      <c r="S56" s="826">
        <f t="shared" si="33"/>
        <v>0</v>
      </c>
      <c r="T56" s="825">
        <f t="shared" si="12"/>
        <v>0</v>
      </c>
      <c r="U56" s="826">
        <f t="shared" ref="U56:W56" si="145">+U55*-0.4</f>
        <v>0</v>
      </c>
      <c r="V56" s="826">
        <f t="shared" si="145"/>
        <v>0</v>
      </c>
      <c r="W56" s="826">
        <f t="shared" si="145"/>
        <v>0</v>
      </c>
      <c r="X56" s="826">
        <f t="shared" si="96"/>
        <v>0</v>
      </c>
      <c r="Y56" s="826">
        <f t="shared" ref="Y56:AA56" si="146">+Y55*-0.4</f>
        <v>0</v>
      </c>
      <c r="Z56" s="826">
        <f t="shared" si="146"/>
        <v>0</v>
      </c>
      <c r="AA56" s="826">
        <f t="shared" si="146"/>
        <v>0</v>
      </c>
      <c r="AB56" s="826">
        <f t="shared" si="53"/>
        <v>0</v>
      </c>
      <c r="AC56" s="825">
        <f t="shared" si="13"/>
        <v>0</v>
      </c>
    </row>
    <row r="57" spans="1:29" hidden="1">
      <c r="A57" s="836"/>
      <c r="B57" s="837" t="s">
        <v>220</v>
      </c>
      <c r="C57" s="827">
        <f t="shared" si="73"/>
        <v>0</v>
      </c>
      <c r="D57" s="825">
        <f t="shared" si="74"/>
        <v>0</v>
      </c>
      <c r="E57" s="825">
        <f t="shared" si="75"/>
        <v>0</v>
      </c>
      <c r="F57" s="825">
        <f t="shared" si="76"/>
        <v>0</v>
      </c>
      <c r="G57" s="825">
        <f t="shared" si="77"/>
        <v>0</v>
      </c>
      <c r="H57" s="825">
        <f t="shared" si="78"/>
        <v>0</v>
      </c>
      <c r="I57" s="825">
        <f t="shared" si="79"/>
        <v>0</v>
      </c>
      <c r="J57" s="825">
        <f t="shared" si="80"/>
        <v>0</v>
      </c>
      <c r="K57" s="825">
        <f t="shared" si="81"/>
        <v>0</v>
      </c>
      <c r="L57" s="826">
        <f t="shared" ref="L57" si="147">+L55+L56</f>
        <v>0</v>
      </c>
      <c r="M57" s="826">
        <f t="shared" ref="M57:N57" si="148">+M55+M56</f>
        <v>0</v>
      </c>
      <c r="N57" s="826">
        <f t="shared" si="148"/>
        <v>0</v>
      </c>
      <c r="O57" s="826">
        <f t="shared" si="93"/>
        <v>0</v>
      </c>
      <c r="P57" s="826">
        <f t="shared" ref="P57:R57" si="149">+P55+P56</f>
        <v>0</v>
      </c>
      <c r="Q57" s="826">
        <f t="shared" si="149"/>
        <v>0</v>
      </c>
      <c r="R57" s="826">
        <f t="shared" si="149"/>
        <v>0</v>
      </c>
      <c r="S57" s="826">
        <f t="shared" si="33"/>
        <v>0</v>
      </c>
      <c r="T57" s="825">
        <f t="shared" si="12"/>
        <v>0</v>
      </c>
      <c r="U57" s="826">
        <f t="shared" ref="U57:W57" si="150">+U55+U56</f>
        <v>0</v>
      </c>
      <c r="V57" s="826">
        <f t="shared" si="150"/>
        <v>0</v>
      </c>
      <c r="W57" s="826">
        <f t="shared" si="150"/>
        <v>0</v>
      </c>
      <c r="X57" s="826">
        <f t="shared" si="96"/>
        <v>0</v>
      </c>
      <c r="Y57" s="826">
        <f t="shared" ref="Y57:AA57" si="151">+Y55+Y56</f>
        <v>0</v>
      </c>
      <c r="Z57" s="826">
        <f t="shared" si="151"/>
        <v>0</v>
      </c>
      <c r="AA57" s="826">
        <f t="shared" si="151"/>
        <v>0</v>
      </c>
      <c r="AB57" s="826">
        <f t="shared" si="53"/>
        <v>0</v>
      </c>
      <c r="AC57" s="825">
        <f t="shared" si="13"/>
        <v>0</v>
      </c>
    </row>
    <row r="58" spans="1:29" s="815" customFormat="1" hidden="1">
      <c r="A58" s="839"/>
      <c r="B58" s="839" t="s">
        <v>430</v>
      </c>
      <c r="C58" s="827">
        <f t="shared" si="73"/>
        <v>0</v>
      </c>
      <c r="D58" s="825">
        <f t="shared" si="74"/>
        <v>0</v>
      </c>
      <c r="E58" s="825">
        <f t="shared" si="75"/>
        <v>0</v>
      </c>
      <c r="F58" s="825">
        <f t="shared" si="76"/>
        <v>0</v>
      </c>
      <c r="G58" s="825">
        <f t="shared" si="77"/>
        <v>0</v>
      </c>
      <c r="H58" s="825">
        <f t="shared" si="78"/>
        <v>0</v>
      </c>
      <c r="I58" s="825">
        <f t="shared" si="79"/>
        <v>0</v>
      </c>
      <c r="J58" s="825">
        <f t="shared" si="80"/>
        <v>0</v>
      </c>
      <c r="K58" s="825">
        <f t="shared" si="81"/>
        <v>0</v>
      </c>
      <c r="L58" s="840">
        <f t="shared" ref="L58" si="152">+L52/2</f>
        <v>0</v>
      </c>
      <c r="M58" s="840">
        <f t="shared" ref="M58:N58" si="153">+M52/2</f>
        <v>0</v>
      </c>
      <c r="N58" s="840">
        <f t="shared" si="153"/>
        <v>0</v>
      </c>
      <c r="O58" s="826">
        <f t="shared" si="93"/>
        <v>0</v>
      </c>
      <c r="P58" s="840">
        <f t="shared" ref="P58:R58" si="154">+P52/2</f>
        <v>0</v>
      </c>
      <c r="Q58" s="840">
        <f t="shared" si="154"/>
        <v>0</v>
      </c>
      <c r="R58" s="840">
        <f t="shared" si="154"/>
        <v>0</v>
      </c>
      <c r="S58" s="826">
        <f t="shared" si="33"/>
        <v>0</v>
      </c>
      <c r="T58" s="825">
        <f t="shared" si="12"/>
        <v>0</v>
      </c>
      <c r="U58" s="840">
        <f t="shared" ref="U58:W58" si="155">+U52/2</f>
        <v>0</v>
      </c>
      <c r="V58" s="840">
        <f t="shared" si="155"/>
        <v>0</v>
      </c>
      <c r="W58" s="840">
        <f t="shared" si="155"/>
        <v>0</v>
      </c>
      <c r="X58" s="826">
        <f t="shared" si="96"/>
        <v>0</v>
      </c>
      <c r="Y58" s="840">
        <f t="shared" ref="Y58:AA58" si="156">+Y52/2</f>
        <v>0</v>
      </c>
      <c r="Z58" s="840">
        <f t="shared" si="156"/>
        <v>0</v>
      </c>
      <c r="AA58" s="840">
        <f t="shared" si="156"/>
        <v>0</v>
      </c>
      <c r="AB58" s="826">
        <f t="shared" si="53"/>
        <v>0</v>
      </c>
      <c r="AC58" s="825">
        <f t="shared" si="13"/>
        <v>0</v>
      </c>
    </row>
    <row r="59" spans="1:29" s="838" customFormat="1" ht="21.75">
      <c r="A59" s="845">
        <v>1.4</v>
      </c>
      <c r="B59" s="846" t="s">
        <v>431</v>
      </c>
      <c r="C59" s="827">
        <f t="shared" si="73"/>
        <v>0</v>
      </c>
      <c r="D59" s="825">
        <f t="shared" si="74"/>
        <v>0</v>
      </c>
      <c r="E59" s="825">
        <f t="shared" si="75"/>
        <v>0</v>
      </c>
      <c r="F59" s="825">
        <f t="shared" si="76"/>
        <v>0</v>
      </c>
      <c r="G59" s="825">
        <f t="shared" si="77"/>
        <v>0</v>
      </c>
      <c r="H59" s="825">
        <f t="shared" si="78"/>
        <v>0</v>
      </c>
      <c r="I59" s="825">
        <f t="shared" si="79"/>
        <v>0</v>
      </c>
      <c r="J59" s="825">
        <f t="shared" si="80"/>
        <v>0</v>
      </c>
      <c r="K59" s="825">
        <f t="shared" si="81"/>
        <v>0</v>
      </c>
      <c r="L59" s="842"/>
      <c r="M59" s="842"/>
      <c r="N59" s="842"/>
      <c r="O59" s="826">
        <f t="shared" si="93"/>
        <v>0</v>
      </c>
      <c r="P59" s="842"/>
      <c r="Q59" s="842"/>
      <c r="R59" s="842"/>
      <c r="S59" s="826">
        <f t="shared" si="33"/>
        <v>0</v>
      </c>
      <c r="T59" s="825">
        <f t="shared" si="12"/>
        <v>0</v>
      </c>
      <c r="U59" s="842"/>
      <c r="V59" s="842"/>
      <c r="W59" s="842"/>
      <c r="X59" s="826">
        <f t="shared" si="96"/>
        <v>0</v>
      </c>
      <c r="Y59" s="842"/>
      <c r="Z59" s="842"/>
      <c r="AA59" s="842"/>
      <c r="AB59" s="826">
        <f t="shared" si="53"/>
        <v>0</v>
      </c>
      <c r="AC59" s="825">
        <f t="shared" si="13"/>
        <v>0</v>
      </c>
    </row>
    <row r="60" spans="1:29" s="838" customFormat="1">
      <c r="A60" s="836"/>
      <c r="B60" s="837" t="s">
        <v>432</v>
      </c>
      <c r="C60" s="827">
        <f t="shared" si="73"/>
        <v>0</v>
      </c>
      <c r="D60" s="825">
        <f t="shared" si="74"/>
        <v>0</v>
      </c>
      <c r="E60" s="825">
        <f t="shared" si="75"/>
        <v>0</v>
      </c>
      <c r="F60" s="825">
        <f t="shared" si="76"/>
        <v>0</v>
      </c>
      <c r="G60" s="825">
        <f t="shared" si="77"/>
        <v>0</v>
      </c>
      <c r="H60" s="825">
        <f t="shared" si="78"/>
        <v>0</v>
      </c>
      <c r="I60" s="825">
        <f t="shared" si="79"/>
        <v>0</v>
      </c>
      <c r="J60" s="825">
        <f t="shared" si="80"/>
        <v>0</v>
      </c>
      <c r="K60" s="825">
        <f t="shared" si="81"/>
        <v>0</v>
      </c>
      <c r="L60" s="826">
        <f>+ROUND(L59*-0.36,-1)</f>
        <v>0</v>
      </c>
      <c r="M60" s="826">
        <f>+ROUND(M59*-0.36,-1)</f>
        <v>0</v>
      </c>
      <c r="N60" s="826">
        <f>+ROUND(N59*-0.36,-1)</f>
        <v>0</v>
      </c>
      <c r="O60" s="826">
        <f t="shared" si="93"/>
        <v>0</v>
      </c>
      <c r="P60" s="826">
        <f>+ROUND(P59*-0.36,-1)</f>
        <v>0</v>
      </c>
      <c r="Q60" s="826">
        <f>+ROUND(Q59*-0.36,-1)</f>
        <v>0</v>
      </c>
      <c r="R60" s="826">
        <f>+ROUND(R59*-0.36,-1)</f>
        <v>0</v>
      </c>
      <c r="S60" s="826">
        <f t="shared" si="33"/>
        <v>0</v>
      </c>
      <c r="T60" s="825">
        <f t="shared" si="12"/>
        <v>0</v>
      </c>
      <c r="U60" s="826">
        <f>+ROUND(U59*-0.36,-1)</f>
        <v>0</v>
      </c>
      <c r="V60" s="826">
        <f>+ROUND(V59*-0.36,-1)</f>
        <v>0</v>
      </c>
      <c r="W60" s="826">
        <f>+ROUND(W59*-0.36,-1)</f>
        <v>0</v>
      </c>
      <c r="X60" s="826">
        <f t="shared" si="96"/>
        <v>0</v>
      </c>
      <c r="Y60" s="826">
        <f>+ROUND(Y59*-0.36,-1)</f>
        <v>0</v>
      </c>
      <c r="Z60" s="826">
        <f>+ROUND(Z59*-0.36,-1)</f>
        <v>0</v>
      </c>
      <c r="AA60" s="826">
        <f>+ROUND(AA59*-0.36,-1)</f>
        <v>0</v>
      </c>
      <c r="AB60" s="826">
        <f t="shared" si="53"/>
        <v>0</v>
      </c>
      <c r="AC60" s="825">
        <f t="shared" si="13"/>
        <v>0</v>
      </c>
    </row>
    <row r="61" spans="1:29" s="838" customFormat="1">
      <c r="A61" s="836"/>
      <c r="B61" s="837" t="s">
        <v>433</v>
      </c>
      <c r="C61" s="827">
        <f t="shared" si="73"/>
        <v>0</v>
      </c>
      <c r="D61" s="825">
        <f t="shared" si="74"/>
        <v>0</v>
      </c>
      <c r="E61" s="825">
        <f t="shared" si="75"/>
        <v>0</v>
      </c>
      <c r="F61" s="825">
        <f t="shared" si="76"/>
        <v>0</v>
      </c>
      <c r="G61" s="825">
        <f t="shared" si="77"/>
        <v>0</v>
      </c>
      <c r="H61" s="825">
        <f t="shared" si="78"/>
        <v>0</v>
      </c>
      <c r="I61" s="825">
        <f t="shared" si="79"/>
        <v>0</v>
      </c>
      <c r="J61" s="825">
        <f t="shared" si="80"/>
        <v>0</v>
      </c>
      <c r="K61" s="825">
        <f t="shared" si="81"/>
        <v>0</v>
      </c>
      <c r="L61" s="826">
        <f t="shared" ref="L61" si="157">+L59+L60</f>
        <v>0</v>
      </c>
      <c r="M61" s="826">
        <f t="shared" ref="M61:N61" si="158">+M59+M60</f>
        <v>0</v>
      </c>
      <c r="N61" s="826">
        <f t="shared" si="158"/>
        <v>0</v>
      </c>
      <c r="O61" s="826">
        <f t="shared" si="93"/>
        <v>0</v>
      </c>
      <c r="P61" s="826">
        <f t="shared" ref="P61:R61" si="159">+P59+P60</f>
        <v>0</v>
      </c>
      <c r="Q61" s="826">
        <f t="shared" si="159"/>
        <v>0</v>
      </c>
      <c r="R61" s="826">
        <f t="shared" si="159"/>
        <v>0</v>
      </c>
      <c r="S61" s="826">
        <f t="shared" si="33"/>
        <v>0</v>
      </c>
      <c r="T61" s="825">
        <f t="shared" si="12"/>
        <v>0</v>
      </c>
      <c r="U61" s="826">
        <f t="shared" ref="U61:W61" si="160">+U59+U60</f>
        <v>0</v>
      </c>
      <c r="V61" s="826">
        <f t="shared" si="160"/>
        <v>0</v>
      </c>
      <c r="W61" s="826">
        <f t="shared" si="160"/>
        <v>0</v>
      </c>
      <c r="X61" s="826">
        <f t="shared" si="96"/>
        <v>0</v>
      </c>
      <c r="Y61" s="826">
        <f t="shared" ref="Y61:AA61" si="161">+Y59+Y60</f>
        <v>0</v>
      </c>
      <c r="Z61" s="826">
        <f t="shared" si="161"/>
        <v>0</v>
      </c>
      <c r="AA61" s="826">
        <f t="shared" si="161"/>
        <v>0</v>
      </c>
      <c r="AB61" s="826">
        <f t="shared" si="53"/>
        <v>0</v>
      </c>
      <c r="AC61" s="825">
        <f t="shared" si="13"/>
        <v>0</v>
      </c>
    </row>
    <row r="62" spans="1:29" s="838" customFormat="1">
      <c r="A62" s="847">
        <v>1.5</v>
      </c>
      <c r="B62" s="846" t="s">
        <v>260</v>
      </c>
      <c r="C62" s="827">
        <f t="shared" si="73"/>
        <v>0</v>
      </c>
      <c r="D62" s="825">
        <f t="shared" si="74"/>
        <v>0</v>
      </c>
      <c r="E62" s="825">
        <f t="shared" si="75"/>
        <v>0</v>
      </c>
      <c r="F62" s="825">
        <f t="shared" si="76"/>
        <v>0</v>
      </c>
      <c r="G62" s="825">
        <f t="shared" si="77"/>
        <v>0</v>
      </c>
      <c r="H62" s="825">
        <f t="shared" si="78"/>
        <v>0</v>
      </c>
      <c r="I62" s="825">
        <f t="shared" si="79"/>
        <v>0</v>
      </c>
      <c r="J62" s="825">
        <f t="shared" si="80"/>
        <v>0</v>
      </c>
      <c r="K62" s="825">
        <f t="shared" si="81"/>
        <v>0</v>
      </c>
      <c r="L62" s="842"/>
      <c r="M62" s="842"/>
      <c r="N62" s="842"/>
      <c r="O62" s="826">
        <f t="shared" si="93"/>
        <v>0</v>
      </c>
      <c r="P62" s="842"/>
      <c r="Q62" s="842"/>
      <c r="R62" s="842"/>
      <c r="S62" s="826">
        <f t="shared" si="33"/>
        <v>0</v>
      </c>
      <c r="T62" s="825">
        <f t="shared" si="12"/>
        <v>0</v>
      </c>
      <c r="U62" s="842"/>
      <c r="V62" s="842"/>
      <c r="W62" s="842"/>
      <c r="X62" s="826">
        <f t="shared" si="96"/>
        <v>0</v>
      </c>
      <c r="Y62" s="842"/>
      <c r="Z62" s="842"/>
      <c r="AA62" s="842"/>
      <c r="AB62" s="826">
        <f t="shared" si="53"/>
        <v>0</v>
      </c>
      <c r="AC62" s="825">
        <f t="shared" si="13"/>
        <v>0</v>
      </c>
    </row>
    <row r="63" spans="1:29" s="838" customFormat="1">
      <c r="A63" s="836"/>
      <c r="B63" s="837" t="s">
        <v>219</v>
      </c>
      <c r="C63" s="827">
        <f t="shared" si="73"/>
        <v>0</v>
      </c>
      <c r="D63" s="825">
        <f t="shared" si="74"/>
        <v>0</v>
      </c>
      <c r="E63" s="825">
        <f t="shared" si="75"/>
        <v>0</v>
      </c>
      <c r="F63" s="825">
        <f t="shared" si="76"/>
        <v>0</v>
      </c>
      <c r="G63" s="825">
        <f t="shared" si="77"/>
        <v>0</v>
      </c>
      <c r="H63" s="825">
        <f t="shared" si="78"/>
        <v>0</v>
      </c>
      <c r="I63" s="825">
        <f t="shared" si="79"/>
        <v>0</v>
      </c>
      <c r="J63" s="825">
        <f t="shared" si="80"/>
        <v>0</v>
      </c>
      <c r="K63" s="825">
        <f t="shared" si="81"/>
        <v>0</v>
      </c>
      <c r="L63" s="826">
        <f>+ROUND(L62*-0.4,-1)</f>
        <v>0</v>
      </c>
      <c r="M63" s="826">
        <f>+ROUND(M62*-0.4,-1)</f>
        <v>0</v>
      </c>
      <c r="N63" s="826">
        <f>+ROUND(N62*-0.4,-1)</f>
        <v>0</v>
      </c>
      <c r="O63" s="826">
        <f t="shared" si="93"/>
        <v>0</v>
      </c>
      <c r="P63" s="826">
        <f>+ROUND(P62*-0.4,-1)</f>
        <v>0</v>
      </c>
      <c r="Q63" s="826">
        <f>+ROUND(Q62*-0.4,-1)</f>
        <v>0</v>
      </c>
      <c r="R63" s="826">
        <f>+ROUND(R62*-0.4,-1)</f>
        <v>0</v>
      </c>
      <c r="S63" s="826">
        <f t="shared" si="33"/>
        <v>0</v>
      </c>
      <c r="T63" s="825">
        <f t="shared" si="12"/>
        <v>0</v>
      </c>
      <c r="U63" s="826">
        <f>+ROUND(U62*-0.4,-1)</f>
        <v>0</v>
      </c>
      <c r="V63" s="826">
        <f>+ROUND(V62*-0.4,-1)</f>
        <v>0</v>
      </c>
      <c r="W63" s="826">
        <f>+ROUND(W62*-0.4,-1)</f>
        <v>0</v>
      </c>
      <c r="X63" s="826">
        <f t="shared" si="96"/>
        <v>0</v>
      </c>
      <c r="Y63" s="826">
        <f>+ROUND(Y62*-0.4,-1)</f>
        <v>0</v>
      </c>
      <c r="Z63" s="826">
        <f>+ROUND(Z62*-0.4,-1)</f>
        <v>0</v>
      </c>
      <c r="AA63" s="826">
        <f>+ROUND(AA62*-0.4,-1)</f>
        <v>0</v>
      </c>
      <c r="AB63" s="826">
        <f t="shared" si="53"/>
        <v>0</v>
      </c>
      <c r="AC63" s="825">
        <f t="shared" si="13"/>
        <v>0</v>
      </c>
    </row>
    <row r="64" spans="1:29" s="838" customFormat="1">
      <c r="A64" s="836"/>
      <c r="B64" s="837" t="s">
        <v>220</v>
      </c>
      <c r="C64" s="827">
        <f t="shared" si="73"/>
        <v>0</v>
      </c>
      <c r="D64" s="825">
        <f t="shared" si="74"/>
        <v>0</v>
      </c>
      <c r="E64" s="825">
        <f t="shared" si="75"/>
        <v>0</v>
      </c>
      <c r="F64" s="825">
        <f t="shared" si="76"/>
        <v>0</v>
      </c>
      <c r="G64" s="825">
        <f t="shared" si="77"/>
        <v>0</v>
      </c>
      <c r="H64" s="825">
        <f t="shared" si="78"/>
        <v>0</v>
      </c>
      <c r="I64" s="825">
        <f t="shared" si="79"/>
        <v>0</v>
      </c>
      <c r="J64" s="825">
        <f t="shared" si="80"/>
        <v>0</v>
      </c>
      <c r="K64" s="825">
        <f t="shared" si="81"/>
        <v>0</v>
      </c>
      <c r="L64" s="826">
        <f t="shared" ref="L64" si="162">+L62+L63</f>
        <v>0</v>
      </c>
      <c r="M64" s="826">
        <f t="shared" ref="M64:N64" si="163">+M62+M63</f>
        <v>0</v>
      </c>
      <c r="N64" s="826">
        <f t="shared" si="163"/>
        <v>0</v>
      </c>
      <c r="O64" s="826">
        <f t="shared" si="93"/>
        <v>0</v>
      </c>
      <c r="P64" s="826">
        <f t="shared" ref="P64:R64" si="164">+P62+P63</f>
        <v>0</v>
      </c>
      <c r="Q64" s="826">
        <f t="shared" si="164"/>
        <v>0</v>
      </c>
      <c r="R64" s="826">
        <f t="shared" si="164"/>
        <v>0</v>
      </c>
      <c r="S64" s="826">
        <f t="shared" si="33"/>
        <v>0</v>
      </c>
      <c r="T64" s="825">
        <f t="shared" si="12"/>
        <v>0</v>
      </c>
      <c r="U64" s="826">
        <f t="shared" ref="U64:W64" si="165">+U62+U63</f>
        <v>0</v>
      </c>
      <c r="V64" s="826">
        <f t="shared" si="165"/>
        <v>0</v>
      </c>
      <c r="W64" s="826">
        <f t="shared" si="165"/>
        <v>0</v>
      </c>
      <c r="X64" s="826">
        <f t="shared" si="96"/>
        <v>0</v>
      </c>
      <c r="Y64" s="826">
        <f t="shared" ref="Y64:AA64" si="166">+Y62+Y63</f>
        <v>0</v>
      </c>
      <c r="Z64" s="826">
        <f t="shared" si="166"/>
        <v>0</v>
      </c>
      <c r="AA64" s="826">
        <f t="shared" si="166"/>
        <v>0</v>
      </c>
      <c r="AB64" s="826">
        <f t="shared" si="53"/>
        <v>0</v>
      </c>
      <c r="AC64" s="825">
        <f t="shared" si="13"/>
        <v>0</v>
      </c>
    </row>
    <row r="65" spans="1:29" s="838" customFormat="1" ht="37.5">
      <c r="A65" s="847">
        <v>1.6</v>
      </c>
      <c r="B65" s="848" t="s">
        <v>261</v>
      </c>
      <c r="C65" s="827">
        <f t="shared" si="73"/>
        <v>0</v>
      </c>
      <c r="D65" s="825">
        <f t="shared" si="74"/>
        <v>0</v>
      </c>
      <c r="E65" s="825">
        <f t="shared" si="75"/>
        <v>0</v>
      </c>
      <c r="F65" s="825">
        <f t="shared" si="76"/>
        <v>0</v>
      </c>
      <c r="G65" s="825">
        <f t="shared" si="77"/>
        <v>0</v>
      </c>
      <c r="H65" s="825">
        <f t="shared" si="78"/>
        <v>0</v>
      </c>
      <c r="I65" s="825">
        <f t="shared" si="79"/>
        <v>0</v>
      </c>
      <c r="J65" s="825">
        <f t="shared" si="80"/>
        <v>0</v>
      </c>
      <c r="K65" s="825">
        <f t="shared" si="81"/>
        <v>0</v>
      </c>
      <c r="L65" s="849"/>
      <c r="M65" s="849"/>
      <c r="N65" s="849"/>
      <c r="O65" s="826">
        <f t="shared" si="93"/>
        <v>0</v>
      </c>
      <c r="P65" s="849"/>
      <c r="Q65" s="849"/>
      <c r="R65" s="849"/>
      <c r="S65" s="826">
        <f t="shared" si="33"/>
        <v>0</v>
      </c>
      <c r="T65" s="825">
        <f t="shared" si="12"/>
        <v>0</v>
      </c>
      <c r="U65" s="849"/>
      <c r="V65" s="849"/>
      <c r="W65" s="849"/>
      <c r="X65" s="826">
        <f t="shared" si="96"/>
        <v>0</v>
      </c>
      <c r="Y65" s="849"/>
      <c r="Z65" s="849"/>
      <c r="AA65" s="849"/>
      <c r="AB65" s="826">
        <f t="shared" si="53"/>
        <v>0</v>
      </c>
      <c r="AC65" s="825">
        <f t="shared" si="13"/>
        <v>0</v>
      </c>
    </row>
    <row r="66" spans="1:29" s="838" customFormat="1">
      <c r="A66" s="836"/>
      <c r="B66" s="837" t="s">
        <v>219</v>
      </c>
      <c r="C66" s="827">
        <f t="shared" si="73"/>
        <v>0</v>
      </c>
      <c r="D66" s="825">
        <f t="shared" si="74"/>
        <v>0</v>
      </c>
      <c r="E66" s="825">
        <f t="shared" si="75"/>
        <v>0</v>
      </c>
      <c r="F66" s="825">
        <f t="shared" si="76"/>
        <v>0</v>
      </c>
      <c r="G66" s="825">
        <f t="shared" si="77"/>
        <v>0</v>
      </c>
      <c r="H66" s="825">
        <f t="shared" si="78"/>
        <v>0</v>
      </c>
      <c r="I66" s="825">
        <f t="shared" si="79"/>
        <v>0</v>
      </c>
      <c r="J66" s="825">
        <f t="shared" si="80"/>
        <v>0</v>
      </c>
      <c r="K66" s="825">
        <f t="shared" si="81"/>
        <v>0</v>
      </c>
      <c r="L66" s="826">
        <f t="shared" ref="L66" si="167">+ROUND(L65*-0.4,-1)</f>
        <v>0</v>
      </c>
      <c r="M66" s="826">
        <f t="shared" ref="M66:N66" si="168">+ROUND(M65*-0.4,-1)</f>
        <v>0</v>
      </c>
      <c r="N66" s="826">
        <f t="shared" si="168"/>
        <v>0</v>
      </c>
      <c r="O66" s="826">
        <f t="shared" si="93"/>
        <v>0</v>
      </c>
      <c r="P66" s="826">
        <f t="shared" ref="P66:R66" si="169">+ROUND(P65*-0.4,-1)</f>
        <v>0</v>
      </c>
      <c r="Q66" s="826">
        <f t="shared" si="169"/>
        <v>0</v>
      </c>
      <c r="R66" s="826">
        <f t="shared" si="169"/>
        <v>0</v>
      </c>
      <c r="S66" s="826">
        <f t="shared" si="33"/>
        <v>0</v>
      </c>
      <c r="T66" s="825">
        <f t="shared" si="12"/>
        <v>0</v>
      </c>
      <c r="U66" s="826">
        <f t="shared" ref="U66:W66" si="170">+ROUND(U65*-0.4,-1)</f>
        <v>0</v>
      </c>
      <c r="V66" s="826">
        <f t="shared" si="170"/>
        <v>0</v>
      </c>
      <c r="W66" s="826">
        <f t="shared" si="170"/>
        <v>0</v>
      </c>
      <c r="X66" s="826">
        <f t="shared" si="96"/>
        <v>0</v>
      </c>
      <c r="Y66" s="826">
        <f t="shared" ref="Y66:AA66" si="171">+ROUND(Y65*-0.4,-1)</f>
        <v>0</v>
      </c>
      <c r="Z66" s="826">
        <f t="shared" si="171"/>
        <v>0</v>
      </c>
      <c r="AA66" s="826">
        <f t="shared" si="171"/>
        <v>0</v>
      </c>
      <c r="AB66" s="826">
        <f t="shared" si="53"/>
        <v>0</v>
      </c>
      <c r="AC66" s="825">
        <f t="shared" si="13"/>
        <v>0</v>
      </c>
    </row>
    <row r="67" spans="1:29" s="838" customFormat="1">
      <c r="A67" s="836"/>
      <c r="B67" s="837" t="s">
        <v>220</v>
      </c>
      <c r="C67" s="827">
        <f t="shared" si="73"/>
        <v>0</v>
      </c>
      <c r="D67" s="825">
        <f t="shared" si="74"/>
        <v>0</v>
      </c>
      <c r="E67" s="825">
        <f t="shared" si="75"/>
        <v>0</v>
      </c>
      <c r="F67" s="825">
        <f t="shared" si="76"/>
        <v>0</v>
      </c>
      <c r="G67" s="825">
        <f t="shared" si="77"/>
        <v>0</v>
      </c>
      <c r="H67" s="825">
        <f t="shared" si="78"/>
        <v>0</v>
      </c>
      <c r="I67" s="825">
        <f t="shared" si="79"/>
        <v>0</v>
      </c>
      <c r="J67" s="825">
        <f t="shared" si="80"/>
        <v>0</v>
      </c>
      <c r="K67" s="825">
        <f t="shared" si="81"/>
        <v>0</v>
      </c>
      <c r="L67" s="826">
        <f t="shared" ref="L67" si="172">+L65+L66</f>
        <v>0</v>
      </c>
      <c r="M67" s="826">
        <f t="shared" ref="M67:N67" si="173">+M65+M66</f>
        <v>0</v>
      </c>
      <c r="N67" s="826">
        <f t="shared" si="173"/>
        <v>0</v>
      </c>
      <c r="O67" s="826">
        <f t="shared" si="93"/>
        <v>0</v>
      </c>
      <c r="P67" s="826">
        <f t="shared" ref="P67:R67" si="174">+P65+P66</f>
        <v>0</v>
      </c>
      <c r="Q67" s="826">
        <f t="shared" si="174"/>
        <v>0</v>
      </c>
      <c r="R67" s="826">
        <f t="shared" si="174"/>
        <v>0</v>
      </c>
      <c r="S67" s="826">
        <f t="shared" si="33"/>
        <v>0</v>
      </c>
      <c r="T67" s="825">
        <f t="shared" si="12"/>
        <v>0</v>
      </c>
      <c r="U67" s="826">
        <f t="shared" ref="U67:W67" si="175">+U65+U66</f>
        <v>0</v>
      </c>
      <c r="V67" s="826">
        <f t="shared" si="175"/>
        <v>0</v>
      </c>
      <c r="W67" s="826">
        <f t="shared" si="175"/>
        <v>0</v>
      </c>
      <c r="X67" s="826">
        <f t="shared" si="96"/>
        <v>0</v>
      </c>
      <c r="Y67" s="826">
        <f t="shared" ref="Y67:AA67" si="176">+Y65+Y66</f>
        <v>0</v>
      </c>
      <c r="Z67" s="826">
        <f t="shared" si="176"/>
        <v>0</v>
      </c>
      <c r="AA67" s="826">
        <f t="shared" si="176"/>
        <v>0</v>
      </c>
      <c r="AB67" s="826">
        <f t="shared" si="53"/>
        <v>0</v>
      </c>
      <c r="AC67" s="825">
        <f t="shared" si="13"/>
        <v>0</v>
      </c>
    </row>
    <row r="68" spans="1:29" s="838" customFormat="1">
      <c r="A68" s="839">
        <v>1.7</v>
      </c>
      <c r="B68" s="846" t="s">
        <v>262</v>
      </c>
      <c r="C68" s="827">
        <f t="shared" si="73"/>
        <v>0</v>
      </c>
      <c r="D68" s="825">
        <f t="shared" si="74"/>
        <v>0</v>
      </c>
      <c r="E68" s="825">
        <f t="shared" si="75"/>
        <v>0</v>
      </c>
      <c r="F68" s="825">
        <f t="shared" si="76"/>
        <v>0</v>
      </c>
      <c r="G68" s="825">
        <f t="shared" si="77"/>
        <v>0</v>
      </c>
      <c r="H68" s="825">
        <f t="shared" si="78"/>
        <v>0</v>
      </c>
      <c r="I68" s="825">
        <f t="shared" si="79"/>
        <v>0</v>
      </c>
      <c r="J68" s="825">
        <f t="shared" si="80"/>
        <v>0</v>
      </c>
      <c r="K68" s="825">
        <f t="shared" si="81"/>
        <v>0</v>
      </c>
      <c r="L68" s="849"/>
      <c r="M68" s="849"/>
      <c r="N68" s="849"/>
      <c r="O68" s="826">
        <f t="shared" si="93"/>
        <v>0</v>
      </c>
      <c r="P68" s="849"/>
      <c r="Q68" s="849"/>
      <c r="R68" s="849"/>
      <c r="S68" s="826">
        <f t="shared" si="33"/>
        <v>0</v>
      </c>
      <c r="T68" s="825">
        <f t="shared" si="12"/>
        <v>0</v>
      </c>
      <c r="U68" s="849"/>
      <c r="V68" s="849"/>
      <c r="W68" s="849"/>
      <c r="X68" s="826">
        <f t="shared" si="96"/>
        <v>0</v>
      </c>
      <c r="Y68" s="849"/>
      <c r="Z68" s="849"/>
      <c r="AA68" s="849"/>
      <c r="AB68" s="826">
        <f t="shared" si="53"/>
        <v>0</v>
      </c>
      <c r="AC68" s="825">
        <f t="shared" si="13"/>
        <v>0</v>
      </c>
    </row>
    <row r="69" spans="1:29" s="838" customFormat="1">
      <c r="A69" s="836"/>
      <c r="B69" s="837" t="s">
        <v>219</v>
      </c>
      <c r="C69" s="827">
        <f t="shared" si="73"/>
        <v>0</v>
      </c>
      <c r="D69" s="825">
        <f t="shared" si="74"/>
        <v>0</v>
      </c>
      <c r="E69" s="825">
        <f t="shared" si="75"/>
        <v>0</v>
      </c>
      <c r="F69" s="825">
        <f t="shared" si="76"/>
        <v>0</v>
      </c>
      <c r="G69" s="825">
        <f t="shared" si="77"/>
        <v>0</v>
      </c>
      <c r="H69" s="825">
        <f t="shared" si="78"/>
        <v>0</v>
      </c>
      <c r="I69" s="825">
        <f t="shared" si="79"/>
        <v>0</v>
      </c>
      <c r="J69" s="825">
        <f t="shared" si="80"/>
        <v>0</v>
      </c>
      <c r="K69" s="825">
        <f t="shared" si="81"/>
        <v>0</v>
      </c>
      <c r="L69" s="826">
        <f t="shared" ref="L69" si="177">+ROUND(L68*-0.4,-1)</f>
        <v>0</v>
      </c>
      <c r="M69" s="826">
        <f t="shared" ref="M69:N69" si="178">+ROUND(M68*-0.4,-1)</f>
        <v>0</v>
      </c>
      <c r="N69" s="826">
        <f t="shared" si="178"/>
        <v>0</v>
      </c>
      <c r="O69" s="826">
        <f t="shared" si="93"/>
        <v>0</v>
      </c>
      <c r="P69" s="826">
        <f t="shared" ref="P69:R69" si="179">+ROUND(P68*-0.4,-1)</f>
        <v>0</v>
      </c>
      <c r="Q69" s="826">
        <f t="shared" si="179"/>
        <v>0</v>
      </c>
      <c r="R69" s="826">
        <f t="shared" si="179"/>
        <v>0</v>
      </c>
      <c r="S69" s="826">
        <f t="shared" si="33"/>
        <v>0</v>
      </c>
      <c r="T69" s="825">
        <f t="shared" si="12"/>
        <v>0</v>
      </c>
      <c r="U69" s="826">
        <f t="shared" ref="U69:W69" si="180">+ROUND(U68*-0.4,-1)</f>
        <v>0</v>
      </c>
      <c r="V69" s="826">
        <f t="shared" si="180"/>
        <v>0</v>
      </c>
      <c r="W69" s="826">
        <f t="shared" si="180"/>
        <v>0</v>
      </c>
      <c r="X69" s="826">
        <f t="shared" si="96"/>
        <v>0</v>
      </c>
      <c r="Y69" s="826">
        <f t="shared" ref="Y69:AA69" si="181">+ROUND(Y68*-0.4,-1)</f>
        <v>0</v>
      </c>
      <c r="Z69" s="826">
        <f t="shared" si="181"/>
        <v>0</v>
      </c>
      <c r="AA69" s="826">
        <f t="shared" si="181"/>
        <v>0</v>
      </c>
      <c r="AB69" s="826">
        <f t="shared" si="53"/>
        <v>0</v>
      </c>
      <c r="AC69" s="825">
        <f t="shared" si="13"/>
        <v>0</v>
      </c>
    </row>
    <row r="70" spans="1:29" s="834" customFormat="1">
      <c r="A70" s="836"/>
      <c r="B70" s="837" t="s">
        <v>220</v>
      </c>
      <c r="C70" s="827">
        <f t="shared" si="73"/>
        <v>0</v>
      </c>
      <c r="D70" s="825">
        <f t="shared" si="74"/>
        <v>0</v>
      </c>
      <c r="E70" s="825">
        <f t="shared" si="75"/>
        <v>0</v>
      </c>
      <c r="F70" s="825">
        <f t="shared" si="76"/>
        <v>0</v>
      </c>
      <c r="G70" s="825">
        <f t="shared" si="77"/>
        <v>0</v>
      </c>
      <c r="H70" s="825">
        <f t="shared" si="78"/>
        <v>0</v>
      </c>
      <c r="I70" s="825">
        <f t="shared" si="79"/>
        <v>0</v>
      </c>
      <c r="J70" s="825">
        <f t="shared" si="80"/>
        <v>0</v>
      </c>
      <c r="K70" s="825">
        <f t="shared" si="81"/>
        <v>0</v>
      </c>
      <c r="L70" s="826">
        <f t="shared" ref="L70" si="182">+L68+L69</f>
        <v>0</v>
      </c>
      <c r="M70" s="826">
        <f t="shared" ref="M70:N70" si="183">+M68+M69</f>
        <v>0</v>
      </c>
      <c r="N70" s="826">
        <f t="shared" si="183"/>
        <v>0</v>
      </c>
      <c r="O70" s="826">
        <f t="shared" si="93"/>
        <v>0</v>
      </c>
      <c r="P70" s="826">
        <f t="shared" ref="P70:R70" si="184">+P68+P69</f>
        <v>0</v>
      </c>
      <c r="Q70" s="826">
        <f t="shared" si="184"/>
        <v>0</v>
      </c>
      <c r="R70" s="826">
        <f t="shared" si="184"/>
        <v>0</v>
      </c>
      <c r="S70" s="826">
        <f t="shared" si="33"/>
        <v>0</v>
      </c>
      <c r="T70" s="825">
        <f t="shared" si="12"/>
        <v>0</v>
      </c>
      <c r="U70" s="826">
        <f t="shared" ref="U70:W70" si="185">+U68+U69</f>
        <v>0</v>
      </c>
      <c r="V70" s="826">
        <f t="shared" si="185"/>
        <v>0</v>
      </c>
      <c r="W70" s="826">
        <f t="shared" si="185"/>
        <v>0</v>
      </c>
      <c r="X70" s="826">
        <f t="shared" si="96"/>
        <v>0</v>
      </c>
      <c r="Y70" s="826">
        <f t="shared" ref="Y70:AA70" si="186">+Y68+Y69</f>
        <v>0</v>
      </c>
      <c r="Z70" s="826">
        <f t="shared" si="186"/>
        <v>0</v>
      </c>
      <c r="AA70" s="826">
        <f t="shared" si="186"/>
        <v>0</v>
      </c>
      <c r="AB70" s="826">
        <f t="shared" si="53"/>
        <v>0</v>
      </c>
      <c r="AC70" s="825">
        <f t="shared" si="13"/>
        <v>0</v>
      </c>
    </row>
    <row r="71" spans="1:29" s="838" customFormat="1">
      <c r="A71" s="839">
        <v>1.8</v>
      </c>
      <c r="B71" s="846" t="s">
        <v>18</v>
      </c>
      <c r="C71" s="827">
        <f t="shared" ref="C71:C102" si="187">+L71+U71</f>
        <v>0</v>
      </c>
      <c r="D71" s="825">
        <f t="shared" ref="D71:D102" si="188">+M71+V71</f>
        <v>0</v>
      </c>
      <c r="E71" s="825">
        <f t="shared" ref="E71:E102" si="189">+N71+W71</f>
        <v>0</v>
      </c>
      <c r="F71" s="825">
        <f t="shared" ref="F71:F102" si="190">+O71+X71</f>
        <v>0</v>
      </c>
      <c r="G71" s="825">
        <f t="shared" ref="G71:G102" si="191">+P71+Y71</f>
        <v>0</v>
      </c>
      <c r="H71" s="825">
        <f t="shared" ref="H71:H102" si="192">+Q71+Z71</f>
        <v>0</v>
      </c>
      <c r="I71" s="825">
        <f t="shared" ref="I71:I102" si="193">+R71+AA71</f>
        <v>0</v>
      </c>
      <c r="J71" s="825">
        <f t="shared" ref="J71:J102" si="194">+S71+AB71</f>
        <v>0</v>
      </c>
      <c r="K71" s="825">
        <f t="shared" ref="K71:K102" si="195">+T71+AC71</f>
        <v>0</v>
      </c>
      <c r="L71" s="849"/>
      <c r="M71" s="849"/>
      <c r="N71" s="849"/>
      <c r="O71" s="826">
        <f t="shared" si="93"/>
        <v>0</v>
      </c>
      <c r="P71" s="849"/>
      <c r="Q71" s="849"/>
      <c r="R71" s="849"/>
      <c r="S71" s="826">
        <f t="shared" si="33"/>
        <v>0</v>
      </c>
      <c r="T71" s="825">
        <f t="shared" si="12"/>
        <v>0</v>
      </c>
      <c r="U71" s="849"/>
      <c r="V71" s="849"/>
      <c r="W71" s="849"/>
      <c r="X71" s="826">
        <f t="shared" si="96"/>
        <v>0</v>
      </c>
      <c r="Y71" s="849"/>
      <c r="Z71" s="849"/>
      <c r="AA71" s="849"/>
      <c r="AB71" s="826">
        <f t="shared" si="53"/>
        <v>0</v>
      </c>
      <c r="AC71" s="825">
        <f t="shared" si="13"/>
        <v>0</v>
      </c>
    </row>
    <row r="72" spans="1:29" s="815" customFormat="1">
      <c r="A72" s="836"/>
      <c r="B72" s="837" t="s">
        <v>219</v>
      </c>
      <c r="C72" s="827">
        <f t="shared" si="187"/>
        <v>0</v>
      </c>
      <c r="D72" s="825">
        <f t="shared" si="188"/>
        <v>0</v>
      </c>
      <c r="E72" s="825">
        <f t="shared" si="189"/>
        <v>0</v>
      </c>
      <c r="F72" s="825">
        <f t="shared" si="190"/>
        <v>0</v>
      </c>
      <c r="G72" s="825">
        <f t="shared" si="191"/>
        <v>0</v>
      </c>
      <c r="H72" s="825">
        <f t="shared" si="192"/>
        <v>0</v>
      </c>
      <c r="I72" s="825">
        <f t="shared" si="193"/>
        <v>0</v>
      </c>
      <c r="J72" s="825">
        <f t="shared" si="194"/>
        <v>0</v>
      </c>
      <c r="K72" s="825">
        <f t="shared" si="195"/>
        <v>0</v>
      </c>
      <c r="L72" s="826">
        <f t="shared" ref="L72" si="196">+ROUND(L71*-0.4,-1)</f>
        <v>0</v>
      </c>
      <c r="M72" s="826">
        <f t="shared" ref="M72:N72" si="197">+ROUND(M71*-0.4,-1)</f>
        <v>0</v>
      </c>
      <c r="N72" s="826">
        <f t="shared" si="197"/>
        <v>0</v>
      </c>
      <c r="O72" s="826">
        <f t="shared" si="93"/>
        <v>0</v>
      </c>
      <c r="P72" s="826">
        <f t="shared" ref="P72:R72" si="198">+ROUND(P71*-0.4,-1)</f>
        <v>0</v>
      </c>
      <c r="Q72" s="826">
        <f t="shared" si="198"/>
        <v>0</v>
      </c>
      <c r="R72" s="826">
        <f t="shared" si="198"/>
        <v>0</v>
      </c>
      <c r="S72" s="826">
        <f t="shared" si="33"/>
        <v>0</v>
      </c>
      <c r="T72" s="825">
        <f t="shared" si="12"/>
        <v>0</v>
      </c>
      <c r="U72" s="826">
        <f t="shared" ref="U72:W72" si="199">+ROUND(U71*-0.4,-1)</f>
        <v>0</v>
      </c>
      <c r="V72" s="826">
        <f t="shared" si="199"/>
        <v>0</v>
      </c>
      <c r="W72" s="826">
        <f t="shared" si="199"/>
        <v>0</v>
      </c>
      <c r="X72" s="826">
        <f t="shared" si="96"/>
        <v>0</v>
      </c>
      <c r="Y72" s="826">
        <f t="shared" ref="Y72:AA72" si="200">+ROUND(Y71*-0.4,-1)</f>
        <v>0</v>
      </c>
      <c r="Z72" s="826">
        <f t="shared" si="200"/>
        <v>0</v>
      </c>
      <c r="AA72" s="826">
        <f t="shared" si="200"/>
        <v>0</v>
      </c>
      <c r="AB72" s="826">
        <f t="shared" si="53"/>
        <v>0</v>
      </c>
      <c r="AC72" s="825">
        <f t="shared" si="13"/>
        <v>0</v>
      </c>
    </row>
    <row r="73" spans="1:29">
      <c r="A73" s="836"/>
      <c r="B73" s="837" t="s">
        <v>220</v>
      </c>
      <c r="C73" s="827">
        <f t="shared" si="187"/>
        <v>0</v>
      </c>
      <c r="D73" s="825">
        <f t="shared" si="188"/>
        <v>0</v>
      </c>
      <c r="E73" s="825">
        <f t="shared" si="189"/>
        <v>0</v>
      </c>
      <c r="F73" s="825">
        <f t="shared" si="190"/>
        <v>0</v>
      </c>
      <c r="G73" s="825">
        <f t="shared" si="191"/>
        <v>0</v>
      </c>
      <c r="H73" s="825">
        <f t="shared" si="192"/>
        <v>0</v>
      </c>
      <c r="I73" s="825">
        <f t="shared" si="193"/>
        <v>0</v>
      </c>
      <c r="J73" s="825">
        <f t="shared" si="194"/>
        <v>0</v>
      </c>
      <c r="K73" s="825">
        <f t="shared" si="195"/>
        <v>0</v>
      </c>
      <c r="L73" s="826">
        <f t="shared" ref="L73" si="201">+L71+L72</f>
        <v>0</v>
      </c>
      <c r="M73" s="826">
        <f t="shared" ref="M73:N73" si="202">+M71+M72</f>
        <v>0</v>
      </c>
      <c r="N73" s="826">
        <f t="shared" si="202"/>
        <v>0</v>
      </c>
      <c r="O73" s="826">
        <f t="shared" ref="O73:O136" si="203">SUM(L73:N73)</f>
        <v>0</v>
      </c>
      <c r="P73" s="826">
        <f t="shared" ref="P73:R73" si="204">+P71+P72</f>
        <v>0</v>
      </c>
      <c r="Q73" s="826">
        <f t="shared" si="204"/>
        <v>0</v>
      </c>
      <c r="R73" s="826">
        <f t="shared" si="204"/>
        <v>0</v>
      </c>
      <c r="S73" s="826">
        <f t="shared" si="33"/>
        <v>0</v>
      </c>
      <c r="T73" s="825">
        <f t="shared" si="12"/>
        <v>0</v>
      </c>
      <c r="U73" s="826">
        <f t="shared" ref="U73:W73" si="205">+U71+U72</f>
        <v>0</v>
      </c>
      <c r="V73" s="826">
        <f t="shared" si="205"/>
        <v>0</v>
      </c>
      <c r="W73" s="826">
        <f t="shared" si="205"/>
        <v>0</v>
      </c>
      <c r="X73" s="826">
        <f t="shared" ref="X73:X136" si="206">SUM(U73:W73)</f>
        <v>0</v>
      </c>
      <c r="Y73" s="826">
        <f t="shared" ref="Y73:AA73" si="207">+Y71+Y72</f>
        <v>0</v>
      </c>
      <c r="Z73" s="826">
        <f t="shared" si="207"/>
        <v>0</v>
      </c>
      <c r="AA73" s="826">
        <f t="shared" si="207"/>
        <v>0</v>
      </c>
      <c r="AB73" s="826">
        <f t="shared" si="53"/>
        <v>0</v>
      </c>
      <c r="AC73" s="825">
        <f t="shared" si="13"/>
        <v>0</v>
      </c>
    </row>
    <row r="74" spans="1:29">
      <c r="A74" s="847">
        <v>1.9</v>
      </c>
      <c r="B74" s="846" t="s">
        <v>263</v>
      </c>
      <c r="C74" s="827">
        <f t="shared" si="187"/>
        <v>0</v>
      </c>
      <c r="D74" s="825">
        <f t="shared" si="188"/>
        <v>0</v>
      </c>
      <c r="E74" s="825">
        <f t="shared" si="189"/>
        <v>0</v>
      </c>
      <c r="F74" s="825">
        <f t="shared" si="190"/>
        <v>0</v>
      </c>
      <c r="G74" s="825">
        <f t="shared" si="191"/>
        <v>0</v>
      </c>
      <c r="H74" s="825">
        <f t="shared" si="192"/>
        <v>0</v>
      </c>
      <c r="I74" s="825">
        <f t="shared" si="193"/>
        <v>0</v>
      </c>
      <c r="J74" s="825">
        <f t="shared" si="194"/>
        <v>0</v>
      </c>
      <c r="K74" s="825">
        <f t="shared" si="195"/>
        <v>0</v>
      </c>
      <c r="L74" s="849"/>
      <c r="M74" s="849"/>
      <c r="N74" s="849"/>
      <c r="O74" s="826">
        <f t="shared" si="203"/>
        <v>0</v>
      </c>
      <c r="P74" s="849"/>
      <c r="Q74" s="849"/>
      <c r="R74" s="849"/>
      <c r="S74" s="826">
        <f t="shared" ref="S74" si="208">SUM(P74:R74)</f>
        <v>0</v>
      </c>
      <c r="T74" s="825">
        <f t="shared" ref="T74:T137" si="209">+S74-O74</f>
        <v>0</v>
      </c>
      <c r="U74" s="849"/>
      <c r="V74" s="849"/>
      <c r="W74" s="849"/>
      <c r="X74" s="826">
        <f t="shared" si="206"/>
        <v>0</v>
      </c>
      <c r="Y74" s="849"/>
      <c r="Z74" s="849"/>
      <c r="AA74" s="849"/>
      <c r="AB74" s="826">
        <f t="shared" ref="AB74" si="210">SUM(Y74:AA74)</f>
        <v>0</v>
      </c>
      <c r="AC74" s="825">
        <f t="shared" ref="AC74:AC97" si="211">+AB74-X74</f>
        <v>0</v>
      </c>
    </row>
    <row r="75" spans="1:29" s="850" customFormat="1">
      <c r="A75" s="836"/>
      <c r="B75" s="837" t="s">
        <v>219</v>
      </c>
      <c r="C75" s="827">
        <f t="shared" si="187"/>
        <v>0</v>
      </c>
      <c r="D75" s="825">
        <f t="shared" si="188"/>
        <v>0</v>
      </c>
      <c r="E75" s="825">
        <f t="shared" si="189"/>
        <v>0</v>
      </c>
      <c r="F75" s="825">
        <f t="shared" si="190"/>
        <v>0</v>
      </c>
      <c r="G75" s="825">
        <f t="shared" si="191"/>
        <v>0</v>
      </c>
      <c r="H75" s="825">
        <f t="shared" si="192"/>
        <v>0</v>
      </c>
      <c r="I75" s="825">
        <f t="shared" si="193"/>
        <v>0</v>
      </c>
      <c r="J75" s="825">
        <f t="shared" si="194"/>
        <v>0</v>
      </c>
      <c r="K75" s="825">
        <f t="shared" si="195"/>
        <v>0</v>
      </c>
      <c r="L75" s="826">
        <f t="shared" ref="L75" si="212">+ROUND(L74*-0.4,-1)</f>
        <v>0</v>
      </c>
      <c r="M75" s="826">
        <f t="shared" ref="M75:N75" si="213">+ROUND(M74*-0.4,-1)</f>
        <v>0</v>
      </c>
      <c r="N75" s="826">
        <f t="shared" si="213"/>
        <v>0</v>
      </c>
      <c r="O75" s="826">
        <f t="shared" si="203"/>
        <v>0</v>
      </c>
      <c r="P75" s="826">
        <f t="shared" ref="P75:R75" si="214">+ROUND(P74*-0.4,-1)</f>
        <v>0</v>
      </c>
      <c r="Q75" s="826">
        <f t="shared" si="214"/>
        <v>0</v>
      </c>
      <c r="R75" s="826">
        <f t="shared" si="214"/>
        <v>0</v>
      </c>
      <c r="S75" s="826">
        <f t="shared" si="33"/>
        <v>0</v>
      </c>
      <c r="T75" s="825">
        <f t="shared" si="209"/>
        <v>0</v>
      </c>
      <c r="U75" s="826">
        <f t="shared" ref="U75:W75" si="215">+ROUND(U74*-0.4,-1)</f>
        <v>0</v>
      </c>
      <c r="V75" s="826">
        <f t="shared" si="215"/>
        <v>0</v>
      </c>
      <c r="W75" s="826">
        <f t="shared" si="215"/>
        <v>0</v>
      </c>
      <c r="X75" s="826">
        <f t="shared" si="206"/>
        <v>0</v>
      </c>
      <c r="Y75" s="826">
        <f t="shared" ref="Y75:AA75" si="216">+ROUND(Y74*-0.4,-1)</f>
        <v>0</v>
      </c>
      <c r="Z75" s="826">
        <f t="shared" si="216"/>
        <v>0</v>
      </c>
      <c r="AA75" s="826">
        <f t="shared" si="216"/>
        <v>0</v>
      </c>
      <c r="AB75" s="826">
        <f t="shared" ref="AB75:AB117" si="217">SUM(Y75:AA75)</f>
        <v>0</v>
      </c>
      <c r="AC75" s="825">
        <f t="shared" si="211"/>
        <v>0</v>
      </c>
    </row>
    <row r="76" spans="1:29" s="850" customFormat="1">
      <c r="A76" s="836"/>
      <c r="B76" s="837" t="s">
        <v>220</v>
      </c>
      <c r="C76" s="827">
        <f t="shared" si="187"/>
        <v>0</v>
      </c>
      <c r="D76" s="825">
        <f t="shared" si="188"/>
        <v>0</v>
      </c>
      <c r="E76" s="825">
        <f t="shared" si="189"/>
        <v>0</v>
      </c>
      <c r="F76" s="825">
        <f t="shared" si="190"/>
        <v>0</v>
      </c>
      <c r="G76" s="825">
        <f t="shared" si="191"/>
        <v>0</v>
      </c>
      <c r="H76" s="825">
        <f t="shared" si="192"/>
        <v>0</v>
      </c>
      <c r="I76" s="825">
        <f t="shared" si="193"/>
        <v>0</v>
      </c>
      <c r="J76" s="825">
        <f t="shared" si="194"/>
        <v>0</v>
      </c>
      <c r="K76" s="825">
        <f t="shared" si="195"/>
        <v>0</v>
      </c>
      <c r="L76" s="826">
        <f t="shared" ref="L76" si="218">+L74+L75</f>
        <v>0</v>
      </c>
      <c r="M76" s="826">
        <f t="shared" ref="M76:N76" si="219">+M74+M75</f>
        <v>0</v>
      </c>
      <c r="N76" s="826">
        <f t="shared" si="219"/>
        <v>0</v>
      </c>
      <c r="O76" s="826">
        <f t="shared" si="203"/>
        <v>0</v>
      </c>
      <c r="P76" s="826">
        <f t="shared" ref="P76:R76" si="220">+P74+P75</f>
        <v>0</v>
      </c>
      <c r="Q76" s="826">
        <f t="shared" si="220"/>
        <v>0</v>
      </c>
      <c r="R76" s="826">
        <f t="shared" si="220"/>
        <v>0</v>
      </c>
      <c r="S76" s="826">
        <f t="shared" si="33"/>
        <v>0</v>
      </c>
      <c r="T76" s="825">
        <f t="shared" si="209"/>
        <v>0</v>
      </c>
      <c r="U76" s="826">
        <f t="shared" ref="U76:W76" si="221">+U74+U75</f>
        <v>0</v>
      </c>
      <c r="V76" s="826">
        <f t="shared" si="221"/>
        <v>0</v>
      </c>
      <c r="W76" s="826">
        <f t="shared" si="221"/>
        <v>0</v>
      </c>
      <c r="X76" s="826">
        <f t="shared" si="206"/>
        <v>0</v>
      </c>
      <c r="Y76" s="826">
        <f t="shared" ref="Y76:AA76" si="222">+Y74+Y75</f>
        <v>0</v>
      </c>
      <c r="Z76" s="826">
        <f t="shared" si="222"/>
        <v>0</v>
      </c>
      <c r="AA76" s="826">
        <f t="shared" si="222"/>
        <v>0</v>
      </c>
      <c r="AB76" s="826">
        <f t="shared" si="217"/>
        <v>0</v>
      </c>
      <c r="AC76" s="825">
        <f t="shared" si="211"/>
        <v>0</v>
      </c>
    </row>
    <row r="77" spans="1:29" s="850" customFormat="1">
      <c r="A77" s="851">
        <v>1.1000000000000001</v>
      </c>
      <c r="B77" s="846" t="s">
        <v>264</v>
      </c>
      <c r="C77" s="827">
        <f t="shared" si="187"/>
        <v>0</v>
      </c>
      <c r="D77" s="825">
        <f t="shared" si="188"/>
        <v>0</v>
      </c>
      <c r="E77" s="825">
        <f t="shared" si="189"/>
        <v>0</v>
      </c>
      <c r="F77" s="825">
        <f t="shared" si="190"/>
        <v>0</v>
      </c>
      <c r="G77" s="825">
        <f t="shared" si="191"/>
        <v>0</v>
      </c>
      <c r="H77" s="825">
        <f t="shared" si="192"/>
        <v>0</v>
      </c>
      <c r="I77" s="825">
        <f t="shared" si="193"/>
        <v>0</v>
      </c>
      <c r="J77" s="825">
        <f t="shared" si="194"/>
        <v>0</v>
      </c>
      <c r="K77" s="825">
        <f t="shared" si="195"/>
        <v>0</v>
      </c>
      <c r="L77" s="849"/>
      <c r="M77" s="849"/>
      <c r="N77" s="849"/>
      <c r="O77" s="826">
        <f t="shared" si="203"/>
        <v>0</v>
      </c>
      <c r="P77" s="849"/>
      <c r="Q77" s="849"/>
      <c r="R77" s="849"/>
      <c r="S77" s="826">
        <f t="shared" si="33"/>
        <v>0</v>
      </c>
      <c r="T77" s="825">
        <f t="shared" si="209"/>
        <v>0</v>
      </c>
      <c r="U77" s="849"/>
      <c r="V77" s="849"/>
      <c r="W77" s="849"/>
      <c r="X77" s="826">
        <f t="shared" si="206"/>
        <v>0</v>
      </c>
      <c r="Y77" s="849"/>
      <c r="Z77" s="849"/>
      <c r="AA77" s="849"/>
      <c r="AB77" s="826">
        <f t="shared" si="217"/>
        <v>0</v>
      </c>
      <c r="AC77" s="825">
        <f t="shared" si="211"/>
        <v>0</v>
      </c>
    </row>
    <row r="78" spans="1:29" s="850" customFormat="1">
      <c r="A78" s="836"/>
      <c r="B78" s="837" t="s">
        <v>219</v>
      </c>
      <c r="C78" s="827">
        <f t="shared" si="187"/>
        <v>0</v>
      </c>
      <c r="D78" s="825">
        <f t="shared" si="188"/>
        <v>0</v>
      </c>
      <c r="E78" s="825">
        <f t="shared" si="189"/>
        <v>0</v>
      </c>
      <c r="F78" s="825">
        <f t="shared" si="190"/>
        <v>0</v>
      </c>
      <c r="G78" s="825">
        <f t="shared" si="191"/>
        <v>0</v>
      </c>
      <c r="H78" s="825">
        <f t="shared" si="192"/>
        <v>0</v>
      </c>
      <c r="I78" s="825">
        <f t="shared" si="193"/>
        <v>0</v>
      </c>
      <c r="J78" s="825">
        <f t="shared" si="194"/>
        <v>0</v>
      </c>
      <c r="K78" s="825">
        <f t="shared" si="195"/>
        <v>0</v>
      </c>
      <c r="L78" s="826">
        <f t="shared" ref="L78" si="223">+ROUND(L77*-0.4,-1)</f>
        <v>0</v>
      </c>
      <c r="M78" s="826">
        <f t="shared" ref="M78:N78" si="224">+ROUND(M77*-0.4,-1)</f>
        <v>0</v>
      </c>
      <c r="N78" s="826">
        <f t="shared" si="224"/>
        <v>0</v>
      </c>
      <c r="O78" s="826">
        <f t="shared" si="203"/>
        <v>0</v>
      </c>
      <c r="P78" s="826">
        <f t="shared" ref="P78:R78" si="225">+ROUND(P77*-0.4,-1)</f>
        <v>0</v>
      </c>
      <c r="Q78" s="826">
        <f t="shared" si="225"/>
        <v>0</v>
      </c>
      <c r="R78" s="826">
        <f t="shared" si="225"/>
        <v>0</v>
      </c>
      <c r="S78" s="826">
        <f t="shared" si="33"/>
        <v>0</v>
      </c>
      <c r="T78" s="825">
        <f t="shared" si="209"/>
        <v>0</v>
      </c>
      <c r="U78" s="826">
        <f t="shared" ref="U78:W78" si="226">+ROUND(U77*-0.4,-1)</f>
        <v>0</v>
      </c>
      <c r="V78" s="826">
        <f t="shared" si="226"/>
        <v>0</v>
      </c>
      <c r="W78" s="826">
        <f t="shared" si="226"/>
        <v>0</v>
      </c>
      <c r="X78" s="826">
        <f t="shared" si="206"/>
        <v>0</v>
      </c>
      <c r="Y78" s="826">
        <f t="shared" ref="Y78:AA78" si="227">+ROUND(Y77*-0.4,-1)</f>
        <v>0</v>
      </c>
      <c r="Z78" s="826">
        <f t="shared" si="227"/>
        <v>0</v>
      </c>
      <c r="AA78" s="826">
        <f t="shared" si="227"/>
        <v>0</v>
      </c>
      <c r="AB78" s="826">
        <f t="shared" si="217"/>
        <v>0</v>
      </c>
      <c r="AC78" s="825">
        <f t="shared" si="211"/>
        <v>0</v>
      </c>
    </row>
    <row r="79" spans="1:29" s="850" customFormat="1">
      <c r="A79" s="836"/>
      <c r="B79" s="837" t="s">
        <v>220</v>
      </c>
      <c r="C79" s="827">
        <f t="shared" si="187"/>
        <v>0</v>
      </c>
      <c r="D79" s="825">
        <f t="shared" si="188"/>
        <v>0</v>
      </c>
      <c r="E79" s="825">
        <f t="shared" si="189"/>
        <v>0</v>
      </c>
      <c r="F79" s="825">
        <f t="shared" si="190"/>
        <v>0</v>
      </c>
      <c r="G79" s="825">
        <f t="shared" si="191"/>
        <v>0</v>
      </c>
      <c r="H79" s="825">
        <f t="shared" si="192"/>
        <v>0</v>
      </c>
      <c r="I79" s="825">
        <f t="shared" si="193"/>
        <v>0</v>
      </c>
      <c r="J79" s="825">
        <f t="shared" si="194"/>
        <v>0</v>
      </c>
      <c r="K79" s="825">
        <f t="shared" si="195"/>
        <v>0</v>
      </c>
      <c r="L79" s="826">
        <f t="shared" ref="L79" si="228">+L77+L78</f>
        <v>0</v>
      </c>
      <c r="M79" s="826">
        <f t="shared" ref="M79:N79" si="229">+M77+M78</f>
        <v>0</v>
      </c>
      <c r="N79" s="826">
        <f t="shared" si="229"/>
        <v>0</v>
      </c>
      <c r="O79" s="826">
        <f t="shared" si="203"/>
        <v>0</v>
      </c>
      <c r="P79" s="826">
        <f t="shared" ref="P79:R79" si="230">+P77+P78</f>
        <v>0</v>
      </c>
      <c r="Q79" s="826">
        <f t="shared" si="230"/>
        <v>0</v>
      </c>
      <c r="R79" s="826">
        <f t="shared" si="230"/>
        <v>0</v>
      </c>
      <c r="S79" s="826">
        <f t="shared" ref="S79:S140" si="231">SUM(P79:R79)</f>
        <v>0</v>
      </c>
      <c r="T79" s="825">
        <f t="shared" si="209"/>
        <v>0</v>
      </c>
      <c r="U79" s="826">
        <f t="shared" ref="U79:W79" si="232">+U77+U78</f>
        <v>0</v>
      </c>
      <c r="V79" s="826">
        <f t="shared" si="232"/>
        <v>0</v>
      </c>
      <c r="W79" s="826">
        <f t="shared" si="232"/>
        <v>0</v>
      </c>
      <c r="X79" s="826">
        <f t="shared" si="206"/>
        <v>0</v>
      </c>
      <c r="Y79" s="826">
        <f t="shared" ref="Y79:AA79" si="233">+Y77+Y78</f>
        <v>0</v>
      </c>
      <c r="Z79" s="826">
        <f t="shared" si="233"/>
        <v>0</v>
      </c>
      <c r="AA79" s="826">
        <f t="shared" si="233"/>
        <v>0</v>
      </c>
      <c r="AB79" s="826">
        <f t="shared" si="217"/>
        <v>0</v>
      </c>
      <c r="AC79" s="825">
        <f t="shared" si="211"/>
        <v>0</v>
      </c>
    </row>
    <row r="80" spans="1:29" s="850" customFormat="1" ht="56.25">
      <c r="A80" s="852">
        <v>1.1100000000000001</v>
      </c>
      <c r="B80" s="848" t="s">
        <v>265</v>
      </c>
      <c r="C80" s="827">
        <f t="shared" si="187"/>
        <v>0</v>
      </c>
      <c r="D80" s="825">
        <f t="shared" si="188"/>
        <v>0</v>
      </c>
      <c r="E80" s="825">
        <f t="shared" si="189"/>
        <v>0</v>
      </c>
      <c r="F80" s="825">
        <f t="shared" si="190"/>
        <v>0</v>
      </c>
      <c r="G80" s="825">
        <f t="shared" si="191"/>
        <v>0</v>
      </c>
      <c r="H80" s="825">
        <f t="shared" si="192"/>
        <v>0</v>
      </c>
      <c r="I80" s="825">
        <f t="shared" si="193"/>
        <v>0</v>
      </c>
      <c r="J80" s="825">
        <f t="shared" si="194"/>
        <v>0</v>
      </c>
      <c r="K80" s="825">
        <f t="shared" si="195"/>
        <v>0</v>
      </c>
      <c r="L80" s="849"/>
      <c r="M80" s="849"/>
      <c r="N80" s="849"/>
      <c r="O80" s="826">
        <f t="shared" si="203"/>
        <v>0</v>
      </c>
      <c r="P80" s="849"/>
      <c r="Q80" s="849"/>
      <c r="R80" s="849"/>
      <c r="S80" s="826">
        <f t="shared" si="231"/>
        <v>0</v>
      </c>
      <c r="T80" s="825">
        <f t="shared" si="209"/>
        <v>0</v>
      </c>
      <c r="U80" s="849"/>
      <c r="V80" s="849"/>
      <c r="W80" s="849"/>
      <c r="X80" s="826">
        <f t="shared" si="206"/>
        <v>0</v>
      </c>
      <c r="Y80" s="849"/>
      <c r="Z80" s="849"/>
      <c r="AA80" s="849"/>
      <c r="AB80" s="826">
        <f t="shared" si="217"/>
        <v>0</v>
      </c>
      <c r="AC80" s="825">
        <f t="shared" si="211"/>
        <v>0</v>
      </c>
    </row>
    <row r="81" spans="1:29" s="850" customFormat="1">
      <c r="A81" s="836"/>
      <c r="B81" s="837" t="s">
        <v>219</v>
      </c>
      <c r="C81" s="827">
        <f t="shared" si="187"/>
        <v>0</v>
      </c>
      <c r="D81" s="825">
        <f t="shared" si="188"/>
        <v>0</v>
      </c>
      <c r="E81" s="825">
        <f t="shared" si="189"/>
        <v>0</v>
      </c>
      <c r="F81" s="825">
        <f t="shared" si="190"/>
        <v>0</v>
      </c>
      <c r="G81" s="825">
        <f t="shared" si="191"/>
        <v>0</v>
      </c>
      <c r="H81" s="825">
        <f t="shared" si="192"/>
        <v>0</v>
      </c>
      <c r="I81" s="825">
        <f t="shared" si="193"/>
        <v>0</v>
      </c>
      <c r="J81" s="825">
        <f t="shared" si="194"/>
        <v>0</v>
      </c>
      <c r="K81" s="825">
        <f t="shared" si="195"/>
        <v>0</v>
      </c>
      <c r="L81" s="826">
        <f t="shared" ref="L81" si="234">+ROUND(L80*-0.4,-1)</f>
        <v>0</v>
      </c>
      <c r="M81" s="826">
        <f t="shared" ref="M81:N81" si="235">+ROUND(M80*-0.4,-1)</f>
        <v>0</v>
      </c>
      <c r="N81" s="826">
        <f t="shared" si="235"/>
        <v>0</v>
      </c>
      <c r="O81" s="826">
        <f t="shared" si="203"/>
        <v>0</v>
      </c>
      <c r="P81" s="826">
        <f t="shared" ref="P81:R81" si="236">+ROUND(P80*-0.4,-1)</f>
        <v>0</v>
      </c>
      <c r="Q81" s="826">
        <f t="shared" si="236"/>
        <v>0</v>
      </c>
      <c r="R81" s="826">
        <f t="shared" si="236"/>
        <v>0</v>
      </c>
      <c r="S81" s="826">
        <f t="shared" si="231"/>
        <v>0</v>
      </c>
      <c r="T81" s="825">
        <f t="shared" si="209"/>
        <v>0</v>
      </c>
      <c r="U81" s="826">
        <f t="shared" ref="U81:W81" si="237">+ROUND(U80*-0.4,-1)</f>
        <v>0</v>
      </c>
      <c r="V81" s="826">
        <f t="shared" si="237"/>
        <v>0</v>
      </c>
      <c r="W81" s="826">
        <f t="shared" si="237"/>
        <v>0</v>
      </c>
      <c r="X81" s="826">
        <f t="shared" si="206"/>
        <v>0</v>
      </c>
      <c r="Y81" s="826">
        <f t="shared" ref="Y81:AA81" si="238">+ROUND(Y80*-0.4,-1)</f>
        <v>0</v>
      </c>
      <c r="Z81" s="826">
        <f t="shared" si="238"/>
        <v>0</v>
      </c>
      <c r="AA81" s="826">
        <f t="shared" si="238"/>
        <v>0</v>
      </c>
      <c r="AB81" s="826">
        <f t="shared" si="217"/>
        <v>0</v>
      </c>
      <c r="AC81" s="825">
        <f t="shared" si="211"/>
        <v>0</v>
      </c>
    </row>
    <row r="82" spans="1:29" s="850" customFormat="1">
      <c r="A82" s="836"/>
      <c r="B82" s="837" t="s">
        <v>220</v>
      </c>
      <c r="C82" s="827">
        <f t="shared" si="187"/>
        <v>0</v>
      </c>
      <c r="D82" s="825">
        <f t="shared" si="188"/>
        <v>0</v>
      </c>
      <c r="E82" s="825">
        <f t="shared" si="189"/>
        <v>0</v>
      </c>
      <c r="F82" s="825">
        <f t="shared" si="190"/>
        <v>0</v>
      </c>
      <c r="G82" s="825">
        <f t="shared" si="191"/>
        <v>0</v>
      </c>
      <c r="H82" s="825">
        <f t="shared" si="192"/>
        <v>0</v>
      </c>
      <c r="I82" s="825">
        <f t="shared" si="193"/>
        <v>0</v>
      </c>
      <c r="J82" s="825">
        <f t="shared" si="194"/>
        <v>0</v>
      </c>
      <c r="K82" s="825">
        <f t="shared" si="195"/>
        <v>0</v>
      </c>
      <c r="L82" s="826">
        <f t="shared" ref="L82" si="239">+L80+L81</f>
        <v>0</v>
      </c>
      <c r="M82" s="826">
        <f t="shared" ref="M82:N82" si="240">+M80+M81</f>
        <v>0</v>
      </c>
      <c r="N82" s="826">
        <f t="shared" si="240"/>
        <v>0</v>
      </c>
      <c r="O82" s="826">
        <f t="shared" si="203"/>
        <v>0</v>
      </c>
      <c r="P82" s="826">
        <f t="shared" ref="P82:R82" si="241">+P80+P81</f>
        <v>0</v>
      </c>
      <c r="Q82" s="826">
        <f t="shared" si="241"/>
        <v>0</v>
      </c>
      <c r="R82" s="826">
        <f t="shared" si="241"/>
        <v>0</v>
      </c>
      <c r="S82" s="826">
        <f t="shared" si="231"/>
        <v>0</v>
      </c>
      <c r="T82" s="825">
        <f t="shared" si="209"/>
        <v>0</v>
      </c>
      <c r="U82" s="826">
        <f t="shared" ref="U82:W82" si="242">+U80+U81</f>
        <v>0</v>
      </c>
      <c r="V82" s="826">
        <f t="shared" si="242"/>
        <v>0</v>
      </c>
      <c r="W82" s="826">
        <f t="shared" si="242"/>
        <v>0</v>
      </c>
      <c r="X82" s="826">
        <f t="shared" si="206"/>
        <v>0</v>
      </c>
      <c r="Y82" s="826">
        <f t="shared" ref="Y82:AA82" si="243">+Y80+Y81</f>
        <v>0</v>
      </c>
      <c r="Z82" s="826">
        <f t="shared" si="243"/>
        <v>0</v>
      </c>
      <c r="AA82" s="826">
        <f t="shared" si="243"/>
        <v>0</v>
      </c>
      <c r="AB82" s="826">
        <f t="shared" si="217"/>
        <v>0</v>
      </c>
      <c r="AC82" s="825">
        <f t="shared" si="211"/>
        <v>0</v>
      </c>
    </row>
    <row r="83" spans="1:29" s="850" customFormat="1">
      <c r="A83" s="839">
        <v>1.1200000000000001</v>
      </c>
      <c r="B83" s="846" t="s">
        <v>266</v>
      </c>
      <c r="C83" s="827">
        <f t="shared" si="187"/>
        <v>0</v>
      </c>
      <c r="D83" s="825">
        <f t="shared" si="188"/>
        <v>0</v>
      </c>
      <c r="E83" s="825">
        <f t="shared" si="189"/>
        <v>0</v>
      </c>
      <c r="F83" s="825">
        <f t="shared" si="190"/>
        <v>0</v>
      </c>
      <c r="G83" s="825">
        <f t="shared" si="191"/>
        <v>0</v>
      </c>
      <c r="H83" s="825">
        <f t="shared" si="192"/>
        <v>0</v>
      </c>
      <c r="I83" s="825">
        <f t="shared" si="193"/>
        <v>0</v>
      </c>
      <c r="J83" s="825">
        <f t="shared" si="194"/>
        <v>0</v>
      </c>
      <c r="K83" s="825">
        <f t="shared" si="195"/>
        <v>0</v>
      </c>
      <c r="L83" s="849"/>
      <c r="M83" s="849"/>
      <c r="N83" s="849"/>
      <c r="O83" s="826">
        <f t="shared" si="203"/>
        <v>0</v>
      </c>
      <c r="P83" s="849"/>
      <c r="Q83" s="849"/>
      <c r="R83" s="849"/>
      <c r="S83" s="826">
        <f t="shared" si="231"/>
        <v>0</v>
      </c>
      <c r="T83" s="825">
        <f t="shared" si="209"/>
        <v>0</v>
      </c>
      <c r="U83" s="849"/>
      <c r="V83" s="849"/>
      <c r="W83" s="849"/>
      <c r="X83" s="826">
        <f t="shared" si="206"/>
        <v>0</v>
      </c>
      <c r="Y83" s="849"/>
      <c r="Z83" s="849"/>
      <c r="AA83" s="849"/>
      <c r="AB83" s="826">
        <f t="shared" si="217"/>
        <v>0</v>
      </c>
      <c r="AC83" s="825">
        <f t="shared" si="211"/>
        <v>0</v>
      </c>
    </row>
    <row r="84" spans="1:29" s="850" customFormat="1">
      <c r="A84" s="836"/>
      <c r="B84" s="837" t="s">
        <v>219</v>
      </c>
      <c r="C84" s="827">
        <f t="shared" si="187"/>
        <v>0</v>
      </c>
      <c r="D84" s="825">
        <f t="shared" si="188"/>
        <v>0</v>
      </c>
      <c r="E84" s="825">
        <f t="shared" si="189"/>
        <v>0</v>
      </c>
      <c r="F84" s="825">
        <f t="shared" si="190"/>
        <v>0</v>
      </c>
      <c r="G84" s="825">
        <f t="shared" si="191"/>
        <v>0</v>
      </c>
      <c r="H84" s="825">
        <f t="shared" si="192"/>
        <v>0</v>
      </c>
      <c r="I84" s="825">
        <f t="shared" si="193"/>
        <v>0</v>
      </c>
      <c r="J84" s="825">
        <f t="shared" si="194"/>
        <v>0</v>
      </c>
      <c r="K84" s="825">
        <f t="shared" si="195"/>
        <v>0</v>
      </c>
      <c r="L84" s="826">
        <f t="shared" ref="L84" si="244">+ROUND(L83*-0.4,-1)</f>
        <v>0</v>
      </c>
      <c r="M84" s="826">
        <f t="shared" ref="M84:N84" si="245">+ROUND(M83*-0.4,-1)</f>
        <v>0</v>
      </c>
      <c r="N84" s="826">
        <f t="shared" si="245"/>
        <v>0</v>
      </c>
      <c r="O84" s="826">
        <f t="shared" si="203"/>
        <v>0</v>
      </c>
      <c r="P84" s="826">
        <f t="shared" ref="P84:R84" si="246">+ROUND(P83*-0.4,-1)</f>
        <v>0</v>
      </c>
      <c r="Q84" s="826">
        <f t="shared" si="246"/>
        <v>0</v>
      </c>
      <c r="R84" s="826">
        <f t="shared" si="246"/>
        <v>0</v>
      </c>
      <c r="S84" s="826">
        <f t="shared" si="231"/>
        <v>0</v>
      </c>
      <c r="T84" s="825">
        <f t="shared" si="209"/>
        <v>0</v>
      </c>
      <c r="U84" s="826">
        <f t="shared" ref="U84:W84" si="247">+ROUND(U83*-0.4,-1)</f>
        <v>0</v>
      </c>
      <c r="V84" s="826">
        <f t="shared" si="247"/>
        <v>0</v>
      </c>
      <c r="W84" s="826">
        <f t="shared" si="247"/>
        <v>0</v>
      </c>
      <c r="X84" s="826">
        <f t="shared" si="206"/>
        <v>0</v>
      </c>
      <c r="Y84" s="826">
        <f t="shared" ref="Y84:AA84" si="248">+ROUND(Y83*-0.4,-1)</f>
        <v>0</v>
      </c>
      <c r="Z84" s="826">
        <f t="shared" si="248"/>
        <v>0</v>
      </c>
      <c r="AA84" s="826">
        <f t="shared" si="248"/>
        <v>0</v>
      </c>
      <c r="AB84" s="826">
        <f t="shared" si="217"/>
        <v>0</v>
      </c>
      <c r="AC84" s="825">
        <f t="shared" si="211"/>
        <v>0</v>
      </c>
    </row>
    <row r="85" spans="1:29" s="850" customFormat="1">
      <c r="A85" s="836"/>
      <c r="B85" s="837" t="s">
        <v>220</v>
      </c>
      <c r="C85" s="827">
        <f t="shared" si="187"/>
        <v>0</v>
      </c>
      <c r="D85" s="825">
        <f t="shared" si="188"/>
        <v>0</v>
      </c>
      <c r="E85" s="825">
        <f t="shared" si="189"/>
        <v>0</v>
      </c>
      <c r="F85" s="825">
        <f t="shared" si="190"/>
        <v>0</v>
      </c>
      <c r="G85" s="825">
        <f t="shared" si="191"/>
        <v>0</v>
      </c>
      <c r="H85" s="825">
        <f t="shared" si="192"/>
        <v>0</v>
      </c>
      <c r="I85" s="825">
        <f t="shared" si="193"/>
        <v>0</v>
      </c>
      <c r="J85" s="825">
        <f t="shared" si="194"/>
        <v>0</v>
      </c>
      <c r="K85" s="825">
        <f t="shared" si="195"/>
        <v>0</v>
      </c>
      <c r="L85" s="826">
        <f t="shared" ref="L85" si="249">+L83+L84</f>
        <v>0</v>
      </c>
      <c r="M85" s="826">
        <f t="shared" ref="M85:N85" si="250">+M83+M84</f>
        <v>0</v>
      </c>
      <c r="N85" s="826">
        <f t="shared" si="250"/>
        <v>0</v>
      </c>
      <c r="O85" s="826">
        <f t="shared" si="203"/>
        <v>0</v>
      </c>
      <c r="P85" s="826">
        <f t="shared" ref="P85:R85" si="251">+P83+P84</f>
        <v>0</v>
      </c>
      <c r="Q85" s="826">
        <f t="shared" si="251"/>
        <v>0</v>
      </c>
      <c r="R85" s="826">
        <f t="shared" si="251"/>
        <v>0</v>
      </c>
      <c r="S85" s="826">
        <f t="shared" si="231"/>
        <v>0</v>
      </c>
      <c r="T85" s="825">
        <f t="shared" si="209"/>
        <v>0</v>
      </c>
      <c r="U85" s="826">
        <f t="shared" ref="U85:W85" si="252">+U83+U84</f>
        <v>0</v>
      </c>
      <c r="V85" s="826">
        <f t="shared" si="252"/>
        <v>0</v>
      </c>
      <c r="W85" s="826">
        <f t="shared" si="252"/>
        <v>0</v>
      </c>
      <c r="X85" s="826">
        <f t="shared" si="206"/>
        <v>0</v>
      </c>
      <c r="Y85" s="826">
        <f t="shared" ref="Y85:AA85" si="253">+Y83+Y84</f>
        <v>0</v>
      </c>
      <c r="Z85" s="826">
        <f t="shared" si="253"/>
        <v>0</v>
      </c>
      <c r="AA85" s="826">
        <f t="shared" si="253"/>
        <v>0</v>
      </c>
      <c r="AB85" s="826">
        <f t="shared" si="217"/>
        <v>0</v>
      </c>
      <c r="AC85" s="825">
        <f t="shared" si="211"/>
        <v>0</v>
      </c>
    </row>
    <row r="86" spans="1:29" s="850" customFormat="1">
      <c r="A86" s="851">
        <v>1.1299999999999999</v>
      </c>
      <c r="B86" s="846" t="s">
        <v>267</v>
      </c>
      <c r="C86" s="827">
        <f t="shared" si="187"/>
        <v>0</v>
      </c>
      <c r="D86" s="825">
        <f t="shared" si="188"/>
        <v>0</v>
      </c>
      <c r="E86" s="825">
        <f t="shared" si="189"/>
        <v>0</v>
      </c>
      <c r="F86" s="825">
        <f t="shared" si="190"/>
        <v>0</v>
      </c>
      <c r="G86" s="825">
        <f t="shared" si="191"/>
        <v>0</v>
      </c>
      <c r="H86" s="825">
        <f t="shared" si="192"/>
        <v>0</v>
      </c>
      <c r="I86" s="825">
        <f t="shared" si="193"/>
        <v>0</v>
      </c>
      <c r="J86" s="825">
        <f t="shared" si="194"/>
        <v>0</v>
      </c>
      <c r="K86" s="825">
        <f t="shared" si="195"/>
        <v>0</v>
      </c>
      <c r="L86" s="849"/>
      <c r="M86" s="849"/>
      <c r="N86" s="849"/>
      <c r="O86" s="826">
        <f t="shared" si="203"/>
        <v>0</v>
      </c>
      <c r="P86" s="849"/>
      <c r="Q86" s="849"/>
      <c r="R86" s="849"/>
      <c r="S86" s="826">
        <f t="shared" si="231"/>
        <v>0</v>
      </c>
      <c r="T86" s="825">
        <f t="shared" si="209"/>
        <v>0</v>
      </c>
      <c r="U86" s="849"/>
      <c r="V86" s="849"/>
      <c r="W86" s="849"/>
      <c r="X86" s="826">
        <f t="shared" si="206"/>
        <v>0</v>
      </c>
      <c r="Y86" s="849"/>
      <c r="Z86" s="849"/>
      <c r="AA86" s="849"/>
      <c r="AB86" s="826">
        <f t="shared" si="217"/>
        <v>0</v>
      </c>
      <c r="AC86" s="825">
        <f t="shared" si="211"/>
        <v>0</v>
      </c>
    </row>
    <row r="87" spans="1:29" s="850" customFormat="1">
      <c r="A87" s="836"/>
      <c r="B87" s="837" t="s">
        <v>219</v>
      </c>
      <c r="C87" s="827">
        <f t="shared" si="187"/>
        <v>0</v>
      </c>
      <c r="D87" s="825">
        <f t="shared" si="188"/>
        <v>0</v>
      </c>
      <c r="E87" s="825">
        <f t="shared" si="189"/>
        <v>0</v>
      </c>
      <c r="F87" s="825">
        <f t="shared" si="190"/>
        <v>0</v>
      </c>
      <c r="G87" s="825">
        <f t="shared" si="191"/>
        <v>0</v>
      </c>
      <c r="H87" s="825">
        <f t="shared" si="192"/>
        <v>0</v>
      </c>
      <c r="I87" s="825">
        <f t="shared" si="193"/>
        <v>0</v>
      </c>
      <c r="J87" s="825">
        <f t="shared" si="194"/>
        <v>0</v>
      </c>
      <c r="K87" s="825">
        <f t="shared" si="195"/>
        <v>0</v>
      </c>
      <c r="L87" s="826">
        <f t="shared" ref="L87" si="254">+ROUND(L86*-0.4,-1)</f>
        <v>0</v>
      </c>
      <c r="M87" s="826">
        <f t="shared" ref="M87:N87" si="255">+ROUND(M86*-0.4,-1)</f>
        <v>0</v>
      </c>
      <c r="N87" s="826">
        <f t="shared" si="255"/>
        <v>0</v>
      </c>
      <c r="O87" s="826">
        <f t="shared" si="203"/>
        <v>0</v>
      </c>
      <c r="P87" s="826">
        <f t="shared" ref="P87:R87" si="256">+ROUND(P86*-0.4,-1)</f>
        <v>0</v>
      </c>
      <c r="Q87" s="826">
        <f t="shared" si="256"/>
        <v>0</v>
      </c>
      <c r="R87" s="826">
        <f t="shared" si="256"/>
        <v>0</v>
      </c>
      <c r="S87" s="826">
        <f t="shared" si="231"/>
        <v>0</v>
      </c>
      <c r="T87" s="825">
        <f t="shared" si="209"/>
        <v>0</v>
      </c>
      <c r="U87" s="826">
        <f t="shared" ref="U87:W87" si="257">+ROUND(U86*-0.4,-1)</f>
        <v>0</v>
      </c>
      <c r="V87" s="826">
        <f t="shared" si="257"/>
        <v>0</v>
      </c>
      <c r="W87" s="826">
        <f t="shared" si="257"/>
        <v>0</v>
      </c>
      <c r="X87" s="826">
        <f t="shared" si="206"/>
        <v>0</v>
      </c>
      <c r="Y87" s="826">
        <f t="shared" ref="Y87:AA87" si="258">+ROUND(Y86*-0.4,-1)</f>
        <v>0</v>
      </c>
      <c r="Z87" s="826">
        <f t="shared" si="258"/>
        <v>0</v>
      </c>
      <c r="AA87" s="826">
        <f t="shared" si="258"/>
        <v>0</v>
      </c>
      <c r="AB87" s="826">
        <f t="shared" si="217"/>
        <v>0</v>
      </c>
      <c r="AC87" s="825">
        <f t="shared" si="211"/>
        <v>0</v>
      </c>
    </row>
    <row r="88" spans="1:29" s="850" customFormat="1">
      <c r="A88" s="836"/>
      <c r="B88" s="837" t="s">
        <v>220</v>
      </c>
      <c r="C88" s="827">
        <f t="shared" si="187"/>
        <v>0</v>
      </c>
      <c r="D88" s="825">
        <f t="shared" si="188"/>
        <v>0</v>
      </c>
      <c r="E88" s="825">
        <f t="shared" si="189"/>
        <v>0</v>
      </c>
      <c r="F88" s="825">
        <f t="shared" si="190"/>
        <v>0</v>
      </c>
      <c r="G88" s="825">
        <f t="shared" si="191"/>
        <v>0</v>
      </c>
      <c r="H88" s="825">
        <f t="shared" si="192"/>
        <v>0</v>
      </c>
      <c r="I88" s="825">
        <f t="shared" si="193"/>
        <v>0</v>
      </c>
      <c r="J88" s="825">
        <f t="shared" si="194"/>
        <v>0</v>
      </c>
      <c r="K88" s="825">
        <f t="shared" si="195"/>
        <v>0</v>
      </c>
      <c r="L88" s="826">
        <f t="shared" ref="L88" si="259">+L86+L87</f>
        <v>0</v>
      </c>
      <c r="M88" s="826">
        <f t="shared" ref="M88:N88" si="260">+M86+M87</f>
        <v>0</v>
      </c>
      <c r="N88" s="826">
        <f t="shared" si="260"/>
        <v>0</v>
      </c>
      <c r="O88" s="826">
        <f t="shared" si="203"/>
        <v>0</v>
      </c>
      <c r="P88" s="826">
        <f t="shared" ref="P88:R88" si="261">+P86+P87</f>
        <v>0</v>
      </c>
      <c r="Q88" s="826">
        <f t="shared" si="261"/>
        <v>0</v>
      </c>
      <c r="R88" s="826">
        <f t="shared" si="261"/>
        <v>0</v>
      </c>
      <c r="S88" s="826">
        <f t="shared" si="231"/>
        <v>0</v>
      </c>
      <c r="T88" s="825">
        <f t="shared" si="209"/>
        <v>0</v>
      </c>
      <c r="U88" s="826">
        <f t="shared" ref="U88:W88" si="262">+U86+U87</f>
        <v>0</v>
      </c>
      <c r="V88" s="826">
        <f t="shared" si="262"/>
        <v>0</v>
      </c>
      <c r="W88" s="826">
        <f t="shared" si="262"/>
        <v>0</v>
      </c>
      <c r="X88" s="826">
        <f t="shared" si="206"/>
        <v>0</v>
      </c>
      <c r="Y88" s="826">
        <f t="shared" ref="Y88:AA88" si="263">+Y86+Y87</f>
        <v>0</v>
      </c>
      <c r="Z88" s="826">
        <f t="shared" si="263"/>
        <v>0</v>
      </c>
      <c r="AA88" s="826">
        <f t="shared" si="263"/>
        <v>0</v>
      </c>
      <c r="AB88" s="826">
        <f t="shared" si="217"/>
        <v>0</v>
      </c>
      <c r="AC88" s="825">
        <f t="shared" si="211"/>
        <v>0</v>
      </c>
    </row>
    <row r="89" spans="1:29" s="850" customFormat="1">
      <c r="A89" s="839">
        <v>1.1399999999999999</v>
      </c>
      <c r="B89" s="846" t="s">
        <v>268</v>
      </c>
      <c r="C89" s="827">
        <f t="shared" si="187"/>
        <v>0</v>
      </c>
      <c r="D89" s="825">
        <f t="shared" si="188"/>
        <v>0</v>
      </c>
      <c r="E89" s="825">
        <f t="shared" si="189"/>
        <v>0</v>
      </c>
      <c r="F89" s="825">
        <f t="shared" si="190"/>
        <v>0</v>
      </c>
      <c r="G89" s="825">
        <f t="shared" si="191"/>
        <v>0</v>
      </c>
      <c r="H89" s="825">
        <f t="shared" si="192"/>
        <v>0</v>
      </c>
      <c r="I89" s="825">
        <f t="shared" si="193"/>
        <v>0</v>
      </c>
      <c r="J89" s="825">
        <f t="shared" si="194"/>
        <v>0</v>
      </c>
      <c r="K89" s="825">
        <f t="shared" si="195"/>
        <v>0</v>
      </c>
      <c r="L89" s="849"/>
      <c r="M89" s="849"/>
      <c r="N89" s="849"/>
      <c r="O89" s="826">
        <f t="shared" si="203"/>
        <v>0</v>
      </c>
      <c r="P89" s="849"/>
      <c r="Q89" s="849"/>
      <c r="R89" s="849"/>
      <c r="S89" s="826">
        <f t="shared" si="231"/>
        <v>0</v>
      </c>
      <c r="T89" s="825">
        <f t="shared" si="209"/>
        <v>0</v>
      </c>
      <c r="U89" s="849"/>
      <c r="V89" s="849"/>
      <c r="W89" s="849"/>
      <c r="X89" s="826">
        <f t="shared" si="206"/>
        <v>0</v>
      </c>
      <c r="Y89" s="849"/>
      <c r="Z89" s="849"/>
      <c r="AA89" s="849"/>
      <c r="AB89" s="826">
        <f t="shared" si="217"/>
        <v>0</v>
      </c>
      <c r="AC89" s="825">
        <f t="shared" si="211"/>
        <v>0</v>
      </c>
    </row>
    <row r="90" spans="1:29" s="850" customFormat="1">
      <c r="A90" s="836"/>
      <c r="B90" s="837" t="s">
        <v>219</v>
      </c>
      <c r="C90" s="827">
        <f t="shared" si="187"/>
        <v>0</v>
      </c>
      <c r="D90" s="825">
        <f t="shared" si="188"/>
        <v>0</v>
      </c>
      <c r="E90" s="825">
        <f t="shared" si="189"/>
        <v>0</v>
      </c>
      <c r="F90" s="825">
        <f t="shared" si="190"/>
        <v>0</v>
      </c>
      <c r="G90" s="825">
        <f t="shared" si="191"/>
        <v>0</v>
      </c>
      <c r="H90" s="825">
        <f t="shared" si="192"/>
        <v>0</v>
      </c>
      <c r="I90" s="825">
        <f t="shared" si="193"/>
        <v>0</v>
      </c>
      <c r="J90" s="825">
        <f t="shared" si="194"/>
        <v>0</v>
      </c>
      <c r="K90" s="825">
        <f t="shared" si="195"/>
        <v>0</v>
      </c>
      <c r="L90" s="826">
        <f t="shared" ref="L90" si="264">+ROUND(L89*-0.4,-1)</f>
        <v>0</v>
      </c>
      <c r="M90" s="826">
        <f t="shared" ref="M90:N90" si="265">+ROUND(M89*-0.4,-1)</f>
        <v>0</v>
      </c>
      <c r="N90" s="826">
        <f t="shared" si="265"/>
        <v>0</v>
      </c>
      <c r="O90" s="826">
        <f t="shared" si="203"/>
        <v>0</v>
      </c>
      <c r="P90" s="826">
        <f t="shared" ref="P90:R90" si="266">+ROUND(P89*-0.4,-1)</f>
        <v>0</v>
      </c>
      <c r="Q90" s="826">
        <f t="shared" si="266"/>
        <v>0</v>
      </c>
      <c r="R90" s="826">
        <f t="shared" si="266"/>
        <v>0</v>
      </c>
      <c r="S90" s="826">
        <f t="shared" si="231"/>
        <v>0</v>
      </c>
      <c r="T90" s="825">
        <f t="shared" si="209"/>
        <v>0</v>
      </c>
      <c r="U90" s="826">
        <f t="shared" ref="U90:W90" si="267">+ROUND(U89*-0.4,-1)</f>
        <v>0</v>
      </c>
      <c r="V90" s="826">
        <f t="shared" si="267"/>
        <v>0</v>
      </c>
      <c r="W90" s="826">
        <f t="shared" si="267"/>
        <v>0</v>
      </c>
      <c r="X90" s="826">
        <f t="shared" si="206"/>
        <v>0</v>
      </c>
      <c r="Y90" s="826">
        <f t="shared" ref="Y90:AA90" si="268">+ROUND(Y89*-0.4,-1)</f>
        <v>0</v>
      </c>
      <c r="Z90" s="826">
        <f t="shared" si="268"/>
        <v>0</v>
      </c>
      <c r="AA90" s="826">
        <f t="shared" si="268"/>
        <v>0</v>
      </c>
      <c r="AB90" s="826">
        <f t="shared" si="217"/>
        <v>0</v>
      </c>
      <c r="AC90" s="825">
        <f t="shared" si="211"/>
        <v>0</v>
      </c>
    </row>
    <row r="91" spans="1:29" s="850" customFormat="1">
      <c r="A91" s="836"/>
      <c r="B91" s="837" t="s">
        <v>220</v>
      </c>
      <c r="C91" s="827">
        <f t="shared" si="187"/>
        <v>0</v>
      </c>
      <c r="D91" s="825">
        <f t="shared" si="188"/>
        <v>0</v>
      </c>
      <c r="E91" s="825">
        <f t="shared" si="189"/>
        <v>0</v>
      </c>
      <c r="F91" s="825">
        <f t="shared" si="190"/>
        <v>0</v>
      </c>
      <c r="G91" s="825">
        <f t="shared" si="191"/>
        <v>0</v>
      </c>
      <c r="H91" s="825">
        <f t="shared" si="192"/>
        <v>0</v>
      </c>
      <c r="I91" s="825">
        <f t="shared" si="193"/>
        <v>0</v>
      </c>
      <c r="J91" s="825">
        <f t="shared" si="194"/>
        <v>0</v>
      </c>
      <c r="K91" s="825">
        <f t="shared" si="195"/>
        <v>0</v>
      </c>
      <c r="L91" s="826">
        <f t="shared" ref="L91" si="269">+L89+L90</f>
        <v>0</v>
      </c>
      <c r="M91" s="826">
        <f t="shared" ref="M91:N91" si="270">+M89+M90</f>
        <v>0</v>
      </c>
      <c r="N91" s="826">
        <f t="shared" si="270"/>
        <v>0</v>
      </c>
      <c r="O91" s="826">
        <f t="shared" si="203"/>
        <v>0</v>
      </c>
      <c r="P91" s="826">
        <f t="shared" ref="P91:R91" si="271">+P89+P90</f>
        <v>0</v>
      </c>
      <c r="Q91" s="826">
        <f t="shared" si="271"/>
        <v>0</v>
      </c>
      <c r="R91" s="826">
        <f t="shared" si="271"/>
        <v>0</v>
      </c>
      <c r="S91" s="826">
        <f t="shared" si="231"/>
        <v>0</v>
      </c>
      <c r="T91" s="825">
        <f t="shared" si="209"/>
        <v>0</v>
      </c>
      <c r="U91" s="826">
        <f t="shared" ref="U91:W91" si="272">+U89+U90</f>
        <v>0</v>
      </c>
      <c r="V91" s="826">
        <f t="shared" si="272"/>
        <v>0</v>
      </c>
      <c r="W91" s="826">
        <f t="shared" si="272"/>
        <v>0</v>
      </c>
      <c r="X91" s="826">
        <f t="shared" si="206"/>
        <v>0</v>
      </c>
      <c r="Y91" s="826">
        <f t="shared" ref="Y91:AA91" si="273">+Y89+Y90</f>
        <v>0</v>
      </c>
      <c r="Z91" s="826">
        <f t="shared" si="273"/>
        <v>0</v>
      </c>
      <c r="AA91" s="826">
        <f t="shared" si="273"/>
        <v>0</v>
      </c>
      <c r="AB91" s="826">
        <f t="shared" si="217"/>
        <v>0</v>
      </c>
      <c r="AC91" s="825">
        <f t="shared" si="211"/>
        <v>0</v>
      </c>
    </row>
    <row r="92" spans="1:29" s="850" customFormat="1">
      <c r="A92" s="851">
        <v>1.1499999999999999</v>
      </c>
      <c r="B92" s="846" t="s">
        <v>269</v>
      </c>
      <c r="C92" s="827">
        <f t="shared" si="187"/>
        <v>0</v>
      </c>
      <c r="D92" s="825">
        <f t="shared" si="188"/>
        <v>0</v>
      </c>
      <c r="E92" s="825">
        <f t="shared" si="189"/>
        <v>0</v>
      </c>
      <c r="F92" s="825">
        <f t="shared" si="190"/>
        <v>0</v>
      </c>
      <c r="G92" s="825">
        <f t="shared" si="191"/>
        <v>0</v>
      </c>
      <c r="H92" s="825">
        <f t="shared" si="192"/>
        <v>0</v>
      </c>
      <c r="I92" s="825">
        <f t="shared" si="193"/>
        <v>0</v>
      </c>
      <c r="J92" s="825">
        <f t="shared" si="194"/>
        <v>0</v>
      </c>
      <c r="K92" s="825">
        <f t="shared" si="195"/>
        <v>0</v>
      </c>
      <c r="L92" s="849"/>
      <c r="M92" s="849"/>
      <c r="N92" s="849"/>
      <c r="O92" s="826">
        <f t="shared" si="203"/>
        <v>0</v>
      </c>
      <c r="P92" s="849"/>
      <c r="Q92" s="849"/>
      <c r="R92" s="849"/>
      <c r="S92" s="826">
        <f t="shared" si="231"/>
        <v>0</v>
      </c>
      <c r="T92" s="825">
        <f t="shared" si="209"/>
        <v>0</v>
      </c>
      <c r="U92" s="849"/>
      <c r="V92" s="849"/>
      <c r="W92" s="849"/>
      <c r="X92" s="826">
        <f t="shared" si="206"/>
        <v>0</v>
      </c>
      <c r="Y92" s="849"/>
      <c r="Z92" s="849"/>
      <c r="AA92" s="849"/>
      <c r="AB92" s="826">
        <f t="shared" si="217"/>
        <v>0</v>
      </c>
      <c r="AC92" s="825">
        <f t="shared" si="211"/>
        <v>0</v>
      </c>
    </row>
    <row r="93" spans="1:29" s="850" customFormat="1">
      <c r="A93" s="836"/>
      <c r="B93" s="837" t="s">
        <v>306</v>
      </c>
      <c r="C93" s="827">
        <f t="shared" si="187"/>
        <v>0</v>
      </c>
      <c r="D93" s="825">
        <f t="shared" si="188"/>
        <v>0</v>
      </c>
      <c r="E93" s="825">
        <f t="shared" si="189"/>
        <v>0</v>
      </c>
      <c r="F93" s="825">
        <f t="shared" si="190"/>
        <v>0</v>
      </c>
      <c r="G93" s="825">
        <f t="shared" si="191"/>
        <v>0</v>
      </c>
      <c r="H93" s="825">
        <f t="shared" si="192"/>
        <v>0</v>
      </c>
      <c r="I93" s="825">
        <f t="shared" si="193"/>
        <v>0</v>
      </c>
      <c r="J93" s="825">
        <f t="shared" si="194"/>
        <v>0</v>
      </c>
      <c r="K93" s="825">
        <f t="shared" si="195"/>
        <v>0</v>
      </c>
      <c r="L93" s="826">
        <f>+ROUND(L92*-0.37,-1)</f>
        <v>0</v>
      </c>
      <c r="M93" s="826">
        <f>+ROUND(M92*-0.37,-1)</f>
        <v>0</v>
      </c>
      <c r="N93" s="826">
        <f>+ROUND(N92*-0.37,-1)</f>
        <v>0</v>
      </c>
      <c r="O93" s="826">
        <f t="shared" si="203"/>
        <v>0</v>
      </c>
      <c r="P93" s="826">
        <f>+ROUND(P92*-0.37,-1)</f>
        <v>0</v>
      </c>
      <c r="Q93" s="826">
        <f>+ROUND(Q92*-0.37,-1)</f>
        <v>0</v>
      </c>
      <c r="R93" s="826">
        <f>+ROUND(R92*-0.37,-1)</f>
        <v>0</v>
      </c>
      <c r="S93" s="826">
        <f t="shared" si="231"/>
        <v>0</v>
      </c>
      <c r="T93" s="825">
        <f t="shared" si="209"/>
        <v>0</v>
      </c>
      <c r="U93" s="826">
        <f>+ROUND(U92*-0.37,-1)</f>
        <v>0</v>
      </c>
      <c r="V93" s="826">
        <f>+ROUND(V92*-0.37,-1)</f>
        <v>0</v>
      </c>
      <c r="W93" s="826">
        <f>+ROUND(W92*-0.37,-1)</f>
        <v>0</v>
      </c>
      <c r="X93" s="826">
        <f t="shared" si="206"/>
        <v>0</v>
      </c>
      <c r="Y93" s="826">
        <f>+ROUND(Y92*-0.37,-1)</f>
        <v>0</v>
      </c>
      <c r="Z93" s="826">
        <f>+ROUND(Z92*-0.37,-1)</f>
        <v>0</v>
      </c>
      <c r="AA93" s="826">
        <f>+ROUND(AA92*-0.37,-1)</f>
        <v>0</v>
      </c>
      <c r="AB93" s="826">
        <f t="shared" si="217"/>
        <v>0</v>
      </c>
      <c r="AC93" s="825">
        <f t="shared" si="211"/>
        <v>0</v>
      </c>
    </row>
    <row r="94" spans="1:29" s="850" customFormat="1">
      <c r="A94" s="836"/>
      <c r="B94" s="837" t="s">
        <v>307</v>
      </c>
      <c r="C94" s="827">
        <f t="shared" si="187"/>
        <v>0</v>
      </c>
      <c r="D94" s="825">
        <f t="shared" si="188"/>
        <v>0</v>
      </c>
      <c r="E94" s="825">
        <f t="shared" si="189"/>
        <v>0</v>
      </c>
      <c r="F94" s="825">
        <f t="shared" si="190"/>
        <v>0</v>
      </c>
      <c r="G94" s="825">
        <f t="shared" si="191"/>
        <v>0</v>
      </c>
      <c r="H94" s="825">
        <f t="shared" si="192"/>
        <v>0</v>
      </c>
      <c r="I94" s="825">
        <f t="shared" si="193"/>
        <v>0</v>
      </c>
      <c r="J94" s="825">
        <f t="shared" si="194"/>
        <v>0</v>
      </c>
      <c r="K94" s="825">
        <f t="shared" si="195"/>
        <v>0</v>
      </c>
      <c r="L94" s="826">
        <f t="shared" ref="L94" si="274">+L92+L93</f>
        <v>0</v>
      </c>
      <c r="M94" s="826">
        <f t="shared" ref="M94:N94" si="275">+M92+M93</f>
        <v>0</v>
      </c>
      <c r="N94" s="826">
        <f t="shared" si="275"/>
        <v>0</v>
      </c>
      <c r="O94" s="826">
        <f t="shared" si="203"/>
        <v>0</v>
      </c>
      <c r="P94" s="826">
        <f t="shared" ref="P94:R94" si="276">+P92+P93</f>
        <v>0</v>
      </c>
      <c r="Q94" s="826">
        <f t="shared" si="276"/>
        <v>0</v>
      </c>
      <c r="R94" s="826">
        <f t="shared" si="276"/>
        <v>0</v>
      </c>
      <c r="S94" s="826">
        <f t="shared" si="231"/>
        <v>0</v>
      </c>
      <c r="T94" s="825">
        <f t="shared" si="209"/>
        <v>0</v>
      </c>
      <c r="U94" s="826">
        <f t="shared" ref="U94:W94" si="277">+U92+U93</f>
        <v>0</v>
      </c>
      <c r="V94" s="826">
        <f t="shared" si="277"/>
        <v>0</v>
      </c>
      <c r="W94" s="826">
        <f t="shared" si="277"/>
        <v>0</v>
      </c>
      <c r="X94" s="826">
        <f t="shared" si="206"/>
        <v>0</v>
      </c>
      <c r="Y94" s="826">
        <f t="shared" ref="Y94:AA94" si="278">+Y92+Y93</f>
        <v>0</v>
      </c>
      <c r="Z94" s="826">
        <f t="shared" si="278"/>
        <v>0</v>
      </c>
      <c r="AA94" s="826">
        <f t="shared" si="278"/>
        <v>0</v>
      </c>
      <c r="AB94" s="826">
        <f t="shared" si="217"/>
        <v>0</v>
      </c>
      <c r="AC94" s="825">
        <f t="shared" si="211"/>
        <v>0</v>
      </c>
    </row>
    <row r="95" spans="1:29">
      <c r="A95" s="839">
        <v>1.1599999999999999</v>
      </c>
      <c r="B95" s="846" t="s">
        <v>270</v>
      </c>
      <c r="C95" s="827">
        <f t="shared" si="187"/>
        <v>0</v>
      </c>
      <c r="D95" s="825">
        <f t="shared" si="188"/>
        <v>0</v>
      </c>
      <c r="E95" s="825">
        <f t="shared" si="189"/>
        <v>0</v>
      </c>
      <c r="F95" s="825">
        <f t="shared" si="190"/>
        <v>0</v>
      </c>
      <c r="G95" s="825">
        <f t="shared" si="191"/>
        <v>0</v>
      </c>
      <c r="H95" s="825">
        <f t="shared" si="192"/>
        <v>0</v>
      </c>
      <c r="I95" s="825">
        <f t="shared" si="193"/>
        <v>0</v>
      </c>
      <c r="J95" s="825">
        <f t="shared" si="194"/>
        <v>0</v>
      </c>
      <c r="K95" s="825">
        <f t="shared" si="195"/>
        <v>0</v>
      </c>
      <c r="L95" s="849"/>
      <c r="M95" s="849"/>
      <c r="N95" s="849"/>
      <c r="O95" s="826">
        <f t="shared" si="203"/>
        <v>0</v>
      </c>
      <c r="P95" s="849"/>
      <c r="Q95" s="849"/>
      <c r="R95" s="849"/>
      <c r="S95" s="826">
        <f t="shared" si="231"/>
        <v>0</v>
      </c>
      <c r="T95" s="825">
        <f t="shared" si="209"/>
        <v>0</v>
      </c>
      <c r="U95" s="849"/>
      <c r="V95" s="849"/>
      <c r="W95" s="849"/>
      <c r="X95" s="826">
        <f t="shared" si="206"/>
        <v>0</v>
      </c>
      <c r="Y95" s="849"/>
      <c r="Z95" s="849"/>
      <c r="AA95" s="849"/>
      <c r="AB95" s="826">
        <f t="shared" si="217"/>
        <v>0</v>
      </c>
      <c r="AC95" s="825">
        <f t="shared" si="211"/>
        <v>0</v>
      </c>
    </row>
    <row r="96" spans="1:29">
      <c r="A96" s="836"/>
      <c r="B96" s="837" t="s">
        <v>219</v>
      </c>
      <c r="C96" s="827">
        <f t="shared" si="187"/>
        <v>0</v>
      </c>
      <c r="D96" s="825">
        <f t="shared" si="188"/>
        <v>0</v>
      </c>
      <c r="E96" s="825">
        <f t="shared" si="189"/>
        <v>0</v>
      </c>
      <c r="F96" s="825">
        <f t="shared" si="190"/>
        <v>0</v>
      </c>
      <c r="G96" s="825">
        <f t="shared" si="191"/>
        <v>0</v>
      </c>
      <c r="H96" s="825">
        <f t="shared" si="192"/>
        <v>0</v>
      </c>
      <c r="I96" s="825">
        <f t="shared" si="193"/>
        <v>0</v>
      </c>
      <c r="J96" s="825">
        <f t="shared" si="194"/>
        <v>0</v>
      </c>
      <c r="K96" s="825">
        <f t="shared" si="195"/>
        <v>0</v>
      </c>
      <c r="L96" s="826">
        <f t="shared" ref="L96" si="279">+ROUND(L95*-0.4,-1)</f>
        <v>0</v>
      </c>
      <c r="M96" s="826">
        <f t="shared" ref="M96:N96" si="280">+ROUND(M95*-0.4,-1)</f>
        <v>0</v>
      </c>
      <c r="N96" s="826">
        <f t="shared" si="280"/>
        <v>0</v>
      </c>
      <c r="O96" s="826">
        <f t="shared" si="203"/>
        <v>0</v>
      </c>
      <c r="P96" s="826">
        <f t="shared" ref="P96:R96" si="281">+ROUND(P95*-0.4,-1)</f>
        <v>0</v>
      </c>
      <c r="Q96" s="826">
        <f t="shared" si="281"/>
        <v>0</v>
      </c>
      <c r="R96" s="826">
        <f t="shared" si="281"/>
        <v>0</v>
      </c>
      <c r="S96" s="826">
        <f t="shared" si="231"/>
        <v>0</v>
      </c>
      <c r="T96" s="825">
        <f t="shared" si="209"/>
        <v>0</v>
      </c>
      <c r="U96" s="826">
        <f t="shared" ref="U96:W96" si="282">+ROUND(U95*-0.4,-1)</f>
        <v>0</v>
      </c>
      <c r="V96" s="826">
        <f t="shared" si="282"/>
        <v>0</v>
      </c>
      <c r="W96" s="826">
        <f t="shared" si="282"/>
        <v>0</v>
      </c>
      <c r="X96" s="826">
        <f t="shared" si="206"/>
        <v>0</v>
      </c>
      <c r="Y96" s="826">
        <f t="shared" ref="Y96:AA96" si="283">+ROUND(Y95*-0.4,-1)</f>
        <v>0</v>
      </c>
      <c r="Z96" s="826">
        <f t="shared" si="283"/>
        <v>0</v>
      </c>
      <c r="AA96" s="826">
        <f t="shared" si="283"/>
        <v>0</v>
      </c>
      <c r="AB96" s="826">
        <f t="shared" si="217"/>
        <v>0</v>
      </c>
      <c r="AC96" s="825">
        <f t="shared" si="211"/>
        <v>0</v>
      </c>
    </row>
    <row r="97" spans="1:29">
      <c r="A97" s="836"/>
      <c r="B97" s="837" t="s">
        <v>220</v>
      </c>
      <c r="C97" s="827">
        <f t="shared" si="187"/>
        <v>0</v>
      </c>
      <c r="D97" s="825">
        <f t="shared" si="188"/>
        <v>0</v>
      </c>
      <c r="E97" s="825">
        <f t="shared" si="189"/>
        <v>0</v>
      </c>
      <c r="F97" s="825">
        <f t="shared" si="190"/>
        <v>0</v>
      </c>
      <c r="G97" s="825">
        <f t="shared" si="191"/>
        <v>0</v>
      </c>
      <c r="H97" s="825">
        <f t="shared" si="192"/>
        <v>0</v>
      </c>
      <c r="I97" s="825">
        <f t="shared" si="193"/>
        <v>0</v>
      </c>
      <c r="J97" s="825">
        <f t="shared" si="194"/>
        <v>0</v>
      </c>
      <c r="K97" s="825">
        <f t="shared" si="195"/>
        <v>0</v>
      </c>
      <c r="L97" s="826">
        <f t="shared" ref="L97" si="284">+L95+L96</f>
        <v>0</v>
      </c>
      <c r="M97" s="826">
        <f t="shared" ref="M97:N97" si="285">+M95+M96</f>
        <v>0</v>
      </c>
      <c r="N97" s="826">
        <f t="shared" si="285"/>
        <v>0</v>
      </c>
      <c r="O97" s="826">
        <f t="shared" si="203"/>
        <v>0</v>
      </c>
      <c r="P97" s="826">
        <f t="shared" ref="P97:R97" si="286">+P95+P96</f>
        <v>0</v>
      </c>
      <c r="Q97" s="826">
        <f t="shared" si="286"/>
        <v>0</v>
      </c>
      <c r="R97" s="826">
        <f t="shared" si="286"/>
        <v>0</v>
      </c>
      <c r="S97" s="826">
        <f t="shared" si="231"/>
        <v>0</v>
      </c>
      <c r="T97" s="825">
        <f t="shared" si="209"/>
        <v>0</v>
      </c>
      <c r="U97" s="826">
        <f t="shared" ref="U97:W97" si="287">+U95+U96</f>
        <v>0</v>
      </c>
      <c r="V97" s="826">
        <f t="shared" si="287"/>
        <v>0</v>
      </c>
      <c r="W97" s="826">
        <f t="shared" si="287"/>
        <v>0</v>
      </c>
      <c r="X97" s="826">
        <f t="shared" si="206"/>
        <v>0</v>
      </c>
      <c r="Y97" s="826">
        <f t="shared" ref="Y97:AA97" si="288">+Y95+Y96</f>
        <v>0</v>
      </c>
      <c r="Z97" s="826">
        <f t="shared" si="288"/>
        <v>0</v>
      </c>
      <c r="AA97" s="826">
        <f t="shared" si="288"/>
        <v>0</v>
      </c>
      <c r="AB97" s="826">
        <f t="shared" si="217"/>
        <v>0</v>
      </c>
      <c r="AC97" s="825">
        <f t="shared" si="211"/>
        <v>0</v>
      </c>
    </row>
    <row r="98" spans="1:29">
      <c r="A98" s="851">
        <v>1.17</v>
      </c>
      <c r="B98" s="846" t="s">
        <v>271</v>
      </c>
      <c r="C98" s="827">
        <f t="shared" si="187"/>
        <v>0</v>
      </c>
      <c r="D98" s="825">
        <f t="shared" si="188"/>
        <v>0</v>
      </c>
      <c r="E98" s="825">
        <f t="shared" si="189"/>
        <v>0</v>
      </c>
      <c r="F98" s="825">
        <f t="shared" si="190"/>
        <v>0</v>
      </c>
      <c r="G98" s="825">
        <f t="shared" si="191"/>
        <v>0</v>
      </c>
      <c r="H98" s="825">
        <f t="shared" si="192"/>
        <v>0</v>
      </c>
      <c r="I98" s="825">
        <f t="shared" si="193"/>
        <v>0</v>
      </c>
      <c r="J98" s="825">
        <f t="shared" si="194"/>
        <v>0</v>
      </c>
      <c r="K98" s="825">
        <f t="shared" si="195"/>
        <v>0</v>
      </c>
      <c r="L98" s="849"/>
      <c r="M98" s="849"/>
      <c r="N98" s="849"/>
      <c r="O98" s="826">
        <f t="shared" si="203"/>
        <v>0</v>
      </c>
      <c r="P98" s="849"/>
      <c r="Q98" s="849"/>
      <c r="R98" s="849"/>
      <c r="S98" s="826">
        <f t="shared" si="231"/>
        <v>0</v>
      </c>
      <c r="T98" s="825">
        <f>+S98-O98</f>
        <v>0</v>
      </c>
      <c r="U98" s="849"/>
      <c r="V98" s="849"/>
      <c r="W98" s="849"/>
      <c r="X98" s="826">
        <f t="shared" si="206"/>
        <v>0</v>
      </c>
      <c r="Y98" s="849"/>
      <c r="Z98" s="849"/>
      <c r="AA98" s="849"/>
      <c r="AB98" s="826">
        <f t="shared" si="217"/>
        <v>0</v>
      </c>
      <c r="AC98" s="825">
        <f>+AB98-X98</f>
        <v>0</v>
      </c>
    </row>
    <row r="99" spans="1:29">
      <c r="A99" s="836"/>
      <c r="B99" s="837" t="s">
        <v>219</v>
      </c>
      <c r="C99" s="827">
        <f t="shared" si="187"/>
        <v>0</v>
      </c>
      <c r="D99" s="825">
        <f t="shared" si="188"/>
        <v>0</v>
      </c>
      <c r="E99" s="825">
        <f t="shared" si="189"/>
        <v>0</v>
      </c>
      <c r="F99" s="825">
        <f t="shared" si="190"/>
        <v>0</v>
      </c>
      <c r="G99" s="825">
        <f t="shared" si="191"/>
        <v>0</v>
      </c>
      <c r="H99" s="825">
        <f t="shared" si="192"/>
        <v>0</v>
      </c>
      <c r="I99" s="825">
        <f t="shared" si="193"/>
        <v>0</v>
      </c>
      <c r="J99" s="825">
        <f t="shared" si="194"/>
        <v>0</v>
      </c>
      <c r="K99" s="825">
        <f t="shared" si="195"/>
        <v>0</v>
      </c>
      <c r="L99" s="826">
        <f t="shared" ref="L99" si="289">+ROUND(L98*-0.4,-1)</f>
        <v>0</v>
      </c>
      <c r="M99" s="826">
        <f t="shared" ref="M99:N99" si="290">+ROUND(M98*-0.4,-1)</f>
        <v>0</v>
      </c>
      <c r="N99" s="826">
        <f t="shared" si="290"/>
        <v>0</v>
      </c>
      <c r="O99" s="826">
        <f t="shared" si="203"/>
        <v>0</v>
      </c>
      <c r="P99" s="826">
        <f t="shared" ref="P99:R99" si="291">+ROUND(P98*-0.4,-1)</f>
        <v>0</v>
      </c>
      <c r="Q99" s="826">
        <f t="shared" si="291"/>
        <v>0</v>
      </c>
      <c r="R99" s="826">
        <f t="shared" si="291"/>
        <v>0</v>
      </c>
      <c r="S99" s="826">
        <f t="shared" si="231"/>
        <v>0</v>
      </c>
      <c r="T99" s="825">
        <f t="shared" si="209"/>
        <v>0</v>
      </c>
      <c r="U99" s="826">
        <f t="shared" ref="U99:W99" si="292">+ROUND(U98*-0.4,-1)</f>
        <v>0</v>
      </c>
      <c r="V99" s="826">
        <f t="shared" si="292"/>
        <v>0</v>
      </c>
      <c r="W99" s="826">
        <f t="shared" si="292"/>
        <v>0</v>
      </c>
      <c r="X99" s="826">
        <f t="shared" si="206"/>
        <v>0</v>
      </c>
      <c r="Y99" s="826">
        <f t="shared" ref="Y99:AA99" si="293">+ROUND(Y98*-0.4,-1)</f>
        <v>0</v>
      </c>
      <c r="Z99" s="826">
        <f t="shared" si="293"/>
        <v>0</v>
      </c>
      <c r="AA99" s="826">
        <f t="shared" si="293"/>
        <v>0</v>
      </c>
      <c r="AB99" s="826">
        <f t="shared" si="217"/>
        <v>0</v>
      </c>
      <c r="AC99" s="825">
        <f t="shared" ref="AC99:AC117" si="294">+AB99-X99</f>
        <v>0</v>
      </c>
    </row>
    <row r="100" spans="1:29">
      <c r="A100" s="836"/>
      <c r="B100" s="837" t="s">
        <v>220</v>
      </c>
      <c r="C100" s="827">
        <f t="shared" si="187"/>
        <v>0</v>
      </c>
      <c r="D100" s="825">
        <f t="shared" si="188"/>
        <v>0</v>
      </c>
      <c r="E100" s="825">
        <f t="shared" si="189"/>
        <v>0</v>
      </c>
      <c r="F100" s="825">
        <f t="shared" si="190"/>
        <v>0</v>
      </c>
      <c r="G100" s="825">
        <f t="shared" si="191"/>
        <v>0</v>
      </c>
      <c r="H100" s="825">
        <f t="shared" si="192"/>
        <v>0</v>
      </c>
      <c r="I100" s="825">
        <f t="shared" si="193"/>
        <v>0</v>
      </c>
      <c r="J100" s="825">
        <f t="shared" si="194"/>
        <v>0</v>
      </c>
      <c r="K100" s="825">
        <f t="shared" si="195"/>
        <v>0</v>
      </c>
      <c r="L100" s="826">
        <f t="shared" ref="L100" si="295">+L98+L99</f>
        <v>0</v>
      </c>
      <c r="M100" s="826">
        <f t="shared" ref="M100:N100" si="296">+M98+M99</f>
        <v>0</v>
      </c>
      <c r="N100" s="826">
        <f t="shared" si="296"/>
        <v>0</v>
      </c>
      <c r="O100" s="826">
        <f t="shared" si="203"/>
        <v>0</v>
      </c>
      <c r="P100" s="826">
        <f t="shared" ref="P100:R100" si="297">+P98+P99</f>
        <v>0</v>
      </c>
      <c r="Q100" s="826">
        <f t="shared" si="297"/>
        <v>0</v>
      </c>
      <c r="R100" s="826">
        <f t="shared" si="297"/>
        <v>0</v>
      </c>
      <c r="S100" s="826">
        <f t="shared" si="231"/>
        <v>0</v>
      </c>
      <c r="T100" s="825">
        <f t="shared" si="209"/>
        <v>0</v>
      </c>
      <c r="U100" s="826">
        <f t="shared" ref="U100:W100" si="298">+U98+U99</f>
        <v>0</v>
      </c>
      <c r="V100" s="826">
        <f t="shared" si="298"/>
        <v>0</v>
      </c>
      <c r="W100" s="826">
        <f t="shared" si="298"/>
        <v>0</v>
      </c>
      <c r="X100" s="826">
        <f t="shared" si="206"/>
        <v>0</v>
      </c>
      <c r="Y100" s="826">
        <f t="shared" ref="Y100:AA100" si="299">+Y98+Y99</f>
        <v>0</v>
      </c>
      <c r="Z100" s="826">
        <f t="shared" si="299"/>
        <v>0</v>
      </c>
      <c r="AA100" s="826">
        <f t="shared" si="299"/>
        <v>0</v>
      </c>
      <c r="AB100" s="826">
        <f t="shared" si="217"/>
        <v>0</v>
      </c>
      <c r="AC100" s="825">
        <f t="shared" si="294"/>
        <v>0</v>
      </c>
    </row>
    <row r="101" spans="1:29">
      <c r="A101" s="839">
        <v>1.18</v>
      </c>
      <c r="B101" s="846" t="s">
        <v>272</v>
      </c>
      <c r="C101" s="827">
        <f t="shared" si="187"/>
        <v>0</v>
      </c>
      <c r="D101" s="825">
        <f t="shared" si="188"/>
        <v>0</v>
      </c>
      <c r="E101" s="825">
        <f t="shared" si="189"/>
        <v>0</v>
      </c>
      <c r="F101" s="825">
        <f t="shared" si="190"/>
        <v>0</v>
      </c>
      <c r="G101" s="825">
        <f t="shared" si="191"/>
        <v>0</v>
      </c>
      <c r="H101" s="825">
        <f t="shared" si="192"/>
        <v>0</v>
      </c>
      <c r="I101" s="825">
        <f t="shared" si="193"/>
        <v>0</v>
      </c>
      <c r="J101" s="825">
        <f t="shared" si="194"/>
        <v>0</v>
      </c>
      <c r="K101" s="825">
        <f t="shared" si="195"/>
        <v>0</v>
      </c>
      <c r="L101" s="849"/>
      <c r="M101" s="849"/>
      <c r="N101" s="849"/>
      <c r="O101" s="826">
        <f t="shared" si="203"/>
        <v>0</v>
      </c>
      <c r="P101" s="849"/>
      <c r="Q101" s="849"/>
      <c r="R101" s="849"/>
      <c r="S101" s="826">
        <f t="shared" si="231"/>
        <v>0</v>
      </c>
      <c r="T101" s="825">
        <f t="shared" si="209"/>
        <v>0</v>
      </c>
      <c r="U101" s="849"/>
      <c r="V101" s="849"/>
      <c r="W101" s="849"/>
      <c r="X101" s="826">
        <f t="shared" si="206"/>
        <v>0</v>
      </c>
      <c r="Y101" s="849"/>
      <c r="Z101" s="849"/>
      <c r="AA101" s="849"/>
      <c r="AB101" s="826">
        <f t="shared" si="217"/>
        <v>0</v>
      </c>
      <c r="AC101" s="825">
        <f t="shared" si="294"/>
        <v>0</v>
      </c>
    </row>
    <row r="102" spans="1:29" s="850" customFormat="1">
      <c r="A102" s="836"/>
      <c r="B102" s="837" t="s">
        <v>219</v>
      </c>
      <c r="C102" s="827">
        <f t="shared" si="187"/>
        <v>0</v>
      </c>
      <c r="D102" s="825">
        <f t="shared" si="188"/>
        <v>0</v>
      </c>
      <c r="E102" s="825">
        <f t="shared" si="189"/>
        <v>0</v>
      </c>
      <c r="F102" s="825">
        <f t="shared" si="190"/>
        <v>0</v>
      </c>
      <c r="G102" s="825">
        <f t="shared" si="191"/>
        <v>0</v>
      </c>
      <c r="H102" s="825">
        <f t="shared" si="192"/>
        <v>0</v>
      </c>
      <c r="I102" s="825">
        <f t="shared" si="193"/>
        <v>0</v>
      </c>
      <c r="J102" s="825">
        <f t="shared" si="194"/>
        <v>0</v>
      </c>
      <c r="K102" s="825">
        <f t="shared" si="195"/>
        <v>0</v>
      </c>
      <c r="L102" s="826">
        <f t="shared" ref="L102" si="300">+ROUND(L101*-0.4,-1)</f>
        <v>0</v>
      </c>
      <c r="M102" s="826">
        <f t="shared" ref="M102:N102" si="301">+ROUND(M101*-0.4,-1)</f>
        <v>0</v>
      </c>
      <c r="N102" s="826">
        <f t="shared" si="301"/>
        <v>0</v>
      </c>
      <c r="O102" s="826">
        <f t="shared" si="203"/>
        <v>0</v>
      </c>
      <c r="P102" s="826">
        <f t="shared" ref="P102:R102" si="302">+ROUND(P101*-0.4,-1)</f>
        <v>0</v>
      </c>
      <c r="Q102" s="826">
        <f t="shared" si="302"/>
        <v>0</v>
      </c>
      <c r="R102" s="826">
        <f t="shared" si="302"/>
        <v>0</v>
      </c>
      <c r="S102" s="826">
        <f t="shared" si="231"/>
        <v>0</v>
      </c>
      <c r="T102" s="825">
        <f t="shared" si="209"/>
        <v>0</v>
      </c>
      <c r="U102" s="826">
        <f t="shared" ref="U102:W102" si="303">+ROUND(U101*-0.4,-1)</f>
        <v>0</v>
      </c>
      <c r="V102" s="826">
        <f t="shared" si="303"/>
        <v>0</v>
      </c>
      <c r="W102" s="826">
        <f t="shared" si="303"/>
        <v>0</v>
      </c>
      <c r="X102" s="826">
        <f t="shared" si="206"/>
        <v>0</v>
      </c>
      <c r="Y102" s="826">
        <f t="shared" ref="Y102:AA102" si="304">+ROUND(Y101*-0.4,-1)</f>
        <v>0</v>
      </c>
      <c r="Z102" s="826">
        <f t="shared" si="304"/>
        <v>0</v>
      </c>
      <c r="AA102" s="826">
        <f t="shared" si="304"/>
        <v>0</v>
      </c>
      <c r="AB102" s="826">
        <f t="shared" si="217"/>
        <v>0</v>
      </c>
      <c r="AC102" s="825">
        <f t="shared" si="294"/>
        <v>0</v>
      </c>
    </row>
    <row r="103" spans="1:29" s="850" customFormat="1">
      <c r="A103" s="836"/>
      <c r="B103" s="837" t="s">
        <v>220</v>
      </c>
      <c r="C103" s="827">
        <f t="shared" ref="C103:C134" si="305">+L103+U103</f>
        <v>0</v>
      </c>
      <c r="D103" s="825">
        <f t="shared" ref="D103:D134" si="306">+M103+V103</f>
        <v>0</v>
      </c>
      <c r="E103" s="825">
        <f t="shared" ref="E103:E134" si="307">+N103+W103</f>
        <v>0</v>
      </c>
      <c r="F103" s="825">
        <f t="shared" ref="F103:F134" si="308">+O103+X103</f>
        <v>0</v>
      </c>
      <c r="G103" s="825">
        <f t="shared" ref="G103:G134" si="309">+P103+Y103</f>
        <v>0</v>
      </c>
      <c r="H103" s="825">
        <f t="shared" ref="H103:H134" si="310">+Q103+Z103</f>
        <v>0</v>
      </c>
      <c r="I103" s="825">
        <f t="shared" ref="I103:I134" si="311">+R103+AA103</f>
        <v>0</v>
      </c>
      <c r="J103" s="825">
        <f t="shared" ref="J103:J134" si="312">+S103+AB103</f>
        <v>0</v>
      </c>
      <c r="K103" s="825">
        <f t="shared" ref="K103:K134" si="313">+T103+AC103</f>
        <v>0</v>
      </c>
      <c r="L103" s="826">
        <f t="shared" ref="L103" si="314">+L101+L102</f>
        <v>0</v>
      </c>
      <c r="M103" s="826">
        <f t="shared" ref="M103:N103" si="315">+M101+M102</f>
        <v>0</v>
      </c>
      <c r="N103" s="826">
        <f t="shared" si="315"/>
        <v>0</v>
      </c>
      <c r="O103" s="826">
        <f t="shared" si="203"/>
        <v>0</v>
      </c>
      <c r="P103" s="826">
        <f t="shared" ref="P103:R103" si="316">+P101+P102</f>
        <v>0</v>
      </c>
      <c r="Q103" s="826">
        <f t="shared" si="316"/>
        <v>0</v>
      </c>
      <c r="R103" s="826">
        <f t="shared" si="316"/>
        <v>0</v>
      </c>
      <c r="S103" s="826">
        <f t="shared" si="231"/>
        <v>0</v>
      </c>
      <c r="T103" s="825">
        <f t="shared" si="209"/>
        <v>0</v>
      </c>
      <c r="U103" s="826">
        <f t="shared" ref="U103:W103" si="317">+U101+U102</f>
        <v>0</v>
      </c>
      <c r="V103" s="826">
        <f t="shared" si="317"/>
        <v>0</v>
      </c>
      <c r="W103" s="826">
        <f t="shared" si="317"/>
        <v>0</v>
      </c>
      <c r="X103" s="826">
        <f t="shared" si="206"/>
        <v>0</v>
      </c>
      <c r="Y103" s="826">
        <f t="shared" ref="Y103:AA103" si="318">+Y101+Y102</f>
        <v>0</v>
      </c>
      <c r="Z103" s="826">
        <f t="shared" si="318"/>
        <v>0</v>
      </c>
      <c r="AA103" s="826">
        <f t="shared" si="318"/>
        <v>0</v>
      </c>
      <c r="AB103" s="826">
        <f t="shared" si="217"/>
        <v>0</v>
      </c>
      <c r="AC103" s="825">
        <f t="shared" si="294"/>
        <v>0</v>
      </c>
    </row>
    <row r="104" spans="1:29" s="850" customFormat="1">
      <c r="A104" s="851">
        <v>1.19</v>
      </c>
      <c r="B104" s="853"/>
      <c r="C104" s="827">
        <f t="shared" si="305"/>
        <v>0</v>
      </c>
      <c r="D104" s="825">
        <f t="shared" si="306"/>
        <v>0</v>
      </c>
      <c r="E104" s="825">
        <f t="shared" si="307"/>
        <v>0</v>
      </c>
      <c r="F104" s="825">
        <f t="shared" si="308"/>
        <v>0</v>
      </c>
      <c r="G104" s="825">
        <f t="shared" si="309"/>
        <v>0</v>
      </c>
      <c r="H104" s="825">
        <f t="shared" si="310"/>
        <v>0</v>
      </c>
      <c r="I104" s="825">
        <f t="shared" si="311"/>
        <v>0</v>
      </c>
      <c r="J104" s="825">
        <f t="shared" si="312"/>
        <v>0</v>
      </c>
      <c r="K104" s="825">
        <f t="shared" si="313"/>
        <v>0</v>
      </c>
      <c r="L104" s="849"/>
      <c r="M104" s="849"/>
      <c r="N104" s="849"/>
      <c r="O104" s="826">
        <f t="shared" si="203"/>
        <v>0</v>
      </c>
      <c r="P104" s="849"/>
      <c r="Q104" s="849"/>
      <c r="R104" s="849"/>
      <c r="S104" s="826">
        <f t="shared" si="231"/>
        <v>0</v>
      </c>
      <c r="T104" s="825">
        <f t="shared" si="209"/>
        <v>0</v>
      </c>
      <c r="U104" s="849"/>
      <c r="V104" s="849"/>
      <c r="W104" s="849"/>
      <c r="X104" s="826">
        <f t="shared" si="206"/>
        <v>0</v>
      </c>
      <c r="Y104" s="849"/>
      <c r="Z104" s="849"/>
      <c r="AA104" s="849"/>
      <c r="AB104" s="826">
        <f t="shared" si="217"/>
        <v>0</v>
      </c>
      <c r="AC104" s="825">
        <f t="shared" si="294"/>
        <v>0</v>
      </c>
    </row>
    <row r="105" spans="1:29" s="850" customFormat="1">
      <c r="A105" s="836"/>
      <c r="B105" s="837" t="s">
        <v>219</v>
      </c>
      <c r="C105" s="827">
        <f t="shared" si="305"/>
        <v>0</v>
      </c>
      <c r="D105" s="825">
        <f t="shared" si="306"/>
        <v>0</v>
      </c>
      <c r="E105" s="825">
        <f t="shared" si="307"/>
        <v>0</v>
      </c>
      <c r="F105" s="825">
        <f t="shared" si="308"/>
        <v>0</v>
      </c>
      <c r="G105" s="825">
        <f t="shared" si="309"/>
        <v>0</v>
      </c>
      <c r="H105" s="825">
        <f t="shared" si="310"/>
        <v>0</v>
      </c>
      <c r="I105" s="825">
        <f t="shared" si="311"/>
        <v>0</v>
      </c>
      <c r="J105" s="825">
        <f t="shared" si="312"/>
        <v>0</v>
      </c>
      <c r="K105" s="825">
        <f t="shared" si="313"/>
        <v>0</v>
      </c>
      <c r="L105" s="826">
        <f>+ROUND(L104*-0.4,-1)</f>
        <v>0</v>
      </c>
      <c r="M105" s="826">
        <f>+ROUND(M104*-0.4,-1)</f>
        <v>0</v>
      </c>
      <c r="N105" s="826">
        <f>+ROUND(N104*-0.4,-1)</f>
        <v>0</v>
      </c>
      <c r="O105" s="826">
        <f t="shared" si="203"/>
        <v>0</v>
      </c>
      <c r="P105" s="826">
        <f>+ROUND(P104*-0.4,-1)</f>
        <v>0</v>
      </c>
      <c r="Q105" s="826">
        <f>+ROUND(Q104*-0.4,-1)</f>
        <v>0</v>
      </c>
      <c r="R105" s="826">
        <f>+ROUND(R104*-0.4,-1)</f>
        <v>0</v>
      </c>
      <c r="S105" s="826">
        <f t="shared" si="231"/>
        <v>0</v>
      </c>
      <c r="T105" s="825">
        <f t="shared" si="209"/>
        <v>0</v>
      </c>
      <c r="U105" s="826">
        <f>+ROUND(U104*-0.4,-1)</f>
        <v>0</v>
      </c>
      <c r="V105" s="826">
        <f>+ROUND(V104*-0.4,-1)</f>
        <v>0</v>
      </c>
      <c r="W105" s="826">
        <f>+ROUND(W104*-0.4,-1)</f>
        <v>0</v>
      </c>
      <c r="X105" s="826">
        <f t="shared" si="206"/>
        <v>0</v>
      </c>
      <c r="Y105" s="826">
        <f>+ROUND(Y104*-0.4,-1)</f>
        <v>0</v>
      </c>
      <c r="Z105" s="826">
        <f>+ROUND(Z104*-0.4,-1)</f>
        <v>0</v>
      </c>
      <c r="AA105" s="826">
        <f>+ROUND(AA104*-0.4,-1)</f>
        <v>0</v>
      </c>
      <c r="AB105" s="826">
        <f t="shared" si="217"/>
        <v>0</v>
      </c>
      <c r="AC105" s="825">
        <f t="shared" si="294"/>
        <v>0</v>
      </c>
    </row>
    <row r="106" spans="1:29" s="850" customFormat="1">
      <c r="A106" s="836"/>
      <c r="B106" s="837" t="s">
        <v>220</v>
      </c>
      <c r="C106" s="827">
        <f t="shared" si="305"/>
        <v>0</v>
      </c>
      <c r="D106" s="825">
        <f t="shared" si="306"/>
        <v>0</v>
      </c>
      <c r="E106" s="825">
        <f t="shared" si="307"/>
        <v>0</v>
      </c>
      <c r="F106" s="825">
        <f t="shared" si="308"/>
        <v>0</v>
      </c>
      <c r="G106" s="825">
        <f t="shared" si="309"/>
        <v>0</v>
      </c>
      <c r="H106" s="825">
        <f t="shared" si="310"/>
        <v>0</v>
      </c>
      <c r="I106" s="825">
        <f t="shared" si="311"/>
        <v>0</v>
      </c>
      <c r="J106" s="825">
        <f t="shared" si="312"/>
        <v>0</v>
      </c>
      <c r="K106" s="825">
        <f t="shared" si="313"/>
        <v>0</v>
      </c>
      <c r="L106" s="826">
        <f t="shared" ref="L106" si="319">+L104+L105</f>
        <v>0</v>
      </c>
      <c r="M106" s="826">
        <f t="shared" ref="M106:N106" si="320">+M104+M105</f>
        <v>0</v>
      </c>
      <c r="N106" s="826">
        <f t="shared" si="320"/>
        <v>0</v>
      </c>
      <c r="O106" s="826">
        <f t="shared" si="203"/>
        <v>0</v>
      </c>
      <c r="P106" s="826">
        <f t="shared" ref="P106:R106" si="321">+P104+P105</f>
        <v>0</v>
      </c>
      <c r="Q106" s="826">
        <f t="shared" si="321"/>
        <v>0</v>
      </c>
      <c r="R106" s="826">
        <f t="shared" si="321"/>
        <v>0</v>
      </c>
      <c r="S106" s="826">
        <f t="shared" si="231"/>
        <v>0</v>
      </c>
      <c r="T106" s="825">
        <f t="shared" si="209"/>
        <v>0</v>
      </c>
      <c r="U106" s="826">
        <f t="shared" ref="U106:W106" si="322">+U104+U105</f>
        <v>0</v>
      </c>
      <c r="V106" s="826">
        <f t="shared" si="322"/>
        <v>0</v>
      </c>
      <c r="W106" s="826">
        <f t="shared" si="322"/>
        <v>0</v>
      </c>
      <c r="X106" s="826">
        <f t="shared" si="206"/>
        <v>0</v>
      </c>
      <c r="Y106" s="826">
        <f t="shared" ref="Y106:AA106" si="323">+Y104+Y105</f>
        <v>0</v>
      </c>
      <c r="Z106" s="826">
        <f t="shared" si="323"/>
        <v>0</v>
      </c>
      <c r="AA106" s="826">
        <f t="shared" si="323"/>
        <v>0</v>
      </c>
      <c r="AB106" s="826">
        <f t="shared" si="217"/>
        <v>0</v>
      </c>
      <c r="AC106" s="825">
        <f t="shared" si="294"/>
        <v>0</v>
      </c>
    </row>
    <row r="107" spans="1:29" s="850" customFormat="1">
      <c r="A107" s="851">
        <v>1.2</v>
      </c>
      <c r="B107" s="853"/>
      <c r="C107" s="827">
        <f t="shared" si="305"/>
        <v>0</v>
      </c>
      <c r="D107" s="825">
        <f t="shared" si="306"/>
        <v>0</v>
      </c>
      <c r="E107" s="825">
        <f t="shared" si="307"/>
        <v>0</v>
      </c>
      <c r="F107" s="825">
        <f t="shared" si="308"/>
        <v>0</v>
      </c>
      <c r="G107" s="825">
        <f t="shared" si="309"/>
        <v>0</v>
      </c>
      <c r="H107" s="825">
        <f t="shared" si="310"/>
        <v>0</v>
      </c>
      <c r="I107" s="825">
        <f t="shared" si="311"/>
        <v>0</v>
      </c>
      <c r="J107" s="825">
        <f t="shared" si="312"/>
        <v>0</v>
      </c>
      <c r="K107" s="825">
        <f t="shared" si="313"/>
        <v>0</v>
      </c>
      <c r="L107" s="849"/>
      <c r="M107" s="849"/>
      <c r="N107" s="849"/>
      <c r="O107" s="826">
        <f t="shared" si="203"/>
        <v>0</v>
      </c>
      <c r="P107" s="849"/>
      <c r="Q107" s="849"/>
      <c r="R107" s="849"/>
      <c r="S107" s="826">
        <f t="shared" si="231"/>
        <v>0</v>
      </c>
      <c r="T107" s="825">
        <f t="shared" si="209"/>
        <v>0</v>
      </c>
      <c r="U107" s="849"/>
      <c r="V107" s="849"/>
      <c r="W107" s="849"/>
      <c r="X107" s="826">
        <f t="shared" si="206"/>
        <v>0</v>
      </c>
      <c r="Y107" s="849"/>
      <c r="Z107" s="849"/>
      <c r="AA107" s="849"/>
      <c r="AB107" s="826">
        <f t="shared" si="217"/>
        <v>0</v>
      </c>
      <c r="AC107" s="825">
        <f t="shared" si="294"/>
        <v>0</v>
      </c>
    </row>
    <row r="108" spans="1:29" s="850" customFormat="1">
      <c r="A108" s="836"/>
      <c r="B108" s="837" t="s">
        <v>219</v>
      </c>
      <c r="C108" s="827">
        <f t="shared" si="305"/>
        <v>0</v>
      </c>
      <c r="D108" s="825">
        <f t="shared" si="306"/>
        <v>0</v>
      </c>
      <c r="E108" s="825">
        <f t="shared" si="307"/>
        <v>0</v>
      </c>
      <c r="F108" s="825">
        <f t="shared" si="308"/>
        <v>0</v>
      </c>
      <c r="G108" s="825">
        <f t="shared" si="309"/>
        <v>0</v>
      </c>
      <c r="H108" s="825">
        <f t="shared" si="310"/>
        <v>0</v>
      </c>
      <c r="I108" s="825">
        <f t="shared" si="311"/>
        <v>0</v>
      </c>
      <c r="J108" s="825">
        <f t="shared" si="312"/>
        <v>0</v>
      </c>
      <c r="K108" s="825">
        <f t="shared" si="313"/>
        <v>0</v>
      </c>
      <c r="L108" s="826">
        <f t="shared" ref="L108" si="324">+ROUND(L107*-0.4,-1)</f>
        <v>0</v>
      </c>
      <c r="M108" s="826">
        <f t="shared" ref="M108:N108" si="325">+ROUND(M107*-0.4,-1)</f>
        <v>0</v>
      </c>
      <c r="N108" s="826">
        <f t="shared" si="325"/>
        <v>0</v>
      </c>
      <c r="O108" s="826">
        <f t="shared" si="203"/>
        <v>0</v>
      </c>
      <c r="P108" s="826">
        <f t="shared" ref="P108:R108" si="326">+ROUND(P107*-0.4,-1)</f>
        <v>0</v>
      </c>
      <c r="Q108" s="826">
        <f t="shared" si="326"/>
        <v>0</v>
      </c>
      <c r="R108" s="826">
        <f t="shared" si="326"/>
        <v>0</v>
      </c>
      <c r="S108" s="826">
        <f t="shared" si="231"/>
        <v>0</v>
      </c>
      <c r="T108" s="825">
        <f t="shared" si="209"/>
        <v>0</v>
      </c>
      <c r="U108" s="826">
        <f t="shared" ref="U108:W108" si="327">+ROUND(U107*-0.4,-1)</f>
        <v>0</v>
      </c>
      <c r="V108" s="826">
        <f t="shared" si="327"/>
        <v>0</v>
      </c>
      <c r="W108" s="826">
        <f t="shared" si="327"/>
        <v>0</v>
      </c>
      <c r="X108" s="826">
        <f t="shared" si="206"/>
        <v>0</v>
      </c>
      <c r="Y108" s="826">
        <f t="shared" ref="Y108:AA108" si="328">+ROUND(Y107*-0.4,-1)</f>
        <v>0</v>
      </c>
      <c r="Z108" s="826">
        <f t="shared" si="328"/>
        <v>0</v>
      </c>
      <c r="AA108" s="826">
        <f t="shared" si="328"/>
        <v>0</v>
      </c>
      <c r="AB108" s="826">
        <f t="shared" si="217"/>
        <v>0</v>
      </c>
      <c r="AC108" s="825">
        <f t="shared" si="294"/>
        <v>0</v>
      </c>
    </row>
    <row r="109" spans="1:29" s="850" customFormat="1">
      <c r="A109" s="836"/>
      <c r="B109" s="837" t="s">
        <v>220</v>
      </c>
      <c r="C109" s="827">
        <f t="shared" si="305"/>
        <v>0</v>
      </c>
      <c r="D109" s="825">
        <f t="shared" si="306"/>
        <v>0</v>
      </c>
      <c r="E109" s="825">
        <f t="shared" si="307"/>
        <v>0</v>
      </c>
      <c r="F109" s="825">
        <f t="shared" si="308"/>
        <v>0</v>
      </c>
      <c r="G109" s="825">
        <f t="shared" si="309"/>
        <v>0</v>
      </c>
      <c r="H109" s="825">
        <f t="shared" si="310"/>
        <v>0</v>
      </c>
      <c r="I109" s="825">
        <f t="shared" si="311"/>
        <v>0</v>
      </c>
      <c r="J109" s="825">
        <f t="shared" si="312"/>
        <v>0</v>
      </c>
      <c r="K109" s="825">
        <f t="shared" si="313"/>
        <v>0</v>
      </c>
      <c r="L109" s="826">
        <f t="shared" ref="L109" si="329">+L107+L108</f>
        <v>0</v>
      </c>
      <c r="M109" s="826">
        <f t="shared" ref="M109:N109" si="330">+M107+M108</f>
        <v>0</v>
      </c>
      <c r="N109" s="826">
        <f t="shared" si="330"/>
        <v>0</v>
      </c>
      <c r="O109" s="826">
        <f t="shared" si="203"/>
        <v>0</v>
      </c>
      <c r="P109" s="826">
        <f t="shared" ref="P109:R109" si="331">+P107+P108</f>
        <v>0</v>
      </c>
      <c r="Q109" s="826">
        <f t="shared" si="331"/>
        <v>0</v>
      </c>
      <c r="R109" s="826">
        <f t="shared" si="331"/>
        <v>0</v>
      </c>
      <c r="S109" s="826">
        <f t="shared" si="231"/>
        <v>0</v>
      </c>
      <c r="T109" s="825">
        <f t="shared" si="209"/>
        <v>0</v>
      </c>
      <c r="U109" s="826">
        <f t="shared" ref="U109:W109" si="332">+U107+U108</f>
        <v>0</v>
      </c>
      <c r="V109" s="826">
        <f t="shared" si="332"/>
        <v>0</v>
      </c>
      <c r="W109" s="826">
        <f t="shared" si="332"/>
        <v>0</v>
      </c>
      <c r="X109" s="826">
        <f t="shared" si="206"/>
        <v>0</v>
      </c>
      <c r="Y109" s="826">
        <f t="shared" ref="Y109:AA109" si="333">+Y107+Y108</f>
        <v>0</v>
      </c>
      <c r="Z109" s="826">
        <f t="shared" si="333"/>
        <v>0</v>
      </c>
      <c r="AA109" s="826">
        <f t="shared" si="333"/>
        <v>0</v>
      </c>
      <c r="AB109" s="826">
        <f t="shared" si="217"/>
        <v>0</v>
      </c>
      <c r="AC109" s="825">
        <f t="shared" si="294"/>
        <v>0</v>
      </c>
    </row>
    <row r="110" spans="1:29" s="850" customFormat="1">
      <c r="A110" s="851">
        <v>1.21</v>
      </c>
      <c r="B110" s="853" t="s">
        <v>554</v>
      </c>
      <c r="C110" s="827">
        <f t="shared" si="305"/>
        <v>0</v>
      </c>
      <c r="D110" s="825">
        <f t="shared" si="306"/>
        <v>0</v>
      </c>
      <c r="E110" s="825">
        <f t="shared" si="307"/>
        <v>0</v>
      </c>
      <c r="F110" s="825">
        <f t="shared" si="308"/>
        <v>0</v>
      </c>
      <c r="G110" s="825">
        <f t="shared" si="309"/>
        <v>0</v>
      </c>
      <c r="H110" s="825">
        <f t="shared" si="310"/>
        <v>0</v>
      </c>
      <c r="I110" s="825">
        <f t="shared" si="311"/>
        <v>0</v>
      </c>
      <c r="J110" s="825">
        <f t="shared" si="312"/>
        <v>0</v>
      </c>
      <c r="K110" s="825">
        <f t="shared" si="313"/>
        <v>0</v>
      </c>
      <c r="L110" s="849"/>
      <c r="M110" s="849"/>
      <c r="N110" s="849"/>
      <c r="O110" s="826">
        <f t="shared" si="203"/>
        <v>0</v>
      </c>
      <c r="P110" s="849"/>
      <c r="Q110" s="849"/>
      <c r="R110" s="849"/>
      <c r="S110" s="826">
        <f t="shared" si="231"/>
        <v>0</v>
      </c>
      <c r="T110" s="825">
        <f t="shared" si="209"/>
        <v>0</v>
      </c>
      <c r="U110" s="849"/>
      <c r="V110" s="849"/>
      <c r="W110" s="849"/>
      <c r="X110" s="826">
        <f t="shared" si="206"/>
        <v>0</v>
      </c>
      <c r="Y110" s="849"/>
      <c r="Z110" s="849"/>
      <c r="AA110" s="849"/>
      <c r="AB110" s="826">
        <f t="shared" si="217"/>
        <v>0</v>
      </c>
      <c r="AC110" s="825">
        <f t="shared" si="294"/>
        <v>0</v>
      </c>
    </row>
    <row r="111" spans="1:29" s="850" customFormat="1">
      <c r="A111" s="836"/>
      <c r="B111" s="837" t="s">
        <v>217</v>
      </c>
      <c r="C111" s="827">
        <f t="shared" si="305"/>
        <v>0</v>
      </c>
      <c r="D111" s="825">
        <f t="shared" si="306"/>
        <v>0</v>
      </c>
      <c r="E111" s="825">
        <f t="shared" si="307"/>
        <v>0</v>
      </c>
      <c r="F111" s="825">
        <f t="shared" si="308"/>
        <v>0</v>
      </c>
      <c r="G111" s="825">
        <f t="shared" si="309"/>
        <v>0</v>
      </c>
      <c r="H111" s="825">
        <f t="shared" si="310"/>
        <v>0</v>
      </c>
      <c r="I111" s="825">
        <f t="shared" si="311"/>
        <v>0</v>
      </c>
      <c r="J111" s="825">
        <f t="shared" si="312"/>
        <v>0</v>
      </c>
      <c r="K111" s="825">
        <f t="shared" si="313"/>
        <v>0</v>
      </c>
      <c r="L111" s="826">
        <f t="shared" ref="L111" si="334">+ROUND(L110*-0.34,-1)</f>
        <v>0</v>
      </c>
      <c r="M111" s="826">
        <f t="shared" ref="M111:N111" si="335">+ROUND(M110*-0.34,-1)</f>
        <v>0</v>
      </c>
      <c r="N111" s="826">
        <f t="shared" si="335"/>
        <v>0</v>
      </c>
      <c r="O111" s="826">
        <f t="shared" si="203"/>
        <v>0</v>
      </c>
      <c r="P111" s="826">
        <f t="shared" ref="P111:R111" si="336">+ROUND(P110*-0.34,-1)</f>
        <v>0</v>
      </c>
      <c r="Q111" s="826">
        <f t="shared" si="336"/>
        <v>0</v>
      </c>
      <c r="R111" s="826">
        <f t="shared" si="336"/>
        <v>0</v>
      </c>
      <c r="S111" s="826">
        <f t="shared" si="231"/>
        <v>0</v>
      </c>
      <c r="T111" s="825">
        <f t="shared" si="209"/>
        <v>0</v>
      </c>
      <c r="U111" s="826">
        <f t="shared" ref="U111:W111" si="337">+ROUND(U110*-0.34,-1)</f>
        <v>0</v>
      </c>
      <c r="V111" s="826">
        <f t="shared" si="337"/>
        <v>0</v>
      </c>
      <c r="W111" s="826">
        <f t="shared" si="337"/>
        <v>0</v>
      </c>
      <c r="X111" s="826">
        <f t="shared" si="206"/>
        <v>0</v>
      </c>
      <c r="Y111" s="826">
        <f t="shared" ref="Y111:AA111" si="338">+ROUND(Y110*-0.34,-1)</f>
        <v>0</v>
      </c>
      <c r="Z111" s="826">
        <f t="shared" si="338"/>
        <v>0</v>
      </c>
      <c r="AA111" s="826">
        <f t="shared" si="338"/>
        <v>0</v>
      </c>
      <c r="AB111" s="826">
        <f t="shared" si="217"/>
        <v>0</v>
      </c>
      <c r="AC111" s="825">
        <f t="shared" si="294"/>
        <v>0</v>
      </c>
    </row>
    <row r="112" spans="1:29" s="850" customFormat="1">
      <c r="A112" s="836"/>
      <c r="B112" s="837" t="s">
        <v>218</v>
      </c>
      <c r="C112" s="827">
        <f t="shared" si="305"/>
        <v>0</v>
      </c>
      <c r="D112" s="825">
        <f t="shared" si="306"/>
        <v>0</v>
      </c>
      <c r="E112" s="825">
        <f t="shared" si="307"/>
        <v>0</v>
      </c>
      <c r="F112" s="825">
        <f t="shared" si="308"/>
        <v>0</v>
      </c>
      <c r="G112" s="825">
        <f t="shared" si="309"/>
        <v>0</v>
      </c>
      <c r="H112" s="825">
        <f t="shared" si="310"/>
        <v>0</v>
      </c>
      <c r="I112" s="825">
        <f t="shared" si="311"/>
        <v>0</v>
      </c>
      <c r="J112" s="825">
        <f t="shared" si="312"/>
        <v>0</v>
      </c>
      <c r="K112" s="825">
        <f t="shared" si="313"/>
        <v>0</v>
      </c>
      <c r="L112" s="826">
        <f t="shared" ref="L112" si="339">+L110+L111</f>
        <v>0</v>
      </c>
      <c r="M112" s="826">
        <f t="shared" ref="M112:N112" si="340">+M110+M111</f>
        <v>0</v>
      </c>
      <c r="N112" s="826">
        <f t="shared" si="340"/>
        <v>0</v>
      </c>
      <c r="O112" s="826">
        <f t="shared" si="203"/>
        <v>0</v>
      </c>
      <c r="P112" s="826">
        <f t="shared" ref="P112:R112" si="341">+P110+P111</f>
        <v>0</v>
      </c>
      <c r="Q112" s="826">
        <f t="shared" si="341"/>
        <v>0</v>
      </c>
      <c r="R112" s="826">
        <f t="shared" si="341"/>
        <v>0</v>
      </c>
      <c r="S112" s="826">
        <f t="shared" si="231"/>
        <v>0</v>
      </c>
      <c r="T112" s="825">
        <f t="shared" si="209"/>
        <v>0</v>
      </c>
      <c r="U112" s="826">
        <f t="shared" ref="U112:W112" si="342">+U110+U111</f>
        <v>0</v>
      </c>
      <c r="V112" s="826">
        <f t="shared" si="342"/>
        <v>0</v>
      </c>
      <c r="W112" s="826">
        <f t="shared" si="342"/>
        <v>0</v>
      </c>
      <c r="X112" s="826">
        <f t="shared" si="206"/>
        <v>0</v>
      </c>
      <c r="Y112" s="826">
        <f t="shared" ref="Y112:AA112" si="343">+Y110+Y111</f>
        <v>0</v>
      </c>
      <c r="Z112" s="826">
        <f t="shared" si="343"/>
        <v>0</v>
      </c>
      <c r="AA112" s="826">
        <f t="shared" si="343"/>
        <v>0</v>
      </c>
      <c r="AB112" s="826">
        <f t="shared" si="217"/>
        <v>0</v>
      </c>
      <c r="AC112" s="825">
        <f t="shared" si="294"/>
        <v>0</v>
      </c>
    </row>
    <row r="113" spans="1:29" s="850" customFormat="1">
      <c r="A113" s="830" t="s">
        <v>28</v>
      </c>
      <c r="B113" s="830"/>
      <c r="C113" s="827">
        <f t="shared" si="305"/>
        <v>0</v>
      </c>
      <c r="D113" s="825">
        <f t="shared" si="306"/>
        <v>0</v>
      </c>
      <c r="E113" s="825">
        <f t="shared" si="307"/>
        <v>0</v>
      </c>
      <c r="F113" s="825">
        <f t="shared" si="308"/>
        <v>0</v>
      </c>
      <c r="G113" s="825">
        <f t="shared" si="309"/>
        <v>0</v>
      </c>
      <c r="H113" s="825">
        <f t="shared" si="310"/>
        <v>0</v>
      </c>
      <c r="I113" s="825">
        <f t="shared" si="311"/>
        <v>0</v>
      </c>
      <c r="J113" s="825">
        <f t="shared" si="312"/>
        <v>0</v>
      </c>
      <c r="K113" s="825">
        <f t="shared" si="313"/>
        <v>0</v>
      </c>
      <c r="L113" s="832">
        <f>+L114+L117</f>
        <v>0</v>
      </c>
      <c r="M113" s="832">
        <f>+M114+M117</f>
        <v>0</v>
      </c>
      <c r="N113" s="832">
        <f>+N114+N117</f>
        <v>0</v>
      </c>
      <c r="O113" s="826">
        <f t="shared" si="203"/>
        <v>0</v>
      </c>
      <c r="P113" s="832">
        <f>+P114+P117</f>
        <v>0</v>
      </c>
      <c r="Q113" s="832">
        <f>+Q114+Q117</f>
        <v>0</v>
      </c>
      <c r="R113" s="832">
        <f>+R114+R117</f>
        <v>0</v>
      </c>
      <c r="S113" s="826">
        <f t="shared" si="231"/>
        <v>0</v>
      </c>
      <c r="T113" s="825">
        <f t="shared" si="209"/>
        <v>0</v>
      </c>
      <c r="U113" s="832">
        <f>+U114+U117</f>
        <v>0</v>
      </c>
      <c r="V113" s="832">
        <f>+V114+V117</f>
        <v>0</v>
      </c>
      <c r="W113" s="832">
        <f>+W114+W117</f>
        <v>0</v>
      </c>
      <c r="X113" s="826">
        <f t="shared" si="206"/>
        <v>0</v>
      </c>
      <c r="Y113" s="832">
        <f>+Y114+Y117</f>
        <v>0</v>
      </c>
      <c r="Z113" s="832">
        <f>+Z114+Z117</f>
        <v>0</v>
      </c>
      <c r="AA113" s="832">
        <f>+AA114+AA117</f>
        <v>0</v>
      </c>
      <c r="AB113" s="826">
        <f t="shared" si="217"/>
        <v>0</v>
      </c>
      <c r="AC113" s="825">
        <f t="shared" si="294"/>
        <v>0</v>
      </c>
    </row>
    <row r="114" spans="1:29" s="850" customFormat="1">
      <c r="A114" s="854">
        <v>1.26</v>
      </c>
      <c r="B114" s="855" t="s">
        <v>273</v>
      </c>
      <c r="C114" s="827">
        <f t="shared" si="305"/>
        <v>0</v>
      </c>
      <c r="D114" s="825">
        <f t="shared" si="306"/>
        <v>0</v>
      </c>
      <c r="E114" s="825">
        <f t="shared" si="307"/>
        <v>0</v>
      </c>
      <c r="F114" s="825">
        <f t="shared" si="308"/>
        <v>0</v>
      </c>
      <c r="G114" s="825">
        <f t="shared" si="309"/>
        <v>0</v>
      </c>
      <c r="H114" s="825">
        <f t="shared" si="310"/>
        <v>0</v>
      </c>
      <c r="I114" s="825">
        <f t="shared" si="311"/>
        <v>0</v>
      </c>
      <c r="J114" s="825">
        <f t="shared" si="312"/>
        <v>0</v>
      </c>
      <c r="K114" s="825">
        <f t="shared" si="313"/>
        <v>0</v>
      </c>
      <c r="L114" s="849"/>
      <c r="M114" s="849"/>
      <c r="N114" s="849"/>
      <c r="O114" s="826">
        <f t="shared" si="203"/>
        <v>0</v>
      </c>
      <c r="P114" s="849"/>
      <c r="Q114" s="849"/>
      <c r="R114" s="849"/>
      <c r="S114" s="826">
        <f t="shared" si="231"/>
        <v>0</v>
      </c>
      <c r="T114" s="825">
        <f t="shared" si="209"/>
        <v>0</v>
      </c>
      <c r="U114" s="849"/>
      <c r="V114" s="849"/>
      <c r="W114" s="849"/>
      <c r="X114" s="826">
        <f t="shared" si="206"/>
        <v>0</v>
      </c>
      <c r="Y114" s="849"/>
      <c r="Z114" s="849"/>
      <c r="AA114" s="849"/>
      <c r="AB114" s="826">
        <f t="shared" si="217"/>
        <v>0</v>
      </c>
      <c r="AC114" s="825">
        <f t="shared" si="294"/>
        <v>0</v>
      </c>
    </row>
    <row r="115" spans="1:29" s="850" customFormat="1">
      <c r="A115" s="854"/>
      <c r="B115" s="837" t="s">
        <v>222</v>
      </c>
      <c r="C115" s="827">
        <f t="shared" si="305"/>
        <v>0</v>
      </c>
      <c r="D115" s="825">
        <f t="shared" si="306"/>
        <v>0</v>
      </c>
      <c r="E115" s="825">
        <f t="shared" si="307"/>
        <v>0</v>
      </c>
      <c r="F115" s="825">
        <f t="shared" si="308"/>
        <v>0</v>
      </c>
      <c r="G115" s="825">
        <f t="shared" si="309"/>
        <v>0</v>
      </c>
      <c r="H115" s="825">
        <f t="shared" si="310"/>
        <v>0</v>
      </c>
      <c r="I115" s="825">
        <f t="shared" si="311"/>
        <v>0</v>
      </c>
      <c r="J115" s="825">
        <f t="shared" si="312"/>
        <v>0</v>
      </c>
      <c r="K115" s="825">
        <f t="shared" si="313"/>
        <v>0</v>
      </c>
      <c r="L115" s="826">
        <f>+ROUND(L114*-0.16,-1)</f>
        <v>0</v>
      </c>
      <c r="M115" s="826">
        <f>+ROUND(M114*-0.16,-1)</f>
        <v>0</v>
      </c>
      <c r="N115" s="826">
        <f>+ROUND(N114*-0.16,-1)</f>
        <v>0</v>
      </c>
      <c r="O115" s="826">
        <f t="shared" si="203"/>
        <v>0</v>
      </c>
      <c r="P115" s="826">
        <f>+ROUND(P114*-0.16,-1)</f>
        <v>0</v>
      </c>
      <c r="Q115" s="826">
        <f>+ROUND(Q114*-0.16,-1)</f>
        <v>0</v>
      </c>
      <c r="R115" s="826">
        <f>+ROUND(R114*-0.16,-1)</f>
        <v>0</v>
      </c>
      <c r="S115" s="826">
        <f t="shared" si="231"/>
        <v>0</v>
      </c>
      <c r="T115" s="825">
        <f t="shared" si="209"/>
        <v>0</v>
      </c>
      <c r="U115" s="826">
        <f>+ROUND(U114*-0.16,-1)</f>
        <v>0</v>
      </c>
      <c r="V115" s="826">
        <f>+ROUND(V114*-0.16,-1)</f>
        <v>0</v>
      </c>
      <c r="W115" s="826">
        <f>+ROUND(W114*-0.16,-1)</f>
        <v>0</v>
      </c>
      <c r="X115" s="826">
        <f t="shared" si="206"/>
        <v>0</v>
      </c>
      <c r="Y115" s="826">
        <f>+ROUND(Y114*-0.16,-1)</f>
        <v>0</v>
      </c>
      <c r="Z115" s="826">
        <f>+ROUND(Z114*-0.16,-1)</f>
        <v>0</v>
      </c>
      <c r="AA115" s="826">
        <f>+ROUND(AA114*-0.16,-1)</f>
        <v>0</v>
      </c>
      <c r="AB115" s="826">
        <f t="shared" si="217"/>
        <v>0</v>
      </c>
      <c r="AC115" s="825">
        <f t="shared" si="294"/>
        <v>0</v>
      </c>
    </row>
    <row r="116" spans="1:29" s="850" customFormat="1">
      <c r="A116" s="854"/>
      <c r="B116" s="837" t="s">
        <v>223</v>
      </c>
      <c r="C116" s="827">
        <f t="shared" si="305"/>
        <v>0</v>
      </c>
      <c r="D116" s="825">
        <f t="shared" si="306"/>
        <v>0</v>
      </c>
      <c r="E116" s="825">
        <f t="shared" si="307"/>
        <v>0</v>
      </c>
      <c r="F116" s="825">
        <f t="shared" si="308"/>
        <v>0</v>
      </c>
      <c r="G116" s="825">
        <f t="shared" si="309"/>
        <v>0</v>
      </c>
      <c r="H116" s="825">
        <f t="shared" si="310"/>
        <v>0</v>
      </c>
      <c r="I116" s="825">
        <f t="shared" si="311"/>
        <v>0</v>
      </c>
      <c r="J116" s="825">
        <f t="shared" si="312"/>
        <v>0</v>
      </c>
      <c r="K116" s="825">
        <f t="shared" si="313"/>
        <v>0</v>
      </c>
      <c r="L116" s="826">
        <f t="shared" ref="L116" si="344">+L114+L115</f>
        <v>0</v>
      </c>
      <c r="M116" s="826">
        <f t="shared" ref="M116:N116" si="345">+M114+M115</f>
        <v>0</v>
      </c>
      <c r="N116" s="826">
        <f t="shared" si="345"/>
        <v>0</v>
      </c>
      <c r="O116" s="826">
        <f t="shared" si="203"/>
        <v>0</v>
      </c>
      <c r="P116" s="826">
        <f t="shared" ref="P116:R116" si="346">+P114+P115</f>
        <v>0</v>
      </c>
      <c r="Q116" s="826">
        <f t="shared" si="346"/>
        <v>0</v>
      </c>
      <c r="R116" s="826">
        <f t="shared" si="346"/>
        <v>0</v>
      </c>
      <c r="S116" s="826">
        <f t="shared" si="231"/>
        <v>0</v>
      </c>
      <c r="T116" s="825">
        <f t="shared" si="209"/>
        <v>0</v>
      </c>
      <c r="U116" s="826">
        <f t="shared" ref="U116:W116" si="347">+U114+U115</f>
        <v>0</v>
      </c>
      <c r="V116" s="826">
        <f t="shared" si="347"/>
        <v>0</v>
      </c>
      <c r="W116" s="826">
        <f t="shared" si="347"/>
        <v>0</v>
      </c>
      <c r="X116" s="826">
        <f t="shared" si="206"/>
        <v>0</v>
      </c>
      <c r="Y116" s="826">
        <f t="shared" ref="Y116:AA116" si="348">+Y114+Y115</f>
        <v>0</v>
      </c>
      <c r="Z116" s="826">
        <f t="shared" si="348"/>
        <v>0</v>
      </c>
      <c r="AA116" s="826">
        <f t="shared" si="348"/>
        <v>0</v>
      </c>
      <c r="AB116" s="826">
        <f t="shared" si="217"/>
        <v>0</v>
      </c>
      <c r="AC116" s="825">
        <f t="shared" si="294"/>
        <v>0</v>
      </c>
    </row>
    <row r="117" spans="1:29" s="850" customFormat="1" ht="21.75">
      <c r="A117" s="833">
        <v>1.27</v>
      </c>
      <c r="B117" s="855" t="s">
        <v>434</v>
      </c>
      <c r="C117" s="827">
        <f t="shared" si="305"/>
        <v>0</v>
      </c>
      <c r="D117" s="825">
        <f t="shared" si="306"/>
        <v>0</v>
      </c>
      <c r="E117" s="825">
        <f t="shared" si="307"/>
        <v>0</v>
      </c>
      <c r="F117" s="825">
        <f t="shared" si="308"/>
        <v>0</v>
      </c>
      <c r="G117" s="825">
        <f t="shared" si="309"/>
        <v>0</v>
      </c>
      <c r="H117" s="825">
        <f t="shared" si="310"/>
        <v>0</v>
      </c>
      <c r="I117" s="825">
        <f t="shared" si="311"/>
        <v>0</v>
      </c>
      <c r="J117" s="825">
        <f t="shared" si="312"/>
        <v>0</v>
      </c>
      <c r="K117" s="825">
        <f t="shared" si="313"/>
        <v>0</v>
      </c>
      <c r="L117" s="832">
        <f>+L118+L119</f>
        <v>0</v>
      </c>
      <c r="M117" s="832">
        <f>+M118+M119</f>
        <v>0</v>
      </c>
      <c r="N117" s="832">
        <f>+N118+N119</f>
        <v>0</v>
      </c>
      <c r="O117" s="826">
        <f t="shared" si="203"/>
        <v>0</v>
      </c>
      <c r="P117" s="832">
        <f>+P118+P119</f>
        <v>0</v>
      </c>
      <c r="Q117" s="832">
        <f>+Q118+Q119</f>
        <v>0</v>
      </c>
      <c r="R117" s="832">
        <f>+R118+R119</f>
        <v>0</v>
      </c>
      <c r="S117" s="826">
        <f t="shared" si="231"/>
        <v>0</v>
      </c>
      <c r="T117" s="825">
        <f t="shared" si="209"/>
        <v>0</v>
      </c>
      <c r="U117" s="832">
        <f>+U118+U119</f>
        <v>0</v>
      </c>
      <c r="V117" s="832">
        <f>+V118+V119</f>
        <v>0</v>
      </c>
      <c r="W117" s="832">
        <f>+W118+W119</f>
        <v>0</v>
      </c>
      <c r="X117" s="826">
        <f t="shared" si="206"/>
        <v>0</v>
      </c>
      <c r="Y117" s="832">
        <f>+Y118+Y119</f>
        <v>0</v>
      </c>
      <c r="Z117" s="832">
        <f>+Z118+Z119</f>
        <v>0</v>
      </c>
      <c r="AA117" s="832">
        <f>+AA118+AA119</f>
        <v>0</v>
      </c>
      <c r="AB117" s="826">
        <f t="shared" si="217"/>
        <v>0</v>
      </c>
      <c r="AC117" s="825">
        <f t="shared" si="294"/>
        <v>0</v>
      </c>
    </row>
    <row r="118" spans="1:29" s="850" customFormat="1">
      <c r="A118" s="839"/>
      <c r="B118" s="856" t="s">
        <v>435</v>
      </c>
      <c r="C118" s="827">
        <f t="shared" si="305"/>
        <v>0</v>
      </c>
      <c r="D118" s="825">
        <f t="shared" si="306"/>
        <v>0</v>
      </c>
      <c r="E118" s="825">
        <f t="shared" si="307"/>
        <v>0</v>
      </c>
      <c r="F118" s="825">
        <f t="shared" si="308"/>
        <v>0</v>
      </c>
      <c r="G118" s="825">
        <f t="shared" si="309"/>
        <v>0</v>
      </c>
      <c r="H118" s="825">
        <f t="shared" si="310"/>
        <v>0</v>
      </c>
      <c r="I118" s="825">
        <f t="shared" si="311"/>
        <v>0</v>
      </c>
      <c r="J118" s="825">
        <f t="shared" si="312"/>
        <v>0</v>
      </c>
      <c r="K118" s="825">
        <f t="shared" si="313"/>
        <v>0</v>
      </c>
      <c r="L118" s="840"/>
      <c r="M118" s="840"/>
      <c r="N118" s="840"/>
      <c r="O118" s="826">
        <f t="shared" si="203"/>
        <v>0</v>
      </c>
      <c r="P118" s="840"/>
      <c r="Q118" s="840"/>
      <c r="R118" s="840"/>
      <c r="S118" s="826">
        <f>SUM(P118:R118)</f>
        <v>0</v>
      </c>
      <c r="T118" s="825">
        <f>+S118-O118</f>
        <v>0</v>
      </c>
      <c r="U118" s="840"/>
      <c r="V118" s="840"/>
      <c r="W118" s="840"/>
      <c r="X118" s="826">
        <f t="shared" si="206"/>
        <v>0</v>
      </c>
      <c r="Y118" s="840"/>
      <c r="Z118" s="840"/>
      <c r="AA118" s="840"/>
      <c r="AB118" s="826">
        <f>SUM(Y118:AA118)</f>
        <v>0</v>
      </c>
      <c r="AC118" s="825">
        <f>+AB118-X118</f>
        <v>0</v>
      </c>
    </row>
    <row r="119" spans="1:29" s="850" customFormat="1">
      <c r="A119" s="839"/>
      <c r="B119" s="856" t="s">
        <v>436</v>
      </c>
      <c r="C119" s="827">
        <f t="shared" si="305"/>
        <v>0</v>
      </c>
      <c r="D119" s="825">
        <f t="shared" si="306"/>
        <v>0</v>
      </c>
      <c r="E119" s="825">
        <f t="shared" si="307"/>
        <v>0</v>
      </c>
      <c r="F119" s="825">
        <f t="shared" si="308"/>
        <v>0</v>
      </c>
      <c r="G119" s="825">
        <f t="shared" si="309"/>
        <v>0</v>
      </c>
      <c r="H119" s="825">
        <f t="shared" si="310"/>
        <v>0</v>
      </c>
      <c r="I119" s="825">
        <f t="shared" si="311"/>
        <v>0</v>
      </c>
      <c r="J119" s="825">
        <f t="shared" si="312"/>
        <v>0</v>
      </c>
      <c r="K119" s="825">
        <f t="shared" si="313"/>
        <v>0</v>
      </c>
      <c r="L119" s="842"/>
      <c r="M119" s="842"/>
      <c r="N119" s="842"/>
      <c r="O119" s="826">
        <f t="shared" si="203"/>
        <v>0</v>
      </c>
      <c r="P119" s="842"/>
      <c r="Q119" s="842"/>
      <c r="R119" s="842"/>
      <c r="S119" s="826">
        <f>SUM(P119:R119)</f>
        <v>0</v>
      </c>
      <c r="T119" s="825">
        <f>+S119-O119</f>
        <v>0</v>
      </c>
      <c r="U119" s="842"/>
      <c r="V119" s="842"/>
      <c r="W119" s="842"/>
      <c r="X119" s="826">
        <f t="shared" si="206"/>
        <v>0</v>
      </c>
      <c r="Y119" s="842"/>
      <c r="Z119" s="842"/>
      <c r="AA119" s="842"/>
      <c r="AB119" s="826">
        <f>SUM(Y119:AA119)</f>
        <v>0</v>
      </c>
      <c r="AC119" s="825">
        <f>+AB119-X119</f>
        <v>0</v>
      </c>
    </row>
    <row r="120" spans="1:29" s="850" customFormat="1">
      <c r="A120" s="854"/>
      <c r="B120" s="857" t="s">
        <v>222</v>
      </c>
      <c r="C120" s="827">
        <f t="shared" si="305"/>
        <v>0</v>
      </c>
      <c r="D120" s="825">
        <f t="shared" si="306"/>
        <v>0</v>
      </c>
      <c r="E120" s="825">
        <f t="shared" si="307"/>
        <v>0</v>
      </c>
      <c r="F120" s="825">
        <f t="shared" si="308"/>
        <v>0</v>
      </c>
      <c r="G120" s="825">
        <f t="shared" si="309"/>
        <v>0</v>
      </c>
      <c r="H120" s="825">
        <f t="shared" si="310"/>
        <v>0</v>
      </c>
      <c r="I120" s="825">
        <f t="shared" si="311"/>
        <v>0</v>
      </c>
      <c r="J120" s="825">
        <f t="shared" si="312"/>
        <v>0</v>
      </c>
      <c r="K120" s="825">
        <f t="shared" si="313"/>
        <v>0</v>
      </c>
      <c r="L120" s="826">
        <f>+ROUND(L119*-0.16,-1)</f>
        <v>0</v>
      </c>
      <c r="M120" s="826">
        <f>+ROUND(M119*-0.16,-1)</f>
        <v>0</v>
      </c>
      <c r="N120" s="826">
        <f>+ROUND(N119*-0.16,-1)</f>
        <v>0</v>
      </c>
      <c r="O120" s="826">
        <f t="shared" si="203"/>
        <v>0</v>
      </c>
      <c r="P120" s="826">
        <f>+ROUND(P119*-0.16,-1)</f>
        <v>0</v>
      </c>
      <c r="Q120" s="826">
        <f>+ROUND(Q119*-0.16,-1)</f>
        <v>0</v>
      </c>
      <c r="R120" s="826">
        <f>+ROUND(R119*-0.16,-1)</f>
        <v>0</v>
      </c>
      <c r="S120" s="826">
        <f t="shared" ref="S120:S121" si="349">SUM(P120:R120)</f>
        <v>0</v>
      </c>
      <c r="T120" s="825">
        <f t="shared" ref="T120:T121" si="350">+S120-O120</f>
        <v>0</v>
      </c>
      <c r="U120" s="826">
        <f>+ROUND(U119*-0.16,-1)</f>
        <v>0</v>
      </c>
      <c r="V120" s="826">
        <f>+ROUND(V119*-0.16,-1)</f>
        <v>0</v>
      </c>
      <c r="W120" s="826">
        <f>+ROUND(W119*-0.16,-1)</f>
        <v>0</v>
      </c>
      <c r="X120" s="826">
        <f t="shared" si="206"/>
        <v>0</v>
      </c>
      <c r="Y120" s="826">
        <f>+ROUND(Y119*-0.16,-1)</f>
        <v>0</v>
      </c>
      <c r="Z120" s="826">
        <f>+ROUND(Z119*-0.16,-1)</f>
        <v>0</v>
      </c>
      <c r="AA120" s="826">
        <f>+ROUND(AA119*-0.16,-1)</f>
        <v>0</v>
      </c>
      <c r="AB120" s="826">
        <f t="shared" ref="AB120:AB140" si="351">SUM(Y120:AA120)</f>
        <v>0</v>
      </c>
      <c r="AC120" s="825">
        <f t="shared" ref="AC120:AC159" si="352">+AB120-X120</f>
        <v>0</v>
      </c>
    </row>
    <row r="121" spans="1:29" s="850" customFormat="1">
      <c r="A121" s="854"/>
      <c r="B121" s="857" t="s">
        <v>223</v>
      </c>
      <c r="C121" s="827">
        <f t="shared" si="305"/>
        <v>0</v>
      </c>
      <c r="D121" s="825">
        <f t="shared" si="306"/>
        <v>0</v>
      </c>
      <c r="E121" s="825">
        <f t="shared" si="307"/>
        <v>0</v>
      </c>
      <c r="F121" s="825">
        <f t="shared" si="308"/>
        <v>0</v>
      </c>
      <c r="G121" s="825">
        <f t="shared" si="309"/>
        <v>0</v>
      </c>
      <c r="H121" s="825">
        <f t="shared" si="310"/>
        <v>0</v>
      </c>
      <c r="I121" s="825">
        <f t="shared" si="311"/>
        <v>0</v>
      </c>
      <c r="J121" s="825">
        <f t="shared" si="312"/>
        <v>0</v>
      </c>
      <c r="K121" s="825">
        <f t="shared" si="313"/>
        <v>0</v>
      </c>
      <c r="L121" s="826">
        <f>+L119+L120</f>
        <v>0</v>
      </c>
      <c r="M121" s="826">
        <f>+M119+M120</f>
        <v>0</v>
      </c>
      <c r="N121" s="826">
        <f>+N119+N120</f>
        <v>0</v>
      </c>
      <c r="O121" s="826">
        <f t="shared" si="203"/>
        <v>0</v>
      </c>
      <c r="P121" s="826">
        <f>+P119+P120</f>
        <v>0</v>
      </c>
      <c r="Q121" s="826">
        <f>+Q119+Q120</f>
        <v>0</v>
      </c>
      <c r="R121" s="826">
        <f>+R119+R120</f>
        <v>0</v>
      </c>
      <c r="S121" s="826">
        <f t="shared" si="349"/>
        <v>0</v>
      </c>
      <c r="T121" s="825">
        <f t="shared" si="350"/>
        <v>0</v>
      </c>
      <c r="U121" s="826">
        <f>+U119+U120</f>
        <v>0</v>
      </c>
      <c r="V121" s="826">
        <f>+V119+V120</f>
        <v>0</v>
      </c>
      <c r="W121" s="826">
        <f>+W119+W120</f>
        <v>0</v>
      </c>
      <c r="X121" s="826">
        <f t="shared" si="206"/>
        <v>0</v>
      </c>
      <c r="Y121" s="826">
        <f>+Y119+Y120</f>
        <v>0</v>
      </c>
      <c r="Z121" s="826">
        <f>+Z119+Z120</f>
        <v>0</v>
      </c>
      <c r="AA121" s="826">
        <f>+AA119+AA120</f>
        <v>0</v>
      </c>
      <c r="AB121" s="826">
        <f t="shared" si="351"/>
        <v>0</v>
      </c>
      <c r="AC121" s="825">
        <f t="shared" si="352"/>
        <v>0</v>
      </c>
    </row>
    <row r="122" spans="1:29">
      <c r="A122" s="854" t="s">
        <v>224</v>
      </c>
      <c r="B122" s="858"/>
      <c r="C122" s="827">
        <f t="shared" si="305"/>
        <v>0</v>
      </c>
      <c r="D122" s="825">
        <f t="shared" si="306"/>
        <v>0</v>
      </c>
      <c r="E122" s="825">
        <f t="shared" si="307"/>
        <v>0</v>
      </c>
      <c r="F122" s="825">
        <f t="shared" si="308"/>
        <v>0</v>
      </c>
      <c r="G122" s="825">
        <f t="shared" si="309"/>
        <v>0</v>
      </c>
      <c r="H122" s="825">
        <f t="shared" si="310"/>
        <v>0</v>
      </c>
      <c r="I122" s="825">
        <f t="shared" si="311"/>
        <v>0</v>
      </c>
      <c r="J122" s="825">
        <f t="shared" si="312"/>
        <v>0</v>
      </c>
      <c r="K122" s="825">
        <f t="shared" si="313"/>
        <v>0</v>
      </c>
      <c r="L122" s="832">
        <f>+L8</f>
        <v>0</v>
      </c>
      <c r="M122" s="832">
        <f>+M8</f>
        <v>0</v>
      </c>
      <c r="N122" s="832">
        <f>+N8</f>
        <v>0</v>
      </c>
      <c r="O122" s="826">
        <f t="shared" si="203"/>
        <v>0</v>
      </c>
      <c r="P122" s="832">
        <f>+P8</f>
        <v>0</v>
      </c>
      <c r="Q122" s="832">
        <f>+Q8</f>
        <v>0</v>
      </c>
      <c r="R122" s="832">
        <f>+R8</f>
        <v>0</v>
      </c>
      <c r="S122" s="826">
        <f t="shared" si="231"/>
        <v>0</v>
      </c>
      <c r="T122" s="825">
        <f t="shared" si="209"/>
        <v>0</v>
      </c>
      <c r="U122" s="832">
        <f>+U8</f>
        <v>0</v>
      </c>
      <c r="V122" s="832">
        <f>+V8</f>
        <v>0</v>
      </c>
      <c r="W122" s="832">
        <f>+W8</f>
        <v>0</v>
      </c>
      <c r="X122" s="826">
        <f t="shared" si="206"/>
        <v>0</v>
      </c>
      <c r="Y122" s="832">
        <f>+Y8</f>
        <v>0</v>
      </c>
      <c r="Z122" s="832">
        <f>+Z8</f>
        <v>0</v>
      </c>
      <c r="AA122" s="832">
        <f>+AA8</f>
        <v>0</v>
      </c>
      <c r="AB122" s="826">
        <f t="shared" si="351"/>
        <v>0</v>
      </c>
      <c r="AC122" s="825">
        <f t="shared" si="352"/>
        <v>0</v>
      </c>
    </row>
    <row r="123" spans="1:29">
      <c r="A123" s="854" t="s">
        <v>225</v>
      </c>
      <c r="B123" s="830"/>
      <c r="C123" s="827">
        <f t="shared" si="305"/>
        <v>0</v>
      </c>
      <c r="D123" s="825">
        <f t="shared" si="306"/>
        <v>0</v>
      </c>
      <c r="E123" s="825">
        <f t="shared" si="307"/>
        <v>0</v>
      </c>
      <c r="F123" s="825">
        <f t="shared" si="308"/>
        <v>0</v>
      </c>
      <c r="G123" s="825">
        <f t="shared" si="309"/>
        <v>0</v>
      </c>
      <c r="H123" s="825">
        <f t="shared" si="310"/>
        <v>0</v>
      </c>
      <c r="I123" s="825">
        <f t="shared" si="311"/>
        <v>0</v>
      </c>
      <c r="J123" s="825">
        <f t="shared" si="312"/>
        <v>0</v>
      </c>
      <c r="K123" s="825">
        <f t="shared" si="313"/>
        <v>0</v>
      </c>
      <c r="L123" s="832">
        <f>+L12+L15+L19+L24+L34+L38+L41+L50+L53+L60+L63+L66+L69+L72+L75+L78+L81+L84+L87+L90+L93+L96+L99+L102+L105+L108+L115+L120+L27+L111</f>
        <v>0</v>
      </c>
      <c r="M123" s="832">
        <f>+M12+M15+M19+M24+M34+M38+M41+M50+M53+M60+M63+M66+M69+M72+M75+M78+M81+M84+M87+M90+M93+M96+M99+M102+M105+M108+M115+M120+M27+M111</f>
        <v>0</v>
      </c>
      <c r="N123" s="832">
        <f>+N12+N15+N19+N24+N34+N38+N41+N50+N53+N60+N63+N66+N69+N72+N75+N78+N81+N84+N87+N90+N93+N96+N99+N102+N105+N108+N115+N120+N27+N111</f>
        <v>0</v>
      </c>
      <c r="O123" s="826">
        <f t="shared" si="203"/>
        <v>0</v>
      </c>
      <c r="P123" s="832">
        <f>+P12+P15+P19+P24+P34+P38+P41+P50+P53+P60+P63+P66+P69+P72+P75+P78+P81+P84+P87+P90+P93+P96+P99+P102+P105+P108+P115+P120+P27+P111</f>
        <v>0</v>
      </c>
      <c r="Q123" s="832">
        <f>+Q12+Q15+Q19+Q24+Q34+Q38+Q41+Q50+Q53+Q60+Q63+Q66+Q69+Q72+Q75+Q78+Q81+Q84+Q87+Q90+Q93+Q96+Q99+Q102+Q105+Q108+Q115+Q120+Q27+Q111</f>
        <v>0</v>
      </c>
      <c r="R123" s="832">
        <f>+R12+R15+R19+R24+R34+R38+R41+R50+R53+R60+R63+R66+R69+R72+R75+R78+R81+R84+R87+R90+R93+R96+R99+R102+R105+R108+R115+R120+R27+R111</f>
        <v>0</v>
      </c>
      <c r="S123" s="826">
        <f t="shared" si="231"/>
        <v>0</v>
      </c>
      <c r="T123" s="825">
        <f t="shared" si="209"/>
        <v>0</v>
      </c>
      <c r="U123" s="832">
        <f>+U12+U15+U19+U24+U34+U38+U41+U50+U53+U60+U63+U66+U69+U72+U75+U78+U81+U84+U87+U90+U93+U96+U99+U102+U105+U108+U115+U120+U27+U111</f>
        <v>0</v>
      </c>
      <c r="V123" s="832">
        <f>+V12+V15+V19+V24+V34+V38+V41+V50+V53+V60+V63+V66+V69+V72+V75+V78+V81+V84+V87+V90+V93+V96+V99+V102+V105+V108+V115+V120+V27+V111</f>
        <v>0</v>
      </c>
      <c r="W123" s="832">
        <f>+W12+W15+W19+W24+W34+W38+W41+W50+W53+W60+W63+W66+W69+W72+W75+W78+W81+W84+W87+W90+W93+W96+W99+W102+W105+W108+W115+W120+W27+W111</f>
        <v>0</v>
      </c>
      <c r="X123" s="826">
        <f t="shared" si="206"/>
        <v>0</v>
      </c>
      <c r="Y123" s="832">
        <f>+Y12+Y15+Y19+Y24+Y34+Y38+Y41+Y50+Y53+Y60+Y63+Y66+Y69+Y72+Y75+Y78+Y81+Y84+Y87+Y90+Y93+Y96+Y99+Y102+Y105+Y108+Y115+Y120+Y27+Y111</f>
        <v>0</v>
      </c>
      <c r="Z123" s="832">
        <f>+Z12+Z15+Z19+Z24+Z34+Z38+Z41+Z50+Z53+Z60+Z63+Z66+Z69+Z72+Z75+Z78+Z81+Z84+Z87+Z90+Z93+Z96+Z99+Z102+Z105+Z108+Z115+Z120+Z27+Z111</f>
        <v>0</v>
      </c>
      <c r="AA123" s="832">
        <f>+AA12+AA15+AA19+AA24+AA34+AA38+AA41+AA50+AA53+AA60+AA63+AA66+AA69+AA72+AA75+AA78+AA81+AA84+AA87+AA90+AA93+AA96+AA99+AA102+AA105+AA108+AA115+AA120+AA27+AA111</f>
        <v>0</v>
      </c>
      <c r="AB123" s="826">
        <f t="shared" si="351"/>
        <v>0</v>
      </c>
      <c r="AC123" s="825">
        <f t="shared" si="352"/>
        <v>0</v>
      </c>
    </row>
    <row r="124" spans="1:29">
      <c r="A124" s="854" t="s">
        <v>226</v>
      </c>
      <c r="B124" s="830"/>
      <c r="C124" s="827">
        <f t="shared" si="305"/>
        <v>0</v>
      </c>
      <c r="D124" s="825">
        <f t="shared" si="306"/>
        <v>0</v>
      </c>
      <c r="E124" s="825">
        <f t="shared" si="307"/>
        <v>0</v>
      </c>
      <c r="F124" s="825">
        <f t="shared" si="308"/>
        <v>0</v>
      </c>
      <c r="G124" s="825">
        <f t="shared" si="309"/>
        <v>0</v>
      </c>
      <c r="H124" s="825">
        <f t="shared" si="310"/>
        <v>0</v>
      </c>
      <c r="I124" s="825">
        <f t="shared" si="311"/>
        <v>0</v>
      </c>
      <c r="J124" s="825">
        <f t="shared" si="312"/>
        <v>0</v>
      </c>
      <c r="K124" s="825">
        <f t="shared" si="313"/>
        <v>0</v>
      </c>
      <c r="L124" s="832">
        <f>+L13+L16+L20+L25+L29+L35+L39+L42+L51+L54+L61+L64+L67+L70+L73+L76+L79+L82+L85+L88+L91+L94+L97+L100+L103+L106+L109+L116+L28+L112+L121+L118</f>
        <v>0</v>
      </c>
      <c r="M124" s="832">
        <f>+M13+M16+M20+M25+M29+M35+M39+M42+M51+M54+M61+M64+M67+M70+M73+M76+M79+M82+M85+M88+M91+M94+M97+M100+M103+M106+M109+M116+M28+M112+M121+M118</f>
        <v>0</v>
      </c>
      <c r="N124" s="832">
        <f>+N13+N16+N20+N25+N29+N35+N39+N42+N51+N54+N61+N64+N67+N70+N73+N76+N79+N82+N85+N88+N91+N94+N97+N100+N103+N106+N109+N116+N28+N112+N121+N118</f>
        <v>0</v>
      </c>
      <c r="O124" s="826">
        <f t="shared" si="203"/>
        <v>0</v>
      </c>
      <c r="P124" s="832">
        <f>+P13+P16+P20+P25+P29+P35+P39+P42+P51+P54+P61+P64+P67+P70+P73+P76+P79+P82+P85+P88+P91+P94+P97+P100+P103+P106+P109+P116+P28+P112+P121+P118</f>
        <v>0</v>
      </c>
      <c r="Q124" s="832">
        <f>+Q13+Q16+Q20+Q25+Q29+Q35+Q39+Q42+Q51+Q54+Q61+Q64+Q67+Q70+Q73+Q76+Q79+Q82+Q85+Q88+Q91+Q94+Q97+Q100+Q103+Q106+Q109+Q116+Q28+Q112+Q121+Q118</f>
        <v>0</v>
      </c>
      <c r="R124" s="832">
        <f>+R13+R16+R20+R25+R29+R35+R39+R42+R51+R54+R61+R64+R67+R70+R73+R76+R79+R82+R85+R88+R91+R94+R97+R100+R103+R106+R109+R116+R28+R112+R121+R118</f>
        <v>0</v>
      </c>
      <c r="S124" s="826">
        <f t="shared" si="231"/>
        <v>0</v>
      </c>
      <c r="T124" s="825">
        <f t="shared" si="209"/>
        <v>0</v>
      </c>
      <c r="U124" s="832">
        <f>+U13+U16+U20+U25+U29+U35+U39+U42+U51+U54+U61+U64+U67+U70+U73+U76+U79+U82+U85+U88+U91+U94+U97+U100+U103+U106+U109+U116+U28+U112+U121+U118</f>
        <v>0</v>
      </c>
      <c r="V124" s="832">
        <f>+V13+V16+V20+V25+V29+V35+V39+V42+V51+V54+V61+V64+V67+V70+V73+V76+V79+V82+V85+V88+V91+V94+V97+V100+V103+V106+V109+V116+V28+V112+V121+V118</f>
        <v>0</v>
      </c>
      <c r="W124" s="832">
        <f>+W13+W16+W20+W25+W29+W35+W39+W42+W51+W54+W61+W64+W67+W70+W73+W76+W79+W82+W85+W88+W91+W94+W97+W100+W103+W106+W109+W116+W28+W112+W121+W118</f>
        <v>0</v>
      </c>
      <c r="X124" s="826">
        <f t="shared" si="206"/>
        <v>0</v>
      </c>
      <c r="Y124" s="832">
        <f>+Y13+Y16+Y20+Y25+Y29+Y35+Y39+Y42+Y51+Y54+Y61+Y64+Y67+Y70+Y73+Y76+Y79+Y82+Y85+Y88+Y91+Y94+Y97+Y100+Y103+Y106+Y109+Y116+Y28+Y112+Y121+Y118</f>
        <v>0</v>
      </c>
      <c r="Z124" s="832">
        <f>+Z13+Z16+Z20+Z25+Z29+Z35+Z39+Z42+Z51+Z54+Z61+Z64+Z67+Z70+Z73+Z76+Z79+Z82+Z85+Z88+Z91+Z94+Z97+Z100+Z103+Z106+Z109+Z116+Z28+Z112+Z121+Z118</f>
        <v>0</v>
      </c>
      <c r="AA124" s="832">
        <f>+AA13+AA16+AA20+AA25+AA29+AA35+AA39+AA42+AA51+AA54+AA61+AA64+AA67+AA70+AA73+AA76+AA79+AA82+AA85+AA88+AA91+AA94+AA97+AA100+AA103+AA106+AA109+AA116+AA28+AA112+AA121+AA118</f>
        <v>0</v>
      </c>
      <c r="AB124" s="826">
        <f t="shared" si="351"/>
        <v>0</v>
      </c>
      <c r="AC124" s="825">
        <f t="shared" si="352"/>
        <v>0</v>
      </c>
    </row>
    <row r="125" spans="1:29">
      <c r="A125" s="859">
        <v>2</v>
      </c>
      <c r="B125" s="830" t="s">
        <v>274</v>
      </c>
      <c r="C125" s="827">
        <f t="shared" si="305"/>
        <v>0</v>
      </c>
      <c r="D125" s="825">
        <f t="shared" si="306"/>
        <v>0</v>
      </c>
      <c r="E125" s="825">
        <f t="shared" si="307"/>
        <v>0</v>
      </c>
      <c r="F125" s="825">
        <f t="shared" si="308"/>
        <v>0</v>
      </c>
      <c r="G125" s="825">
        <f t="shared" si="309"/>
        <v>0</v>
      </c>
      <c r="H125" s="825">
        <f t="shared" si="310"/>
        <v>0</v>
      </c>
      <c r="I125" s="825">
        <f t="shared" si="311"/>
        <v>0</v>
      </c>
      <c r="J125" s="825">
        <f t="shared" si="312"/>
        <v>0</v>
      </c>
      <c r="K125" s="825">
        <f t="shared" si="313"/>
        <v>0</v>
      </c>
      <c r="L125" s="835"/>
      <c r="M125" s="835"/>
      <c r="N125" s="835"/>
      <c r="O125" s="826">
        <f t="shared" si="203"/>
        <v>0</v>
      </c>
      <c r="P125" s="835"/>
      <c r="Q125" s="835"/>
      <c r="R125" s="835"/>
      <c r="S125" s="826">
        <f t="shared" si="231"/>
        <v>0</v>
      </c>
      <c r="T125" s="825">
        <f t="shared" si="209"/>
        <v>0</v>
      </c>
      <c r="U125" s="835"/>
      <c r="V125" s="835"/>
      <c r="W125" s="835"/>
      <c r="X125" s="826">
        <f t="shared" si="206"/>
        <v>0</v>
      </c>
      <c r="Y125" s="835"/>
      <c r="Z125" s="835"/>
      <c r="AA125" s="835"/>
      <c r="AB125" s="826">
        <f t="shared" si="351"/>
        <v>0</v>
      </c>
      <c r="AC125" s="825">
        <f t="shared" si="352"/>
        <v>0</v>
      </c>
    </row>
    <row r="126" spans="1:29">
      <c r="A126" s="854"/>
      <c r="B126" s="837" t="s">
        <v>29</v>
      </c>
      <c r="C126" s="827">
        <f t="shared" si="305"/>
        <v>0</v>
      </c>
      <c r="D126" s="825">
        <f t="shared" si="306"/>
        <v>0</v>
      </c>
      <c r="E126" s="825">
        <f t="shared" si="307"/>
        <v>0</v>
      </c>
      <c r="F126" s="825">
        <f t="shared" si="308"/>
        <v>0</v>
      </c>
      <c r="G126" s="825">
        <f t="shared" si="309"/>
        <v>0</v>
      </c>
      <c r="H126" s="825">
        <f t="shared" si="310"/>
        <v>0</v>
      </c>
      <c r="I126" s="825">
        <f t="shared" si="311"/>
        <v>0</v>
      </c>
      <c r="J126" s="825">
        <f t="shared" si="312"/>
        <v>0</v>
      </c>
      <c r="K126" s="825">
        <f t="shared" si="313"/>
        <v>0</v>
      </c>
      <c r="L126" s="826">
        <f>+ROUND(L125*-0.1,-1)</f>
        <v>0</v>
      </c>
      <c r="M126" s="826">
        <f>+ROUND(M125*-0.1,-1)</f>
        <v>0</v>
      </c>
      <c r="N126" s="826">
        <f>+ROUND(N125*-0.1,-1)</f>
        <v>0</v>
      </c>
      <c r="O126" s="826">
        <f t="shared" si="203"/>
        <v>0</v>
      </c>
      <c r="P126" s="826">
        <f>+ROUND(P125*-0.1,-1)</f>
        <v>0</v>
      </c>
      <c r="Q126" s="826">
        <f>+ROUND(Q125*-0.1,-1)</f>
        <v>0</v>
      </c>
      <c r="R126" s="826">
        <f>+ROUND(R125*-0.1,-1)</f>
        <v>0</v>
      </c>
      <c r="S126" s="826">
        <f t="shared" si="231"/>
        <v>0</v>
      </c>
      <c r="T126" s="825">
        <f t="shared" si="209"/>
        <v>0</v>
      </c>
      <c r="U126" s="826">
        <f>+ROUND(U125*-0.1,-1)</f>
        <v>0</v>
      </c>
      <c r="V126" s="826">
        <f>+ROUND(V125*-0.1,-1)</f>
        <v>0</v>
      </c>
      <c r="W126" s="826">
        <f>+ROUND(W125*-0.1,-1)</f>
        <v>0</v>
      </c>
      <c r="X126" s="826">
        <f t="shared" si="206"/>
        <v>0</v>
      </c>
      <c r="Y126" s="826">
        <f>+ROUND(Y125*-0.1,-1)</f>
        <v>0</v>
      </c>
      <c r="Z126" s="826">
        <f>+ROUND(Z125*-0.1,-1)</f>
        <v>0</v>
      </c>
      <c r="AA126" s="826">
        <f>+ROUND(AA125*-0.1,-1)</f>
        <v>0</v>
      </c>
      <c r="AB126" s="826">
        <f t="shared" si="351"/>
        <v>0</v>
      </c>
      <c r="AC126" s="825">
        <f t="shared" si="352"/>
        <v>0</v>
      </c>
    </row>
    <row r="127" spans="1:29">
      <c r="A127" s="854"/>
      <c r="B127" s="837" t="s">
        <v>30</v>
      </c>
      <c r="C127" s="827">
        <f t="shared" si="305"/>
        <v>0</v>
      </c>
      <c r="D127" s="825">
        <f t="shared" si="306"/>
        <v>0</v>
      </c>
      <c r="E127" s="825">
        <f t="shared" si="307"/>
        <v>0</v>
      </c>
      <c r="F127" s="825">
        <f t="shared" si="308"/>
        <v>0</v>
      </c>
      <c r="G127" s="825">
        <f t="shared" si="309"/>
        <v>0</v>
      </c>
      <c r="H127" s="825">
        <f t="shared" si="310"/>
        <v>0</v>
      </c>
      <c r="I127" s="825">
        <f t="shared" si="311"/>
        <v>0</v>
      </c>
      <c r="J127" s="825">
        <f t="shared" si="312"/>
        <v>0</v>
      </c>
      <c r="K127" s="825">
        <f t="shared" si="313"/>
        <v>0</v>
      </c>
      <c r="L127" s="826">
        <f t="shared" ref="L127" si="353">+L125+L126</f>
        <v>0</v>
      </c>
      <c r="M127" s="826">
        <f t="shared" ref="M127:N127" si="354">+M125+M126</f>
        <v>0</v>
      </c>
      <c r="N127" s="826">
        <f t="shared" si="354"/>
        <v>0</v>
      </c>
      <c r="O127" s="826">
        <f t="shared" si="203"/>
        <v>0</v>
      </c>
      <c r="P127" s="826">
        <f t="shared" ref="P127:R127" si="355">+P125+P126</f>
        <v>0</v>
      </c>
      <c r="Q127" s="826">
        <f t="shared" si="355"/>
        <v>0</v>
      </c>
      <c r="R127" s="826">
        <f t="shared" si="355"/>
        <v>0</v>
      </c>
      <c r="S127" s="826">
        <f t="shared" si="231"/>
        <v>0</v>
      </c>
      <c r="T127" s="825">
        <f t="shared" si="209"/>
        <v>0</v>
      </c>
      <c r="U127" s="826">
        <f t="shared" ref="U127:W127" si="356">+U125+U126</f>
        <v>0</v>
      </c>
      <c r="V127" s="826">
        <f t="shared" si="356"/>
        <v>0</v>
      </c>
      <c r="W127" s="826">
        <f t="shared" si="356"/>
        <v>0</v>
      </c>
      <c r="X127" s="826">
        <f t="shared" si="206"/>
        <v>0</v>
      </c>
      <c r="Y127" s="826">
        <f t="shared" ref="Y127:AA127" si="357">+Y125+Y126</f>
        <v>0</v>
      </c>
      <c r="Z127" s="826">
        <f t="shared" si="357"/>
        <v>0</v>
      </c>
      <c r="AA127" s="826">
        <f t="shared" si="357"/>
        <v>0</v>
      </c>
      <c r="AB127" s="826">
        <f t="shared" si="351"/>
        <v>0</v>
      </c>
      <c r="AC127" s="825">
        <f t="shared" si="352"/>
        <v>0</v>
      </c>
    </row>
    <row r="128" spans="1:29">
      <c r="A128" s="859">
        <v>3</v>
      </c>
      <c r="B128" s="830" t="s">
        <v>437</v>
      </c>
      <c r="C128" s="827">
        <f t="shared" si="305"/>
        <v>0</v>
      </c>
      <c r="D128" s="825">
        <f t="shared" si="306"/>
        <v>0</v>
      </c>
      <c r="E128" s="825">
        <f t="shared" si="307"/>
        <v>0</v>
      </c>
      <c r="F128" s="825">
        <f t="shared" si="308"/>
        <v>0</v>
      </c>
      <c r="G128" s="825">
        <f t="shared" si="309"/>
        <v>0</v>
      </c>
      <c r="H128" s="825">
        <f t="shared" si="310"/>
        <v>0</v>
      </c>
      <c r="I128" s="825">
        <f t="shared" si="311"/>
        <v>0</v>
      </c>
      <c r="J128" s="825">
        <f t="shared" si="312"/>
        <v>0</v>
      </c>
      <c r="K128" s="825">
        <f t="shared" si="313"/>
        <v>0</v>
      </c>
      <c r="L128" s="835"/>
      <c r="M128" s="835"/>
      <c r="N128" s="835"/>
      <c r="O128" s="826">
        <f t="shared" si="203"/>
        <v>0</v>
      </c>
      <c r="P128" s="835"/>
      <c r="Q128" s="835"/>
      <c r="R128" s="835"/>
      <c r="S128" s="826">
        <f t="shared" si="231"/>
        <v>0</v>
      </c>
      <c r="T128" s="825">
        <f t="shared" si="209"/>
        <v>0</v>
      </c>
      <c r="U128" s="835"/>
      <c r="V128" s="835"/>
      <c r="W128" s="835"/>
      <c r="X128" s="826">
        <f t="shared" si="206"/>
        <v>0</v>
      </c>
      <c r="Y128" s="835"/>
      <c r="Z128" s="835"/>
      <c r="AA128" s="835"/>
      <c r="AB128" s="826">
        <f t="shared" si="351"/>
        <v>0</v>
      </c>
      <c r="AC128" s="825">
        <f t="shared" si="352"/>
        <v>0</v>
      </c>
    </row>
    <row r="129" spans="1:29">
      <c r="A129" s="854"/>
      <c r="B129" s="837" t="s">
        <v>29</v>
      </c>
      <c r="C129" s="827">
        <f t="shared" si="305"/>
        <v>0</v>
      </c>
      <c r="D129" s="825">
        <f t="shared" si="306"/>
        <v>0</v>
      </c>
      <c r="E129" s="825">
        <f t="shared" si="307"/>
        <v>0</v>
      </c>
      <c r="F129" s="825">
        <f t="shared" si="308"/>
        <v>0</v>
      </c>
      <c r="G129" s="825">
        <f t="shared" si="309"/>
        <v>0</v>
      </c>
      <c r="H129" s="825">
        <f t="shared" si="310"/>
        <v>0</v>
      </c>
      <c r="I129" s="825">
        <f t="shared" si="311"/>
        <v>0</v>
      </c>
      <c r="J129" s="825">
        <f t="shared" si="312"/>
        <v>0</v>
      </c>
      <c r="K129" s="825">
        <f t="shared" si="313"/>
        <v>0</v>
      </c>
      <c r="L129" s="826">
        <f t="shared" ref="L129" si="358">+ROUND(L128*-0.1,-1)</f>
        <v>0</v>
      </c>
      <c r="M129" s="826">
        <f t="shared" ref="M129:N129" si="359">+ROUND(M128*-0.1,-1)</f>
        <v>0</v>
      </c>
      <c r="N129" s="826">
        <f t="shared" si="359"/>
        <v>0</v>
      </c>
      <c r="O129" s="826">
        <f t="shared" si="203"/>
        <v>0</v>
      </c>
      <c r="P129" s="826">
        <f t="shared" ref="P129:R129" si="360">+ROUND(P128*-0.1,-1)</f>
        <v>0</v>
      </c>
      <c r="Q129" s="826">
        <f t="shared" si="360"/>
        <v>0</v>
      </c>
      <c r="R129" s="826">
        <f t="shared" si="360"/>
        <v>0</v>
      </c>
      <c r="S129" s="826">
        <f t="shared" si="231"/>
        <v>0</v>
      </c>
      <c r="T129" s="825">
        <f t="shared" si="209"/>
        <v>0</v>
      </c>
      <c r="U129" s="826">
        <f t="shared" ref="U129:W129" si="361">+ROUND(U128*-0.1,-1)</f>
        <v>0</v>
      </c>
      <c r="V129" s="826">
        <f t="shared" si="361"/>
        <v>0</v>
      </c>
      <c r="W129" s="826">
        <f t="shared" si="361"/>
        <v>0</v>
      </c>
      <c r="X129" s="826">
        <f t="shared" si="206"/>
        <v>0</v>
      </c>
      <c r="Y129" s="826">
        <f t="shared" ref="Y129:AA129" si="362">+ROUND(Y128*-0.1,-1)</f>
        <v>0</v>
      </c>
      <c r="Z129" s="826">
        <f t="shared" si="362"/>
        <v>0</v>
      </c>
      <c r="AA129" s="826">
        <f t="shared" si="362"/>
        <v>0</v>
      </c>
      <c r="AB129" s="826">
        <f t="shared" si="351"/>
        <v>0</v>
      </c>
      <c r="AC129" s="825">
        <f t="shared" si="352"/>
        <v>0</v>
      </c>
    </row>
    <row r="130" spans="1:29">
      <c r="A130" s="854"/>
      <c r="B130" s="837" t="s">
        <v>30</v>
      </c>
      <c r="C130" s="827">
        <f t="shared" si="305"/>
        <v>0</v>
      </c>
      <c r="D130" s="825">
        <f t="shared" si="306"/>
        <v>0</v>
      </c>
      <c r="E130" s="825">
        <f t="shared" si="307"/>
        <v>0</v>
      </c>
      <c r="F130" s="825">
        <f t="shared" si="308"/>
        <v>0</v>
      </c>
      <c r="G130" s="825">
        <f t="shared" si="309"/>
        <v>0</v>
      </c>
      <c r="H130" s="825">
        <f t="shared" si="310"/>
        <v>0</v>
      </c>
      <c r="I130" s="825">
        <f t="shared" si="311"/>
        <v>0</v>
      </c>
      <c r="J130" s="825">
        <f t="shared" si="312"/>
        <v>0</v>
      </c>
      <c r="K130" s="825">
        <f t="shared" si="313"/>
        <v>0</v>
      </c>
      <c r="L130" s="826">
        <f t="shared" ref="L130" si="363">+L128+L129</f>
        <v>0</v>
      </c>
      <c r="M130" s="826">
        <f t="shared" ref="M130:N130" si="364">+M128+M129</f>
        <v>0</v>
      </c>
      <c r="N130" s="826">
        <f t="shared" si="364"/>
        <v>0</v>
      </c>
      <c r="O130" s="826">
        <f t="shared" si="203"/>
        <v>0</v>
      </c>
      <c r="P130" s="826">
        <f t="shared" ref="P130:R130" si="365">+P128+P129</f>
        <v>0</v>
      </c>
      <c r="Q130" s="826">
        <f t="shared" si="365"/>
        <v>0</v>
      </c>
      <c r="R130" s="826">
        <f t="shared" si="365"/>
        <v>0</v>
      </c>
      <c r="S130" s="826">
        <f t="shared" si="231"/>
        <v>0</v>
      </c>
      <c r="T130" s="825">
        <f t="shared" si="209"/>
        <v>0</v>
      </c>
      <c r="U130" s="826">
        <f t="shared" ref="U130:W130" si="366">+U128+U129</f>
        <v>0</v>
      </c>
      <c r="V130" s="826">
        <f t="shared" si="366"/>
        <v>0</v>
      </c>
      <c r="W130" s="826">
        <f t="shared" si="366"/>
        <v>0</v>
      </c>
      <c r="X130" s="826">
        <f t="shared" si="206"/>
        <v>0</v>
      </c>
      <c r="Y130" s="826">
        <f t="shared" ref="Y130:AA130" si="367">+Y128+Y129</f>
        <v>0</v>
      </c>
      <c r="Z130" s="826">
        <f t="shared" si="367"/>
        <v>0</v>
      </c>
      <c r="AA130" s="826">
        <f t="shared" si="367"/>
        <v>0</v>
      </c>
      <c r="AB130" s="826">
        <f t="shared" si="351"/>
        <v>0</v>
      </c>
      <c r="AC130" s="825">
        <f t="shared" si="352"/>
        <v>0</v>
      </c>
    </row>
    <row r="131" spans="1:29">
      <c r="A131" s="859">
        <v>4</v>
      </c>
      <c r="B131" s="860" t="s">
        <v>276</v>
      </c>
      <c r="C131" s="827">
        <f t="shared" si="305"/>
        <v>0</v>
      </c>
      <c r="D131" s="825">
        <f t="shared" si="306"/>
        <v>0</v>
      </c>
      <c r="E131" s="825">
        <f t="shared" si="307"/>
        <v>0</v>
      </c>
      <c r="F131" s="825">
        <f t="shared" si="308"/>
        <v>0</v>
      </c>
      <c r="G131" s="825">
        <f t="shared" si="309"/>
        <v>0</v>
      </c>
      <c r="H131" s="825">
        <f t="shared" si="310"/>
        <v>0</v>
      </c>
      <c r="I131" s="825">
        <f t="shared" si="311"/>
        <v>0</v>
      </c>
      <c r="J131" s="825">
        <f t="shared" si="312"/>
        <v>0</v>
      </c>
      <c r="K131" s="825">
        <f t="shared" si="313"/>
        <v>0</v>
      </c>
      <c r="L131" s="835"/>
      <c r="M131" s="835"/>
      <c r="N131" s="835"/>
      <c r="O131" s="826">
        <f t="shared" si="203"/>
        <v>0</v>
      </c>
      <c r="P131" s="835"/>
      <c r="Q131" s="835"/>
      <c r="R131" s="835"/>
      <c r="S131" s="826">
        <f t="shared" si="231"/>
        <v>0</v>
      </c>
      <c r="T131" s="825">
        <f t="shared" si="209"/>
        <v>0</v>
      </c>
      <c r="U131" s="835"/>
      <c r="V131" s="835"/>
      <c r="W131" s="835"/>
      <c r="X131" s="826">
        <f t="shared" si="206"/>
        <v>0</v>
      </c>
      <c r="Y131" s="835"/>
      <c r="Z131" s="835"/>
      <c r="AA131" s="835"/>
      <c r="AB131" s="826">
        <f t="shared" si="351"/>
        <v>0</v>
      </c>
      <c r="AC131" s="825">
        <f t="shared" si="352"/>
        <v>0</v>
      </c>
    </row>
    <row r="132" spans="1:29">
      <c r="A132" s="854"/>
      <c r="B132" s="837" t="s">
        <v>29</v>
      </c>
      <c r="C132" s="827">
        <f t="shared" si="305"/>
        <v>0</v>
      </c>
      <c r="D132" s="825">
        <f t="shared" si="306"/>
        <v>0</v>
      </c>
      <c r="E132" s="825">
        <f t="shared" si="307"/>
        <v>0</v>
      </c>
      <c r="F132" s="825">
        <f t="shared" si="308"/>
        <v>0</v>
      </c>
      <c r="G132" s="825">
        <f t="shared" si="309"/>
        <v>0</v>
      </c>
      <c r="H132" s="825">
        <f t="shared" si="310"/>
        <v>0</v>
      </c>
      <c r="I132" s="825">
        <f t="shared" si="311"/>
        <v>0</v>
      </c>
      <c r="J132" s="825">
        <f t="shared" si="312"/>
        <v>0</v>
      </c>
      <c r="K132" s="825">
        <f t="shared" si="313"/>
        <v>0</v>
      </c>
      <c r="L132" s="826">
        <f t="shared" ref="L132" si="368">+ROUND(L131*-0.1,-1)</f>
        <v>0</v>
      </c>
      <c r="M132" s="826">
        <f t="shared" ref="M132:N132" si="369">+ROUND(M131*-0.1,-1)</f>
        <v>0</v>
      </c>
      <c r="N132" s="826">
        <f t="shared" si="369"/>
        <v>0</v>
      </c>
      <c r="O132" s="826">
        <f t="shared" si="203"/>
        <v>0</v>
      </c>
      <c r="P132" s="826">
        <f t="shared" ref="P132:R132" si="370">+ROUND(P131*-0.1,-1)</f>
        <v>0</v>
      </c>
      <c r="Q132" s="826">
        <f t="shared" si="370"/>
        <v>0</v>
      </c>
      <c r="R132" s="826">
        <f t="shared" si="370"/>
        <v>0</v>
      </c>
      <c r="S132" s="826">
        <f t="shared" si="231"/>
        <v>0</v>
      </c>
      <c r="T132" s="825">
        <f t="shared" si="209"/>
        <v>0</v>
      </c>
      <c r="U132" s="826">
        <f t="shared" ref="U132:W132" si="371">+ROUND(U131*-0.1,-1)</f>
        <v>0</v>
      </c>
      <c r="V132" s="826">
        <f t="shared" si="371"/>
        <v>0</v>
      </c>
      <c r="W132" s="826">
        <f t="shared" si="371"/>
        <v>0</v>
      </c>
      <c r="X132" s="826">
        <f t="shared" si="206"/>
        <v>0</v>
      </c>
      <c r="Y132" s="826">
        <f t="shared" ref="Y132:AA132" si="372">+ROUND(Y131*-0.1,-1)</f>
        <v>0</v>
      </c>
      <c r="Z132" s="826">
        <f t="shared" si="372"/>
        <v>0</v>
      </c>
      <c r="AA132" s="826">
        <f t="shared" si="372"/>
        <v>0</v>
      </c>
      <c r="AB132" s="826">
        <f t="shared" si="351"/>
        <v>0</v>
      </c>
      <c r="AC132" s="825">
        <f t="shared" si="352"/>
        <v>0</v>
      </c>
    </row>
    <row r="133" spans="1:29">
      <c r="A133" s="854"/>
      <c r="B133" s="837" t="s">
        <v>30</v>
      </c>
      <c r="C133" s="827">
        <f t="shared" si="305"/>
        <v>0</v>
      </c>
      <c r="D133" s="825">
        <f t="shared" si="306"/>
        <v>0</v>
      </c>
      <c r="E133" s="825">
        <f t="shared" si="307"/>
        <v>0</v>
      </c>
      <c r="F133" s="825">
        <f t="shared" si="308"/>
        <v>0</v>
      </c>
      <c r="G133" s="825">
        <f t="shared" si="309"/>
        <v>0</v>
      </c>
      <c r="H133" s="825">
        <f t="shared" si="310"/>
        <v>0</v>
      </c>
      <c r="I133" s="825">
        <f t="shared" si="311"/>
        <v>0</v>
      </c>
      <c r="J133" s="825">
        <f t="shared" si="312"/>
        <v>0</v>
      </c>
      <c r="K133" s="825">
        <f t="shared" si="313"/>
        <v>0</v>
      </c>
      <c r="L133" s="826">
        <f t="shared" ref="L133" si="373">+L131+L132</f>
        <v>0</v>
      </c>
      <c r="M133" s="826">
        <f t="shared" ref="M133:N133" si="374">+M131+M132</f>
        <v>0</v>
      </c>
      <c r="N133" s="826">
        <f t="shared" si="374"/>
        <v>0</v>
      </c>
      <c r="O133" s="826">
        <f t="shared" si="203"/>
        <v>0</v>
      </c>
      <c r="P133" s="826">
        <f t="shared" ref="P133:R133" si="375">+P131+P132</f>
        <v>0</v>
      </c>
      <c r="Q133" s="826">
        <f t="shared" si="375"/>
        <v>0</v>
      </c>
      <c r="R133" s="826">
        <f t="shared" si="375"/>
        <v>0</v>
      </c>
      <c r="S133" s="826">
        <f t="shared" si="231"/>
        <v>0</v>
      </c>
      <c r="T133" s="825">
        <f t="shared" si="209"/>
        <v>0</v>
      </c>
      <c r="U133" s="826">
        <f t="shared" ref="U133:W133" si="376">+U131+U132</f>
        <v>0</v>
      </c>
      <c r="V133" s="826">
        <f t="shared" si="376"/>
        <v>0</v>
      </c>
      <c r="W133" s="826">
        <f t="shared" si="376"/>
        <v>0</v>
      </c>
      <c r="X133" s="826">
        <f t="shared" si="206"/>
        <v>0</v>
      </c>
      <c r="Y133" s="826">
        <f t="shared" ref="Y133:AA133" si="377">+Y131+Y132</f>
        <v>0</v>
      </c>
      <c r="Z133" s="826">
        <f t="shared" si="377"/>
        <v>0</v>
      </c>
      <c r="AA133" s="826">
        <f t="shared" si="377"/>
        <v>0</v>
      </c>
      <c r="AB133" s="826">
        <f t="shared" si="351"/>
        <v>0</v>
      </c>
      <c r="AC133" s="825">
        <f t="shared" si="352"/>
        <v>0</v>
      </c>
    </row>
    <row r="134" spans="1:29">
      <c r="A134" s="833" t="s">
        <v>227</v>
      </c>
      <c r="B134" s="860"/>
      <c r="C134" s="827">
        <f t="shared" si="305"/>
        <v>0</v>
      </c>
      <c r="D134" s="825">
        <f t="shared" si="306"/>
        <v>0</v>
      </c>
      <c r="E134" s="825">
        <f t="shared" si="307"/>
        <v>0</v>
      </c>
      <c r="F134" s="825">
        <f t="shared" si="308"/>
        <v>0</v>
      </c>
      <c r="G134" s="825">
        <f t="shared" si="309"/>
        <v>0</v>
      </c>
      <c r="H134" s="825">
        <f t="shared" si="310"/>
        <v>0</v>
      </c>
      <c r="I134" s="825">
        <f t="shared" si="311"/>
        <v>0</v>
      </c>
      <c r="J134" s="825">
        <f t="shared" si="312"/>
        <v>0</v>
      </c>
      <c r="K134" s="825">
        <f t="shared" si="313"/>
        <v>0</v>
      </c>
      <c r="L134" s="832">
        <f t="shared" ref="L134" si="378">+L131+L128+L125+L122</f>
        <v>0</v>
      </c>
      <c r="M134" s="832">
        <f t="shared" ref="M134:N134" si="379">+M131+M128+M125+M122</f>
        <v>0</v>
      </c>
      <c r="N134" s="832">
        <f t="shared" si="379"/>
        <v>0</v>
      </c>
      <c r="O134" s="826">
        <f t="shared" si="203"/>
        <v>0</v>
      </c>
      <c r="P134" s="832">
        <f t="shared" ref="P134:R134" si="380">+P131+P128+P125+P122</f>
        <v>0</v>
      </c>
      <c r="Q134" s="832">
        <f t="shared" si="380"/>
        <v>0</v>
      </c>
      <c r="R134" s="832">
        <f t="shared" si="380"/>
        <v>0</v>
      </c>
      <c r="S134" s="826">
        <f t="shared" si="231"/>
        <v>0</v>
      </c>
      <c r="T134" s="825">
        <f t="shared" si="209"/>
        <v>0</v>
      </c>
      <c r="U134" s="832">
        <f t="shared" ref="U134:W134" si="381">+U131+U128+U125+U122</f>
        <v>0</v>
      </c>
      <c r="V134" s="832">
        <f t="shared" si="381"/>
        <v>0</v>
      </c>
      <c r="W134" s="832">
        <f t="shared" si="381"/>
        <v>0</v>
      </c>
      <c r="X134" s="826">
        <f t="shared" si="206"/>
        <v>0</v>
      </c>
      <c r="Y134" s="832">
        <f t="shared" ref="Y134:AA134" si="382">+Y131+Y128+Y125+Y122</f>
        <v>0</v>
      </c>
      <c r="Z134" s="832">
        <f t="shared" si="382"/>
        <v>0</v>
      </c>
      <c r="AA134" s="832">
        <f t="shared" si="382"/>
        <v>0</v>
      </c>
      <c r="AB134" s="826">
        <f t="shared" si="351"/>
        <v>0</v>
      </c>
      <c r="AC134" s="825">
        <f t="shared" si="352"/>
        <v>0</v>
      </c>
    </row>
    <row r="135" spans="1:29">
      <c r="A135" s="833"/>
      <c r="B135" s="837" t="s">
        <v>421</v>
      </c>
      <c r="C135" s="827">
        <f t="shared" ref="C135:K150" si="383">+L135+U135</f>
        <v>0</v>
      </c>
      <c r="D135" s="825">
        <f t="shared" ref="D135:D147" si="384">+M135+V135</f>
        <v>0</v>
      </c>
      <c r="E135" s="825">
        <f t="shared" ref="E135:E147" si="385">+N135+W135</f>
        <v>0</v>
      </c>
      <c r="F135" s="825">
        <f t="shared" ref="F135:F147" si="386">+O135+X135</f>
        <v>0</v>
      </c>
      <c r="G135" s="825">
        <f t="shared" ref="G135:G147" si="387">+P135+Y135</f>
        <v>0</v>
      </c>
      <c r="H135" s="825">
        <f t="shared" ref="H135:H147" si="388">+Q135+Z135</f>
        <v>0</v>
      </c>
      <c r="I135" s="825">
        <f t="shared" ref="I135:I147" si="389">+R135+AA135</f>
        <v>0</v>
      </c>
      <c r="J135" s="825">
        <f t="shared" ref="J135:J147" si="390">+S135+AB135</f>
        <v>0</v>
      </c>
      <c r="K135" s="825">
        <f t="shared" ref="K135:K147" si="391">+T135+AC135</f>
        <v>0</v>
      </c>
      <c r="L135" s="832">
        <f t="shared" ref="L135:L136" si="392">+L123+L126+L129+L132</f>
        <v>0</v>
      </c>
      <c r="M135" s="832">
        <f t="shared" ref="M135:N135" si="393">+M123+M126+M129+M132</f>
        <v>0</v>
      </c>
      <c r="N135" s="832">
        <f t="shared" si="393"/>
        <v>0</v>
      </c>
      <c r="O135" s="826">
        <f t="shared" si="203"/>
        <v>0</v>
      </c>
      <c r="P135" s="832">
        <f t="shared" ref="P135:R135" si="394">+P123+P126+P129+P132</f>
        <v>0</v>
      </c>
      <c r="Q135" s="832">
        <f t="shared" si="394"/>
        <v>0</v>
      </c>
      <c r="R135" s="832">
        <f t="shared" si="394"/>
        <v>0</v>
      </c>
      <c r="S135" s="826">
        <f t="shared" si="231"/>
        <v>0</v>
      </c>
      <c r="T135" s="825">
        <f t="shared" si="209"/>
        <v>0</v>
      </c>
      <c r="U135" s="832">
        <f t="shared" ref="U135:W135" si="395">+U123+U126+U129+U132</f>
        <v>0</v>
      </c>
      <c r="V135" s="832">
        <f t="shared" si="395"/>
        <v>0</v>
      </c>
      <c r="W135" s="832">
        <f t="shared" si="395"/>
        <v>0</v>
      </c>
      <c r="X135" s="826">
        <f t="shared" si="206"/>
        <v>0</v>
      </c>
      <c r="Y135" s="832">
        <f t="shared" ref="Y135:AA135" si="396">+Y123+Y126+Y129+Y132</f>
        <v>0</v>
      </c>
      <c r="Z135" s="832">
        <f t="shared" si="396"/>
        <v>0</v>
      </c>
      <c r="AA135" s="832">
        <f t="shared" si="396"/>
        <v>0</v>
      </c>
      <c r="AB135" s="826">
        <f t="shared" si="351"/>
        <v>0</v>
      </c>
      <c r="AC135" s="825">
        <f t="shared" si="352"/>
        <v>0</v>
      </c>
    </row>
    <row r="136" spans="1:29">
      <c r="A136" s="833"/>
      <c r="B136" s="837" t="s">
        <v>428</v>
      </c>
      <c r="C136" s="827">
        <f t="shared" si="383"/>
        <v>0</v>
      </c>
      <c r="D136" s="825">
        <f t="shared" si="384"/>
        <v>0</v>
      </c>
      <c r="E136" s="825">
        <f t="shared" si="385"/>
        <v>0</v>
      </c>
      <c r="F136" s="825">
        <f t="shared" si="386"/>
        <v>0</v>
      </c>
      <c r="G136" s="825">
        <f t="shared" si="387"/>
        <v>0</v>
      </c>
      <c r="H136" s="825">
        <f t="shared" si="388"/>
        <v>0</v>
      </c>
      <c r="I136" s="825">
        <f t="shared" si="389"/>
        <v>0</v>
      </c>
      <c r="J136" s="825">
        <f t="shared" si="390"/>
        <v>0</v>
      </c>
      <c r="K136" s="825">
        <f t="shared" si="391"/>
        <v>0</v>
      </c>
      <c r="L136" s="832">
        <f t="shared" si="392"/>
        <v>0</v>
      </c>
      <c r="M136" s="832">
        <f t="shared" ref="M136:N136" si="397">+M124+M127+M130+M133</f>
        <v>0</v>
      </c>
      <c r="N136" s="832">
        <f t="shared" si="397"/>
        <v>0</v>
      </c>
      <c r="O136" s="826">
        <f t="shared" si="203"/>
        <v>0</v>
      </c>
      <c r="P136" s="832">
        <f t="shared" ref="P136:R136" si="398">+P124+P127+P130+P133</f>
        <v>0</v>
      </c>
      <c r="Q136" s="832">
        <f t="shared" si="398"/>
        <v>0</v>
      </c>
      <c r="R136" s="832">
        <f t="shared" si="398"/>
        <v>0</v>
      </c>
      <c r="S136" s="826">
        <f t="shared" si="231"/>
        <v>0</v>
      </c>
      <c r="T136" s="825">
        <f t="shared" si="209"/>
        <v>0</v>
      </c>
      <c r="U136" s="832">
        <f t="shared" ref="U136:W136" si="399">+U124+U127+U130+U133</f>
        <v>0</v>
      </c>
      <c r="V136" s="832">
        <f t="shared" si="399"/>
        <v>0</v>
      </c>
      <c r="W136" s="832">
        <f t="shared" si="399"/>
        <v>0</v>
      </c>
      <c r="X136" s="826">
        <f t="shared" si="206"/>
        <v>0</v>
      </c>
      <c r="Y136" s="832">
        <f t="shared" ref="Y136:AA136" si="400">+Y124+Y127+Y130+Y133</f>
        <v>0</v>
      </c>
      <c r="Z136" s="832">
        <f t="shared" si="400"/>
        <v>0</v>
      </c>
      <c r="AA136" s="832">
        <f t="shared" si="400"/>
        <v>0</v>
      </c>
      <c r="AB136" s="826">
        <f t="shared" si="351"/>
        <v>0</v>
      </c>
      <c r="AC136" s="825">
        <f t="shared" si="352"/>
        <v>0</v>
      </c>
    </row>
    <row r="137" spans="1:29">
      <c r="A137" s="823" t="s">
        <v>31</v>
      </c>
      <c r="B137" s="824"/>
      <c r="C137" s="827">
        <f t="shared" si="383"/>
        <v>0</v>
      </c>
      <c r="D137" s="825">
        <f t="shared" si="384"/>
        <v>0</v>
      </c>
      <c r="E137" s="825">
        <f t="shared" si="385"/>
        <v>0</v>
      </c>
      <c r="F137" s="825">
        <f t="shared" si="386"/>
        <v>0</v>
      </c>
      <c r="G137" s="825">
        <f t="shared" si="387"/>
        <v>0</v>
      </c>
      <c r="H137" s="825">
        <f t="shared" si="388"/>
        <v>0</v>
      </c>
      <c r="I137" s="825">
        <f t="shared" si="389"/>
        <v>0</v>
      </c>
      <c r="J137" s="825">
        <f t="shared" si="390"/>
        <v>0</v>
      </c>
      <c r="K137" s="825">
        <f t="shared" si="391"/>
        <v>0</v>
      </c>
      <c r="L137" s="825">
        <f t="shared" ref="L137" si="401">+L138+L141+L143+L151+L142</f>
        <v>0</v>
      </c>
      <c r="M137" s="825">
        <f t="shared" ref="M137:N137" si="402">+M138+M141+M143+M151+M142</f>
        <v>0</v>
      </c>
      <c r="N137" s="825">
        <f t="shared" si="402"/>
        <v>0</v>
      </c>
      <c r="O137" s="826">
        <f t="shared" ref="O137:O159" si="403">SUM(L137:N137)</f>
        <v>0</v>
      </c>
      <c r="P137" s="825">
        <f t="shared" ref="P137:R137" si="404">+P138+P141+P143+P151+P142</f>
        <v>0</v>
      </c>
      <c r="Q137" s="825">
        <f t="shared" si="404"/>
        <v>0</v>
      </c>
      <c r="R137" s="825">
        <f t="shared" si="404"/>
        <v>0</v>
      </c>
      <c r="S137" s="826">
        <f t="shared" si="231"/>
        <v>0</v>
      </c>
      <c r="T137" s="825">
        <f t="shared" si="209"/>
        <v>0</v>
      </c>
      <c r="U137" s="825">
        <f t="shared" ref="U137:W137" si="405">+U138+U141+U143+U151+U142</f>
        <v>0</v>
      </c>
      <c r="V137" s="825">
        <f t="shared" si="405"/>
        <v>0</v>
      </c>
      <c r="W137" s="825">
        <f t="shared" si="405"/>
        <v>0</v>
      </c>
      <c r="X137" s="826">
        <f t="shared" ref="X137:X157" si="406">SUM(U137:W137)</f>
        <v>0</v>
      </c>
      <c r="Y137" s="825">
        <f t="shared" ref="Y137:AA137" si="407">+Y138+Y141+Y143+Y151+Y142</f>
        <v>0</v>
      </c>
      <c r="Z137" s="825">
        <f t="shared" si="407"/>
        <v>0</v>
      </c>
      <c r="AA137" s="825">
        <f t="shared" si="407"/>
        <v>0</v>
      </c>
      <c r="AB137" s="826">
        <f t="shared" si="351"/>
        <v>0</v>
      </c>
      <c r="AC137" s="825">
        <f t="shared" si="352"/>
        <v>0</v>
      </c>
    </row>
    <row r="138" spans="1:29">
      <c r="A138" s="823"/>
      <c r="B138" s="823" t="s">
        <v>228</v>
      </c>
      <c r="C138" s="827">
        <f t="shared" si="383"/>
        <v>0</v>
      </c>
      <c r="D138" s="825">
        <f t="shared" si="384"/>
        <v>0</v>
      </c>
      <c r="E138" s="825">
        <f t="shared" si="385"/>
        <v>0</v>
      </c>
      <c r="F138" s="825">
        <f t="shared" si="386"/>
        <v>0</v>
      </c>
      <c r="G138" s="825">
        <f t="shared" si="387"/>
        <v>0</v>
      </c>
      <c r="H138" s="825">
        <f t="shared" si="388"/>
        <v>0</v>
      </c>
      <c r="I138" s="825">
        <f t="shared" si="389"/>
        <v>0</v>
      </c>
      <c r="J138" s="825">
        <f t="shared" si="390"/>
        <v>0</v>
      </c>
      <c r="K138" s="825">
        <f t="shared" si="391"/>
        <v>0</v>
      </c>
      <c r="L138" s="861">
        <f t="shared" ref="L138" si="408">+L139+L140</f>
        <v>0</v>
      </c>
      <c r="M138" s="861">
        <f t="shared" ref="M138:N138" si="409">+M139+M140</f>
        <v>0</v>
      </c>
      <c r="N138" s="861">
        <f t="shared" si="409"/>
        <v>0</v>
      </c>
      <c r="O138" s="826">
        <f t="shared" si="403"/>
        <v>0</v>
      </c>
      <c r="P138" s="861">
        <f t="shared" ref="P138:R138" si="410">+P139+P140</f>
        <v>0</v>
      </c>
      <c r="Q138" s="861">
        <f t="shared" si="410"/>
        <v>0</v>
      </c>
      <c r="R138" s="861">
        <f t="shared" si="410"/>
        <v>0</v>
      </c>
      <c r="S138" s="826">
        <f t="shared" si="231"/>
        <v>0</v>
      </c>
      <c r="T138" s="825">
        <f t="shared" ref="T138:T161" si="411">+S138-O138</f>
        <v>0</v>
      </c>
      <c r="U138" s="861">
        <f t="shared" ref="U138:W138" si="412">+U139+U140</f>
        <v>0</v>
      </c>
      <c r="V138" s="861">
        <f t="shared" si="412"/>
        <v>0</v>
      </c>
      <c r="W138" s="861">
        <f t="shared" si="412"/>
        <v>0</v>
      </c>
      <c r="X138" s="826">
        <f t="shared" si="406"/>
        <v>0</v>
      </c>
      <c r="Y138" s="861">
        <f t="shared" ref="Y138:AA138" si="413">+Y139+Y140</f>
        <v>0</v>
      </c>
      <c r="Z138" s="861">
        <f t="shared" si="413"/>
        <v>0</v>
      </c>
      <c r="AA138" s="861">
        <f t="shared" si="413"/>
        <v>0</v>
      </c>
      <c r="AB138" s="826">
        <f t="shared" si="351"/>
        <v>0</v>
      </c>
      <c r="AC138" s="825">
        <f t="shared" si="352"/>
        <v>0</v>
      </c>
    </row>
    <row r="139" spans="1:29">
      <c r="A139" s="823"/>
      <c r="B139" s="862" t="s">
        <v>229</v>
      </c>
      <c r="C139" s="827">
        <f t="shared" si="383"/>
        <v>0</v>
      </c>
      <c r="D139" s="825">
        <f t="shared" si="384"/>
        <v>0</v>
      </c>
      <c r="E139" s="825">
        <f t="shared" si="385"/>
        <v>0</v>
      </c>
      <c r="F139" s="825">
        <f t="shared" si="386"/>
        <v>0</v>
      </c>
      <c r="G139" s="825">
        <f t="shared" si="387"/>
        <v>0</v>
      </c>
      <c r="H139" s="825">
        <f t="shared" si="388"/>
        <v>0</v>
      </c>
      <c r="I139" s="825">
        <f t="shared" si="389"/>
        <v>0</v>
      </c>
      <c r="J139" s="825">
        <f t="shared" si="390"/>
        <v>0</v>
      </c>
      <c r="K139" s="825">
        <f t="shared" si="391"/>
        <v>0</v>
      </c>
      <c r="L139" s="863"/>
      <c r="M139" s="863"/>
      <c r="N139" s="863"/>
      <c r="O139" s="826">
        <f t="shared" si="403"/>
        <v>0</v>
      </c>
      <c r="P139" s="863"/>
      <c r="Q139" s="863"/>
      <c r="R139" s="863"/>
      <c r="S139" s="826">
        <f t="shared" si="231"/>
        <v>0</v>
      </c>
      <c r="T139" s="825">
        <f t="shared" si="411"/>
        <v>0</v>
      </c>
      <c r="U139" s="863"/>
      <c r="V139" s="863"/>
      <c r="W139" s="863"/>
      <c r="X139" s="826">
        <f t="shared" si="406"/>
        <v>0</v>
      </c>
      <c r="Y139" s="863"/>
      <c r="Z139" s="863"/>
      <c r="AA139" s="863"/>
      <c r="AB139" s="826">
        <f t="shared" si="351"/>
        <v>0</v>
      </c>
      <c r="AC139" s="825">
        <f t="shared" si="352"/>
        <v>0</v>
      </c>
    </row>
    <row r="140" spans="1:29">
      <c r="A140" s="823"/>
      <c r="B140" s="862" t="s">
        <v>230</v>
      </c>
      <c r="C140" s="827">
        <f t="shared" si="383"/>
        <v>0</v>
      </c>
      <c r="D140" s="825">
        <f t="shared" si="384"/>
        <v>0</v>
      </c>
      <c r="E140" s="825">
        <f t="shared" si="385"/>
        <v>0</v>
      </c>
      <c r="F140" s="825">
        <f t="shared" si="386"/>
        <v>0</v>
      </c>
      <c r="G140" s="825">
        <f t="shared" si="387"/>
        <v>0</v>
      </c>
      <c r="H140" s="825">
        <f t="shared" si="388"/>
        <v>0</v>
      </c>
      <c r="I140" s="825">
        <f t="shared" si="389"/>
        <v>0</v>
      </c>
      <c r="J140" s="825">
        <f t="shared" si="390"/>
        <v>0</v>
      </c>
      <c r="K140" s="825">
        <f t="shared" si="391"/>
        <v>0</v>
      </c>
      <c r="L140" s="863"/>
      <c r="M140" s="863"/>
      <c r="N140" s="863"/>
      <c r="O140" s="826">
        <f t="shared" si="403"/>
        <v>0</v>
      </c>
      <c r="P140" s="863"/>
      <c r="Q140" s="863"/>
      <c r="R140" s="863"/>
      <c r="S140" s="826">
        <f t="shared" si="231"/>
        <v>0</v>
      </c>
      <c r="T140" s="825">
        <f t="shared" si="411"/>
        <v>0</v>
      </c>
      <c r="U140" s="863"/>
      <c r="V140" s="863"/>
      <c r="W140" s="863"/>
      <c r="X140" s="826">
        <f t="shared" si="406"/>
        <v>0</v>
      </c>
      <c r="Y140" s="863"/>
      <c r="Z140" s="863"/>
      <c r="AA140" s="863"/>
      <c r="AB140" s="826">
        <f t="shared" si="351"/>
        <v>0</v>
      </c>
      <c r="AC140" s="825">
        <f t="shared" si="352"/>
        <v>0</v>
      </c>
    </row>
    <row r="141" spans="1:29">
      <c r="A141" s="828"/>
      <c r="B141" s="830" t="s">
        <v>438</v>
      </c>
      <c r="C141" s="827">
        <f t="shared" si="383"/>
        <v>0</v>
      </c>
      <c r="D141" s="825">
        <f t="shared" si="384"/>
        <v>0</v>
      </c>
      <c r="E141" s="825">
        <f t="shared" si="385"/>
        <v>0</v>
      </c>
      <c r="F141" s="825">
        <f t="shared" si="386"/>
        <v>0</v>
      </c>
      <c r="G141" s="825">
        <f t="shared" si="387"/>
        <v>0</v>
      </c>
      <c r="H141" s="825">
        <f t="shared" si="388"/>
        <v>0</v>
      </c>
      <c r="I141" s="825">
        <f t="shared" si="389"/>
        <v>0</v>
      </c>
      <c r="J141" s="825">
        <f t="shared" si="390"/>
        <v>0</v>
      </c>
      <c r="K141" s="825">
        <f t="shared" si="391"/>
        <v>0</v>
      </c>
      <c r="L141" s="835"/>
      <c r="M141" s="835"/>
      <c r="N141" s="835"/>
      <c r="O141" s="826">
        <f t="shared" si="403"/>
        <v>0</v>
      </c>
      <c r="P141" s="835"/>
      <c r="Q141" s="835"/>
      <c r="R141" s="835"/>
      <c r="S141" s="826">
        <f t="shared" ref="S141:S157" si="414">SUM(P141:R141)</f>
        <v>0</v>
      </c>
      <c r="T141" s="825">
        <f t="shared" si="411"/>
        <v>0</v>
      </c>
      <c r="U141" s="835"/>
      <c r="V141" s="835"/>
      <c r="W141" s="835"/>
      <c r="X141" s="826">
        <f t="shared" si="406"/>
        <v>0</v>
      </c>
      <c r="Y141" s="835"/>
      <c r="Z141" s="835"/>
      <c r="AA141" s="835"/>
      <c r="AB141" s="826">
        <f t="shared" ref="AB141:AB142" si="415">SUM(Y141:AA141)</f>
        <v>0</v>
      </c>
      <c r="AC141" s="825">
        <f t="shared" si="352"/>
        <v>0</v>
      </c>
    </row>
    <row r="142" spans="1:29">
      <c r="A142" s="828"/>
      <c r="B142" s="830" t="s">
        <v>277</v>
      </c>
      <c r="C142" s="827">
        <f t="shared" si="383"/>
        <v>0</v>
      </c>
      <c r="D142" s="825">
        <f t="shared" si="384"/>
        <v>0</v>
      </c>
      <c r="E142" s="825">
        <f t="shared" si="385"/>
        <v>0</v>
      </c>
      <c r="F142" s="825">
        <f t="shared" si="386"/>
        <v>0</v>
      </c>
      <c r="G142" s="825">
        <f t="shared" si="387"/>
        <v>0</v>
      </c>
      <c r="H142" s="825">
        <f t="shared" si="388"/>
        <v>0</v>
      </c>
      <c r="I142" s="825">
        <f t="shared" si="389"/>
        <v>0</v>
      </c>
      <c r="J142" s="825">
        <f t="shared" si="390"/>
        <v>0</v>
      </c>
      <c r="K142" s="825">
        <f t="shared" si="391"/>
        <v>0</v>
      </c>
      <c r="L142" s="835"/>
      <c r="M142" s="835"/>
      <c r="N142" s="835"/>
      <c r="O142" s="826">
        <f t="shared" si="403"/>
        <v>0</v>
      </c>
      <c r="P142" s="835"/>
      <c r="Q142" s="835"/>
      <c r="R142" s="835"/>
      <c r="S142" s="826">
        <f t="shared" si="414"/>
        <v>0</v>
      </c>
      <c r="T142" s="825">
        <f t="shared" si="411"/>
        <v>0</v>
      </c>
      <c r="U142" s="835"/>
      <c r="V142" s="835"/>
      <c r="W142" s="835"/>
      <c r="X142" s="826">
        <f t="shared" si="406"/>
        <v>0</v>
      </c>
      <c r="Y142" s="835"/>
      <c r="Z142" s="835"/>
      <c r="AA142" s="835"/>
      <c r="AB142" s="826">
        <f t="shared" si="415"/>
        <v>0</v>
      </c>
      <c r="AC142" s="825">
        <f t="shared" si="352"/>
        <v>0</v>
      </c>
    </row>
    <row r="143" spans="1:29" ht="37.5">
      <c r="A143" s="864"/>
      <c r="B143" s="1057" t="s">
        <v>556</v>
      </c>
      <c r="C143" s="827">
        <f t="shared" si="383"/>
        <v>0</v>
      </c>
      <c r="D143" s="825">
        <f t="shared" si="384"/>
        <v>0</v>
      </c>
      <c r="E143" s="825">
        <f t="shared" si="385"/>
        <v>0</v>
      </c>
      <c r="F143" s="825">
        <f t="shared" si="386"/>
        <v>0</v>
      </c>
      <c r="G143" s="825">
        <f t="shared" si="387"/>
        <v>0</v>
      </c>
      <c r="H143" s="825">
        <f t="shared" si="388"/>
        <v>0</v>
      </c>
      <c r="I143" s="825">
        <f t="shared" si="389"/>
        <v>0</v>
      </c>
      <c r="J143" s="825">
        <f t="shared" si="390"/>
        <v>0</v>
      </c>
      <c r="K143" s="825">
        <f t="shared" si="391"/>
        <v>0</v>
      </c>
      <c r="L143" s="842"/>
      <c r="M143" s="842"/>
      <c r="N143" s="842"/>
      <c r="O143" s="826">
        <f t="shared" si="403"/>
        <v>0</v>
      </c>
      <c r="P143" s="842"/>
      <c r="Q143" s="842"/>
      <c r="R143" s="842"/>
      <c r="S143" s="826">
        <f t="shared" si="414"/>
        <v>0</v>
      </c>
      <c r="T143" s="825">
        <f t="shared" si="411"/>
        <v>0</v>
      </c>
      <c r="U143" s="842"/>
      <c r="V143" s="842"/>
      <c r="W143" s="842"/>
      <c r="X143" s="826">
        <f t="shared" si="406"/>
        <v>0</v>
      </c>
      <c r="Y143" s="842"/>
      <c r="Z143" s="842"/>
      <c r="AA143" s="842"/>
      <c r="AB143" s="826">
        <f t="shared" ref="AB143:AB157" si="416">SUM(Y143:AA143)</f>
        <v>0</v>
      </c>
      <c r="AC143" s="825">
        <f t="shared" si="352"/>
        <v>0</v>
      </c>
    </row>
    <row r="144" spans="1:29">
      <c r="A144" s="864"/>
      <c r="B144" s="865" t="s">
        <v>32</v>
      </c>
      <c r="C144" s="827">
        <f t="shared" si="383"/>
        <v>0</v>
      </c>
      <c r="D144" s="825">
        <f t="shared" si="384"/>
        <v>0</v>
      </c>
      <c r="E144" s="825">
        <f t="shared" si="385"/>
        <v>0</v>
      </c>
      <c r="F144" s="825">
        <f t="shared" si="386"/>
        <v>0</v>
      </c>
      <c r="G144" s="825">
        <f t="shared" si="387"/>
        <v>0</v>
      </c>
      <c r="H144" s="825">
        <f t="shared" si="388"/>
        <v>0</v>
      </c>
      <c r="I144" s="825">
        <f t="shared" si="389"/>
        <v>0</v>
      </c>
      <c r="J144" s="825">
        <f t="shared" si="390"/>
        <v>0</v>
      </c>
      <c r="K144" s="825">
        <f t="shared" si="391"/>
        <v>0</v>
      </c>
      <c r="L144" s="840"/>
      <c r="M144" s="840"/>
      <c r="N144" s="840"/>
      <c r="O144" s="826">
        <f t="shared" si="403"/>
        <v>0</v>
      </c>
      <c r="P144" s="840"/>
      <c r="Q144" s="840"/>
      <c r="R144" s="840"/>
      <c r="S144" s="826">
        <f t="shared" si="414"/>
        <v>0</v>
      </c>
      <c r="T144" s="825">
        <f t="shared" si="411"/>
        <v>0</v>
      </c>
      <c r="U144" s="840"/>
      <c r="V144" s="840"/>
      <c r="W144" s="840"/>
      <c r="X144" s="826">
        <f t="shared" si="406"/>
        <v>0</v>
      </c>
      <c r="Y144" s="840"/>
      <c r="Z144" s="840"/>
      <c r="AA144" s="840"/>
      <c r="AB144" s="826">
        <f t="shared" si="416"/>
        <v>0</v>
      </c>
      <c r="AC144" s="825">
        <f t="shared" si="352"/>
        <v>0</v>
      </c>
    </row>
    <row r="145" spans="1:29">
      <c r="A145" s="866"/>
      <c r="B145" s="867" t="s">
        <v>33</v>
      </c>
      <c r="C145" s="827">
        <f t="shared" si="383"/>
        <v>0</v>
      </c>
      <c r="D145" s="825">
        <f t="shared" si="384"/>
        <v>0</v>
      </c>
      <c r="E145" s="825">
        <f t="shared" si="385"/>
        <v>0</v>
      </c>
      <c r="F145" s="825">
        <f t="shared" si="386"/>
        <v>0</v>
      </c>
      <c r="G145" s="825">
        <f t="shared" si="387"/>
        <v>0</v>
      </c>
      <c r="H145" s="825">
        <f t="shared" si="388"/>
        <v>0</v>
      </c>
      <c r="I145" s="825">
        <f t="shared" si="389"/>
        <v>0</v>
      </c>
      <c r="J145" s="825">
        <f t="shared" si="390"/>
        <v>0</v>
      </c>
      <c r="K145" s="825">
        <f t="shared" si="391"/>
        <v>0</v>
      </c>
      <c r="L145" s="826">
        <f>ROUND(L143*-0.05,-1)</f>
        <v>0</v>
      </c>
      <c r="M145" s="826">
        <f>ROUND(M143*-0.05,-1)</f>
        <v>0</v>
      </c>
      <c r="N145" s="826">
        <f>ROUND(N143*-0.05,-1)</f>
        <v>0</v>
      </c>
      <c r="O145" s="826">
        <f t="shared" si="403"/>
        <v>0</v>
      </c>
      <c r="P145" s="826">
        <f>ROUND(P143*-0.05,-1)</f>
        <v>0</v>
      </c>
      <c r="Q145" s="826">
        <f>ROUND(Q143*-0.05,-1)</f>
        <v>0</v>
      </c>
      <c r="R145" s="826">
        <f>ROUND(R143*-0.05,-1)</f>
        <v>0</v>
      </c>
      <c r="S145" s="826">
        <f t="shared" si="414"/>
        <v>0</v>
      </c>
      <c r="T145" s="825">
        <f t="shared" si="411"/>
        <v>0</v>
      </c>
      <c r="U145" s="826">
        <f>ROUND(U143*-0.05,-1)</f>
        <v>0</v>
      </c>
      <c r="V145" s="826">
        <f>ROUND(V143*-0.05,-1)</f>
        <v>0</v>
      </c>
      <c r="W145" s="826">
        <f>ROUND(W143*-0.05,-1)</f>
        <v>0</v>
      </c>
      <c r="X145" s="826">
        <f t="shared" si="406"/>
        <v>0</v>
      </c>
      <c r="Y145" s="826">
        <f>ROUND(Y143*-0.05,-1)</f>
        <v>0</v>
      </c>
      <c r="Z145" s="826">
        <f>ROUND(Z143*-0.05,-1)</f>
        <v>0</v>
      </c>
      <c r="AA145" s="826">
        <f>ROUND(AA143*-0.05,-1)</f>
        <v>0</v>
      </c>
      <c r="AB145" s="826">
        <f t="shared" si="416"/>
        <v>0</v>
      </c>
      <c r="AC145" s="825">
        <f t="shared" si="352"/>
        <v>0</v>
      </c>
    </row>
    <row r="146" spans="1:29">
      <c r="A146" s="866"/>
      <c r="B146" s="867" t="s">
        <v>34</v>
      </c>
      <c r="C146" s="827">
        <f t="shared" si="383"/>
        <v>0</v>
      </c>
      <c r="D146" s="825">
        <f t="shared" si="384"/>
        <v>0</v>
      </c>
      <c r="E146" s="825">
        <f t="shared" si="385"/>
        <v>0</v>
      </c>
      <c r="F146" s="825">
        <f t="shared" si="386"/>
        <v>0</v>
      </c>
      <c r="G146" s="825">
        <f t="shared" si="387"/>
        <v>0</v>
      </c>
      <c r="H146" s="825">
        <f t="shared" si="388"/>
        <v>0</v>
      </c>
      <c r="I146" s="825">
        <f t="shared" si="389"/>
        <v>0</v>
      </c>
      <c r="J146" s="825">
        <f t="shared" si="390"/>
        <v>0</v>
      </c>
      <c r="K146" s="825">
        <f t="shared" si="391"/>
        <v>0</v>
      </c>
      <c r="L146" s="826">
        <f>ROUND(L143*-0.015,-1)</f>
        <v>0</v>
      </c>
      <c r="M146" s="826">
        <f>ROUND(M143*-0.015,-1)</f>
        <v>0</v>
      </c>
      <c r="N146" s="826">
        <f>ROUND(N143*-0.015,-1)</f>
        <v>0</v>
      </c>
      <c r="O146" s="826">
        <f t="shared" si="403"/>
        <v>0</v>
      </c>
      <c r="P146" s="826">
        <f>ROUND(P143*-0.015,-1)</f>
        <v>0</v>
      </c>
      <c r="Q146" s="826">
        <f>ROUND(Q143*-0.015,-1)</f>
        <v>0</v>
      </c>
      <c r="R146" s="826">
        <f>ROUND(R143*-0.015,-1)</f>
        <v>0</v>
      </c>
      <c r="S146" s="826">
        <f t="shared" si="414"/>
        <v>0</v>
      </c>
      <c r="T146" s="825">
        <f t="shared" si="411"/>
        <v>0</v>
      </c>
      <c r="U146" s="826">
        <f>ROUND(U143*-0.015,-1)</f>
        <v>0</v>
      </c>
      <c r="V146" s="826">
        <f>ROUND(V143*-0.015,-1)</f>
        <v>0</v>
      </c>
      <c r="W146" s="826">
        <f>ROUND(W143*-0.015,-1)</f>
        <v>0</v>
      </c>
      <c r="X146" s="826">
        <f t="shared" si="406"/>
        <v>0</v>
      </c>
      <c r="Y146" s="826">
        <f>ROUND(Y143*-0.015,-1)</f>
        <v>0</v>
      </c>
      <c r="Z146" s="826">
        <f>ROUND(Z143*-0.015,-1)</f>
        <v>0</v>
      </c>
      <c r="AA146" s="826">
        <f>ROUND(AA143*-0.015,-1)</f>
        <v>0</v>
      </c>
      <c r="AB146" s="826">
        <f t="shared" si="416"/>
        <v>0</v>
      </c>
      <c r="AC146" s="825">
        <f t="shared" si="352"/>
        <v>0</v>
      </c>
    </row>
    <row r="147" spans="1:29">
      <c r="A147" s="866"/>
      <c r="B147" s="867" t="s">
        <v>35</v>
      </c>
      <c r="C147" s="827">
        <f t="shared" si="383"/>
        <v>0</v>
      </c>
      <c r="D147" s="825">
        <f t="shared" si="384"/>
        <v>0</v>
      </c>
      <c r="E147" s="825">
        <f t="shared" si="385"/>
        <v>0</v>
      </c>
      <c r="F147" s="825">
        <f t="shared" si="386"/>
        <v>0</v>
      </c>
      <c r="G147" s="825">
        <f t="shared" si="387"/>
        <v>0</v>
      </c>
      <c r="H147" s="825">
        <f t="shared" si="388"/>
        <v>0</v>
      </c>
      <c r="I147" s="825">
        <f t="shared" si="389"/>
        <v>0</v>
      </c>
      <c r="J147" s="825">
        <f t="shared" si="390"/>
        <v>0</v>
      </c>
      <c r="K147" s="825">
        <f t="shared" si="391"/>
        <v>0</v>
      </c>
      <c r="L147" s="826">
        <f>ROUND(L143*-0.02,-1)</f>
        <v>0</v>
      </c>
      <c r="M147" s="826">
        <f t="shared" ref="M147:N147" si="417">ROUND(M143*-0.02,-1)</f>
        <v>0</v>
      </c>
      <c r="N147" s="826">
        <f t="shared" si="417"/>
        <v>0</v>
      </c>
      <c r="O147" s="826">
        <f t="shared" si="403"/>
        <v>0</v>
      </c>
      <c r="P147" s="826">
        <f>ROUND(P143*-0.02,-1)</f>
        <v>0</v>
      </c>
      <c r="Q147" s="826">
        <f t="shared" ref="Q147:R147" si="418">ROUND(Q143*-0.02,-1)</f>
        <v>0</v>
      </c>
      <c r="R147" s="826">
        <f t="shared" si="418"/>
        <v>0</v>
      </c>
      <c r="S147" s="826">
        <f t="shared" si="414"/>
        <v>0</v>
      </c>
      <c r="T147" s="825">
        <f t="shared" si="411"/>
        <v>0</v>
      </c>
      <c r="U147" s="826">
        <f>ROUND(U143*-0.02,-1)</f>
        <v>0</v>
      </c>
      <c r="V147" s="826">
        <f t="shared" ref="V147:W147" si="419">ROUND(V143*-0.02,-1)</f>
        <v>0</v>
      </c>
      <c r="W147" s="826">
        <f t="shared" si="419"/>
        <v>0</v>
      </c>
      <c r="X147" s="826">
        <f t="shared" si="406"/>
        <v>0</v>
      </c>
      <c r="Y147" s="826">
        <f>ROUND(Y143*-0.02,-1)</f>
        <v>0</v>
      </c>
      <c r="Z147" s="826">
        <f t="shared" ref="Z147:AA147" si="420">ROUND(Z143*-0.02,-1)</f>
        <v>0</v>
      </c>
      <c r="AA147" s="826">
        <f t="shared" si="420"/>
        <v>0</v>
      </c>
      <c r="AB147" s="826">
        <f t="shared" si="416"/>
        <v>0</v>
      </c>
      <c r="AC147" s="825">
        <f t="shared" si="352"/>
        <v>0</v>
      </c>
    </row>
    <row r="148" spans="1:29">
      <c r="A148" s="866"/>
      <c r="B148" s="867" t="s">
        <v>36</v>
      </c>
      <c r="C148" s="827">
        <f t="shared" si="383"/>
        <v>0</v>
      </c>
      <c r="D148" s="825">
        <f t="shared" si="383"/>
        <v>0</v>
      </c>
      <c r="E148" s="825">
        <f t="shared" si="383"/>
        <v>0</v>
      </c>
      <c r="F148" s="825">
        <f t="shared" si="383"/>
        <v>0</v>
      </c>
      <c r="G148" s="825">
        <f t="shared" si="383"/>
        <v>0</v>
      </c>
      <c r="H148" s="825">
        <f t="shared" si="383"/>
        <v>0</v>
      </c>
      <c r="I148" s="825">
        <f t="shared" si="383"/>
        <v>0</v>
      </c>
      <c r="J148" s="825">
        <f t="shared" si="383"/>
        <v>0</v>
      </c>
      <c r="K148" s="825">
        <f t="shared" si="383"/>
        <v>0</v>
      </c>
      <c r="L148" s="826">
        <f>ROUND(L143*-0.015,-1)</f>
        <v>0</v>
      </c>
      <c r="M148" s="826">
        <f>ROUND(M143*-0.015,-1)</f>
        <v>0</v>
      </c>
      <c r="N148" s="826">
        <f>ROUND(N143*-0.015,-1)</f>
        <v>0</v>
      </c>
      <c r="O148" s="826">
        <f t="shared" si="403"/>
        <v>0</v>
      </c>
      <c r="P148" s="826">
        <f>ROUND(P143*-0.015,-1)</f>
        <v>0</v>
      </c>
      <c r="Q148" s="826">
        <f>ROUND(Q143*-0.015,-1)</f>
        <v>0</v>
      </c>
      <c r="R148" s="826">
        <f>ROUND(R143*-0.015,-1)</f>
        <v>0</v>
      </c>
      <c r="S148" s="826">
        <f t="shared" si="414"/>
        <v>0</v>
      </c>
      <c r="T148" s="825">
        <f t="shared" si="411"/>
        <v>0</v>
      </c>
      <c r="U148" s="826">
        <f>ROUND(U143*-0.015,-1)</f>
        <v>0</v>
      </c>
      <c r="V148" s="826">
        <f>ROUND(V143*-0.015,-1)</f>
        <v>0</v>
      </c>
      <c r="W148" s="826">
        <f>ROUND(W143*-0.015,-1)</f>
        <v>0</v>
      </c>
      <c r="X148" s="826">
        <f t="shared" si="406"/>
        <v>0</v>
      </c>
      <c r="Y148" s="826">
        <f>ROUND(Y143*-0.015,-1)</f>
        <v>0</v>
      </c>
      <c r="Z148" s="826">
        <f>ROUND(Z143*-0.015,-1)</f>
        <v>0</v>
      </c>
      <c r="AA148" s="826">
        <f>ROUND(AA143*-0.015,-1)</f>
        <v>0</v>
      </c>
      <c r="AB148" s="826">
        <f t="shared" si="416"/>
        <v>0</v>
      </c>
      <c r="AC148" s="825">
        <f t="shared" si="352"/>
        <v>0</v>
      </c>
    </row>
    <row r="149" spans="1:29">
      <c r="A149" s="864"/>
      <c r="B149" s="868" t="s">
        <v>278</v>
      </c>
      <c r="C149" s="827">
        <f t="shared" si="383"/>
        <v>0</v>
      </c>
      <c r="D149" s="825">
        <f t="shared" si="383"/>
        <v>0</v>
      </c>
      <c r="E149" s="825">
        <f t="shared" si="383"/>
        <v>0</v>
      </c>
      <c r="F149" s="825">
        <f t="shared" si="383"/>
        <v>0</v>
      </c>
      <c r="G149" s="825">
        <f t="shared" si="383"/>
        <v>0</v>
      </c>
      <c r="H149" s="825">
        <f t="shared" si="383"/>
        <v>0</v>
      </c>
      <c r="I149" s="825">
        <f t="shared" si="383"/>
        <v>0</v>
      </c>
      <c r="J149" s="825">
        <f t="shared" si="383"/>
        <v>0</v>
      </c>
      <c r="K149" s="825">
        <f t="shared" si="383"/>
        <v>0</v>
      </c>
      <c r="L149" s="840">
        <f>L143+L145+L146+L147+L148</f>
        <v>0</v>
      </c>
      <c r="M149" s="840">
        <f>M143+M145+M146+M147+M148</f>
        <v>0</v>
      </c>
      <c r="N149" s="840">
        <f>N143+N145+N146+N147+N148</f>
        <v>0</v>
      </c>
      <c r="O149" s="826">
        <f t="shared" si="403"/>
        <v>0</v>
      </c>
      <c r="P149" s="840">
        <f>P143+P145+P146+P147+P148</f>
        <v>0</v>
      </c>
      <c r="Q149" s="840">
        <f>Q143+Q145+Q146+Q147+Q148</f>
        <v>0</v>
      </c>
      <c r="R149" s="840">
        <f>R143+R145+R146+R147+R148</f>
        <v>0</v>
      </c>
      <c r="S149" s="826">
        <f t="shared" si="414"/>
        <v>0</v>
      </c>
      <c r="T149" s="825">
        <f t="shared" si="411"/>
        <v>0</v>
      </c>
      <c r="U149" s="840">
        <f>U143+U145+U146+U147+U148</f>
        <v>0</v>
      </c>
      <c r="V149" s="840">
        <f>V143+V145+V146+V147+V148</f>
        <v>0</v>
      </c>
      <c r="W149" s="840">
        <f>W143+W145+W146+W147+W148</f>
        <v>0</v>
      </c>
      <c r="X149" s="826">
        <f t="shared" si="406"/>
        <v>0</v>
      </c>
      <c r="Y149" s="840">
        <f>Y143+Y145+Y146+Y147+Y148</f>
        <v>0</v>
      </c>
      <c r="Z149" s="840">
        <f>Z143+Z145+Z146+Z147+Z148</f>
        <v>0</v>
      </c>
      <c r="AA149" s="840">
        <f>AA143+AA145+AA146+AA147+AA148</f>
        <v>0</v>
      </c>
      <c r="AB149" s="826">
        <f t="shared" si="416"/>
        <v>0</v>
      </c>
      <c r="AC149" s="825">
        <f t="shared" si="352"/>
        <v>0</v>
      </c>
    </row>
    <row r="150" spans="1:29" ht="37.5">
      <c r="A150" s="828"/>
      <c r="B150" s="1058" t="s">
        <v>557</v>
      </c>
      <c r="C150" s="827">
        <f t="shared" si="383"/>
        <v>0</v>
      </c>
      <c r="D150" s="825">
        <f t="shared" si="383"/>
        <v>0</v>
      </c>
      <c r="E150" s="825">
        <f t="shared" si="383"/>
        <v>0</v>
      </c>
      <c r="F150" s="825">
        <f t="shared" si="383"/>
        <v>0</v>
      </c>
      <c r="G150" s="825">
        <f t="shared" si="383"/>
        <v>0</v>
      </c>
      <c r="H150" s="825">
        <f t="shared" si="383"/>
        <v>0</v>
      </c>
      <c r="I150" s="825">
        <f t="shared" si="383"/>
        <v>0</v>
      </c>
      <c r="J150" s="825">
        <f t="shared" si="383"/>
        <v>0</v>
      </c>
      <c r="K150" s="825">
        <f t="shared" si="383"/>
        <v>0</v>
      </c>
      <c r="L150" s="835"/>
      <c r="M150" s="835"/>
      <c r="N150" s="835"/>
      <c r="O150" s="826">
        <f t="shared" si="403"/>
        <v>0</v>
      </c>
      <c r="P150" s="835"/>
      <c r="Q150" s="835"/>
      <c r="R150" s="835"/>
      <c r="S150" s="826">
        <f t="shared" si="414"/>
        <v>0</v>
      </c>
      <c r="T150" s="825">
        <f t="shared" si="411"/>
        <v>0</v>
      </c>
      <c r="U150" s="835"/>
      <c r="V150" s="835"/>
      <c r="W150" s="835"/>
      <c r="X150" s="826">
        <f t="shared" si="406"/>
        <v>0</v>
      </c>
      <c r="Y150" s="835"/>
      <c r="Z150" s="835"/>
      <c r="AA150" s="835"/>
      <c r="AB150" s="826">
        <f t="shared" si="416"/>
        <v>0</v>
      </c>
      <c r="AC150" s="825">
        <f t="shared" si="352"/>
        <v>0</v>
      </c>
    </row>
    <row r="151" spans="1:29">
      <c r="A151" s="864"/>
      <c r="B151" s="865" t="s">
        <v>32</v>
      </c>
      <c r="C151" s="827">
        <f t="shared" ref="C151:K161" si="421">+L151+U151</f>
        <v>0</v>
      </c>
      <c r="D151" s="825">
        <f t="shared" si="421"/>
        <v>0</v>
      </c>
      <c r="E151" s="825">
        <f t="shared" si="421"/>
        <v>0</v>
      </c>
      <c r="F151" s="825">
        <f t="shared" si="421"/>
        <v>0</v>
      </c>
      <c r="G151" s="825">
        <f t="shared" si="421"/>
        <v>0</v>
      </c>
      <c r="H151" s="825">
        <f t="shared" si="421"/>
        <v>0</v>
      </c>
      <c r="I151" s="825">
        <f t="shared" si="421"/>
        <v>0</v>
      </c>
      <c r="J151" s="825">
        <f t="shared" si="421"/>
        <v>0</v>
      </c>
      <c r="K151" s="825">
        <f t="shared" si="421"/>
        <v>0</v>
      </c>
      <c r="L151" s="840"/>
      <c r="M151" s="840"/>
      <c r="N151" s="840"/>
      <c r="O151" s="826">
        <f t="shared" si="403"/>
        <v>0</v>
      </c>
      <c r="P151" s="840"/>
      <c r="Q151" s="840"/>
      <c r="R151" s="840"/>
      <c r="S151" s="826">
        <f t="shared" si="414"/>
        <v>0</v>
      </c>
      <c r="T151" s="825">
        <f t="shared" si="411"/>
        <v>0</v>
      </c>
      <c r="U151" s="840"/>
      <c r="V151" s="840"/>
      <c r="W151" s="840"/>
      <c r="X151" s="826">
        <f t="shared" si="406"/>
        <v>0</v>
      </c>
      <c r="Y151" s="840"/>
      <c r="Z151" s="840"/>
      <c r="AA151" s="840"/>
      <c r="AB151" s="826">
        <f t="shared" si="416"/>
        <v>0</v>
      </c>
      <c r="AC151" s="825">
        <f t="shared" si="352"/>
        <v>0</v>
      </c>
    </row>
    <row r="152" spans="1:29">
      <c r="A152" s="866"/>
      <c r="B152" s="867" t="s">
        <v>33</v>
      </c>
      <c r="C152" s="827">
        <f t="shared" si="421"/>
        <v>0</v>
      </c>
      <c r="D152" s="825">
        <f t="shared" si="421"/>
        <v>0</v>
      </c>
      <c r="E152" s="825">
        <f t="shared" si="421"/>
        <v>0</v>
      </c>
      <c r="F152" s="825">
        <f t="shared" si="421"/>
        <v>0</v>
      </c>
      <c r="G152" s="825">
        <f t="shared" si="421"/>
        <v>0</v>
      </c>
      <c r="H152" s="825">
        <f t="shared" si="421"/>
        <v>0</v>
      </c>
      <c r="I152" s="825">
        <f t="shared" si="421"/>
        <v>0</v>
      </c>
      <c r="J152" s="825">
        <f t="shared" si="421"/>
        <v>0</v>
      </c>
      <c r="K152" s="825">
        <f t="shared" si="421"/>
        <v>0</v>
      </c>
      <c r="L152" s="826">
        <f>ROUND(L150*-0.05,-1)</f>
        <v>0</v>
      </c>
      <c r="M152" s="826">
        <f>ROUND(M150*-0.05,-1)</f>
        <v>0</v>
      </c>
      <c r="N152" s="826">
        <f>ROUND(N150*-0.05,-1)</f>
        <v>0</v>
      </c>
      <c r="O152" s="826">
        <f t="shared" si="403"/>
        <v>0</v>
      </c>
      <c r="P152" s="826">
        <f>ROUND(P150*-0.05,-1)</f>
        <v>0</v>
      </c>
      <c r="Q152" s="826">
        <f>ROUND(Q150*-0.05,-1)</f>
        <v>0</v>
      </c>
      <c r="R152" s="826">
        <f>ROUND(R150*-0.05,-1)</f>
        <v>0</v>
      </c>
      <c r="S152" s="826">
        <f t="shared" si="414"/>
        <v>0</v>
      </c>
      <c r="T152" s="825">
        <f t="shared" si="411"/>
        <v>0</v>
      </c>
      <c r="U152" s="826">
        <f>ROUND(U150*-0.05,-1)</f>
        <v>0</v>
      </c>
      <c r="V152" s="826">
        <f>ROUND(V150*-0.05,-1)</f>
        <v>0</v>
      </c>
      <c r="W152" s="826">
        <f>ROUND(W150*-0.05,-1)</f>
        <v>0</v>
      </c>
      <c r="X152" s="826">
        <f t="shared" si="406"/>
        <v>0</v>
      </c>
      <c r="Y152" s="826">
        <f>ROUND(Y150*-0.05,-1)</f>
        <v>0</v>
      </c>
      <c r="Z152" s="826">
        <f>ROUND(Z150*-0.05,-1)</f>
        <v>0</v>
      </c>
      <c r="AA152" s="826">
        <f>ROUND(AA150*-0.05,-1)</f>
        <v>0</v>
      </c>
      <c r="AB152" s="826">
        <f t="shared" si="416"/>
        <v>0</v>
      </c>
      <c r="AC152" s="825">
        <f t="shared" si="352"/>
        <v>0</v>
      </c>
    </row>
    <row r="153" spans="1:29">
      <c r="A153" s="866"/>
      <c r="B153" s="867" t="s">
        <v>34</v>
      </c>
      <c r="C153" s="827">
        <f t="shared" si="421"/>
        <v>0</v>
      </c>
      <c r="D153" s="825">
        <f t="shared" si="421"/>
        <v>0</v>
      </c>
      <c r="E153" s="825">
        <f t="shared" si="421"/>
        <v>0</v>
      </c>
      <c r="F153" s="825">
        <f t="shared" si="421"/>
        <v>0</v>
      </c>
      <c r="G153" s="825">
        <f t="shared" si="421"/>
        <v>0</v>
      </c>
      <c r="H153" s="825">
        <f t="shared" si="421"/>
        <v>0</v>
      </c>
      <c r="I153" s="825">
        <f t="shared" si="421"/>
        <v>0</v>
      </c>
      <c r="J153" s="825">
        <f t="shared" si="421"/>
        <v>0</v>
      </c>
      <c r="K153" s="825">
        <f t="shared" si="421"/>
        <v>0</v>
      </c>
      <c r="L153" s="826">
        <f>ROUND(L150*-0.015,-1)</f>
        <v>0</v>
      </c>
      <c r="M153" s="826">
        <f>ROUND(M150*-0.015,-1)</f>
        <v>0</v>
      </c>
      <c r="N153" s="826">
        <f>ROUND(N150*-0.015,-1)</f>
        <v>0</v>
      </c>
      <c r="O153" s="826">
        <f t="shared" si="403"/>
        <v>0</v>
      </c>
      <c r="P153" s="826">
        <f>ROUND(P150*-0.015,-1)</f>
        <v>0</v>
      </c>
      <c r="Q153" s="826">
        <f>ROUND(Q150*-0.015,-1)</f>
        <v>0</v>
      </c>
      <c r="R153" s="826">
        <f>ROUND(R150*-0.015,-1)</f>
        <v>0</v>
      </c>
      <c r="S153" s="826">
        <f t="shared" si="414"/>
        <v>0</v>
      </c>
      <c r="T153" s="825">
        <f t="shared" si="411"/>
        <v>0</v>
      </c>
      <c r="U153" s="826">
        <f>ROUND(U150*-0.015,-1)</f>
        <v>0</v>
      </c>
      <c r="V153" s="826">
        <f>ROUND(V150*-0.015,-1)</f>
        <v>0</v>
      </c>
      <c r="W153" s="826">
        <f>ROUND(W150*-0.015,-1)</f>
        <v>0</v>
      </c>
      <c r="X153" s="826">
        <f t="shared" si="406"/>
        <v>0</v>
      </c>
      <c r="Y153" s="826">
        <f>ROUND(Y150*-0.015,-1)</f>
        <v>0</v>
      </c>
      <c r="Z153" s="826">
        <f>ROUND(Z150*-0.015,-1)</f>
        <v>0</v>
      </c>
      <c r="AA153" s="826">
        <f>ROUND(AA150*-0.015,-1)</f>
        <v>0</v>
      </c>
      <c r="AB153" s="826">
        <f t="shared" si="416"/>
        <v>0</v>
      </c>
      <c r="AC153" s="825">
        <f t="shared" si="352"/>
        <v>0</v>
      </c>
    </row>
    <row r="154" spans="1:29">
      <c r="A154" s="866"/>
      <c r="B154" s="867" t="s">
        <v>555</v>
      </c>
      <c r="C154" s="827">
        <f t="shared" si="421"/>
        <v>0</v>
      </c>
      <c r="D154" s="825">
        <f t="shared" si="421"/>
        <v>0</v>
      </c>
      <c r="E154" s="825">
        <f t="shared" si="421"/>
        <v>0</v>
      </c>
      <c r="F154" s="825">
        <f t="shared" si="421"/>
        <v>0</v>
      </c>
      <c r="G154" s="825">
        <f t="shared" si="421"/>
        <v>0</v>
      </c>
      <c r="H154" s="825">
        <f t="shared" si="421"/>
        <v>0</v>
      </c>
      <c r="I154" s="825">
        <f t="shared" si="421"/>
        <v>0</v>
      </c>
      <c r="J154" s="825">
        <f t="shared" si="421"/>
        <v>0</v>
      </c>
      <c r="K154" s="825">
        <f t="shared" si="421"/>
        <v>0</v>
      </c>
      <c r="L154" s="826">
        <f>ROUND(L150*-0.02,-1)</f>
        <v>0</v>
      </c>
      <c r="M154" s="826">
        <f t="shared" ref="M154:N154" si="422">ROUND(M150*-0.02,-1)</f>
        <v>0</v>
      </c>
      <c r="N154" s="826">
        <f t="shared" si="422"/>
        <v>0</v>
      </c>
      <c r="O154" s="826">
        <f t="shared" si="403"/>
        <v>0</v>
      </c>
      <c r="P154" s="826">
        <f>ROUND(P150*-0.02,-1)</f>
        <v>0</v>
      </c>
      <c r="Q154" s="826">
        <f t="shared" ref="Q154:R154" si="423">ROUND(Q150*-0.02,-1)</f>
        <v>0</v>
      </c>
      <c r="R154" s="826">
        <f t="shared" si="423"/>
        <v>0</v>
      </c>
      <c r="S154" s="826">
        <f t="shared" si="414"/>
        <v>0</v>
      </c>
      <c r="T154" s="825">
        <f t="shared" si="411"/>
        <v>0</v>
      </c>
      <c r="U154" s="826">
        <f>ROUND(U150*-0.02,-1)</f>
        <v>0</v>
      </c>
      <c r="V154" s="826">
        <f t="shared" ref="V154:W154" si="424">ROUND(V150*-0.02,-1)</f>
        <v>0</v>
      </c>
      <c r="W154" s="826">
        <f t="shared" si="424"/>
        <v>0</v>
      </c>
      <c r="X154" s="826">
        <f t="shared" si="406"/>
        <v>0</v>
      </c>
      <c r="Y154" s="826">
        <f>ROUND(Y150*-0.02,-1)</f>
        <v>0</v>
      </c>
      <c r="Z154" s="826">
        <f t="shared" ref="Z154:AA154" si="425">ROUND(Z150*-0.02,-1)</f>
        <v>0</v>
      </c>
      <c r="AA154" s="826">
        <f t="shared" si="425"/>
        <v>0</v>
      </c>
      <c r="AB154" s="826">
        <f t="shared" si="416"/>
        <v>0</v>
      </c>
      <c r="AC154" s="825">
        <f t="shared" si="352"/>
        <v>0</v>
      </c>
    </row>
    <row r="155" spans="1:29">
      <c r="A155" s="866"/>
      <c r="B155" s="867" t="s">
        <v>36</v>
      </c>
      <c r="C155" s="827">
        <f t="shared" si="421"/>
        <v>0</v>
      </c>
      <c r="D155" s="825">
        <f t="shared" si="421"/>
        <v>0</v>
      </c>
      <c r="E155" s="825">
        <f t="shared" si="421"/>
        <v>0</v>
      </c>
      <c r="F155" s="825">
        <f t="shared" si="421"/>
        <v>0</v>
      </c>
      <c r="G155" s="825">
        <f t="shared" si="421"/>
        <v>0</v>
      </c>
      <c r="H155" s="825">
        <f t="shared" si="421"/>
        <v>0</v>
      </c>
      <c r="I155" s="825">
        <f t="shared" si="421"/>
        <v>0</v>
      </c>
      <c r="J155" s="825">
        <f t="shared" si="421"/>
        <v>0</v>
      </c>
      <c r="K155" s="825">
        <f t="shared" si="421"/>
        <v>0</v>
      </c>
      <c r="L155" s="826">
        <f>ROUND(L150*-0.015,-1)</f>
        <v>0</v>
      </c>
      <c r="M155" s="826">
        <f>ROUND(M150*-0.015,-1)</f>
        <v>0</v>
      </c>
      <c r="N155" s="826">
        <f>ROUND(N150*-0.015,-1)</f>
        <v>0</v>
      </c>
      <c r="O155" s="826">
        <f t="shared" si="403"/>
        <v>0</v>
      </c>
      <c r="P155" s="826">
        <f>ROUND(P150*-0.015,-1)</f>
        <v>0</v>
      </c>
      <c r="Q155" s="826">
        <f>ROUND(Q150*-0.015,-1)</f>
        <v>0</v>
      </c>
      <c r="R155" s="826">
        <f>ROUND(R150*-0.015,-1)</f>
        <v>0</v>
      </c>
      <c r="S155" s="826">
        <f t="shared" si="414"/>
        <v>0</v>
      </c>
      <c r="T155" s="825">
        <f t="shared" si="411"/>
        <v>0</v>
      </c>
      <c r="U155" s="826">
        <f>ROUND(U150*-0.015,-1)</f>
        <v>0</v>
      </c>
      <c r="V155" s="826">
        <f>ROUND(V150*-0.015,-1)</f>
        <v>0</v>
      </c>
      <c r="W155" s="826">
        <f>ROUND(W150*-0.015,-1)</f>
        <v>0</v>
      </c>
      <c r="X155" s="826">
        <f t="shared" si="406"/>
        <v>0</v>
      </c>
      <c r="Y155" s="826">
        <f>ROUND(Y150*-0.015,-1)</f>
        <v>0</v>
      </c>
      <c r="Z155" s="826">
        <f>ROUND(Z150*-0.015,-1)</f>
        <v>0</v>
      </c>
      <c r="AA155" s="826">
        <f>ROUND(AA150*-0.015,-1)</f>
        <v>0</v>
      </c>
      <c r="AB155" s="826">
        <f t="shared" si="416"/>
        <v>0</v>
      </c>
      <c r="AC155" s="825">
        <f t="shared" si="352"/>
        <v>0</v>
      </c>
    </row>
    <row r="156" spans="1:29">
      <c r="A156" s="864"/>
      <c r="B156" s="868" t="s">
        <v>278</v>
      </c>
      <c r="C156" s="827">
        <f t="shared" si="421"/>
        <v>0</v>
      </c>
      <c r="D156" s="825">
        <f t="shared" si="421"/>
        <v>0</v>
      </c>
      <c r="E156" s="825">
        <f t="shared" si="421"/>
        <v>0</v>
      </c>
      <c r="F156" s="825">
        <f t="shared" si="421"/>
        <v>0</v>
      </c>
      <c r="G156" s="825">
        <f t="shared" si="421"/>
        <v>0</v>
      </c>
      <c r="H156" s="825">
        <f t="shared" si="421"/>
        <v>0</v>
      </c>
      <c r="I156" s="825">
        <f t="shared" si="421"/>
        <v>0</v>
      </c>
      <c r="J156" s="825">
        <f t="shared" si="421"/>
        <v>0</v>
      </c>
      <c r="K156" s="825">
        <f t="shared" si="421"/>
        <v>0</v>
      </c>
      <c r="L156" s="840">
        <f>L150+L152+L153+L154+L155</f>
        <v>0</v>
      </c>
      <c r="M156" s="840">
        <f>M150+M152+M153+M154+M155</f>
        <v>0</v>
      </c>
      <c r="N156" s="840">
        <f>N150+N152+N153+N154+N155</f>
        <v>0</v>
      </c>
      <c r="O156" s="826">
        <f t="shared" si="403"/>
        <v>0</v>
      </c>
      <c r="P156" s="840">
        <f>P150+P152+P153+P154+P155</f>
        <v>0</v>
      </c>
      <c r="Q156" s="840">
        <f>Q150+Q152+Q153+Q154+Q155</f>
        <v>0</v>
      </c>
      <c r="R156" s="840">
        <f>R150+R152+R153+R154+R155</f>
        <v>0</v>
      </c>
      <c r="S156" s="826">
        <f t="shared" si="414"/>
        <v>0</v>
      </c>
      <c r="T156" s="825">
        <f t="shared" si="411"/>
        <v>0</v>
      </c>
      <c r="U156" s="840">
        <f>U150+U152+U153+U154+U155</f>
        <v>0</v>
      </c>
      <c r="V156" s="840">
        <f>V150+V152+V153+V154+V155</f>
        <v>0</v>
      </c>
      <c r="W156" s="840">
        <f>W150+W152+W153+W154+W155</f>
        <v>0</v>
      </c>
      <c r="X156" s="826">
        <f t="shared" si="406"/>
        <v>0</v>
      </c>
      <c r="Y156" s="840">
        <f>Y150+Y152+Y153+Y154+Y155</f>
        <v>0</v>
      </c>
      <c r="Z156" s="840">
        <f>Z150+Z152+Z153+Z154+Z155</f>
        <v>0</v>
      </c>
      <c r="AA156" s="840">
        <f>AA150+AA152+AA153+AA154+AA155</f>
        <v>0</v>
      </c>
      <c r="AB156" s="826">
        <f t="shared" si="416"/>
        <v>0</v>
      </c>
      <c r="AC156" s="825">
        <f t="shared" si="352"/>
        <v>0</v>
      </c>
    </row>
    <row r="157" spans="1:29">
      <c r="A157" s="869" t="s">
        <v>231</v>
      </c>
      <c r="B157" s="853"/>
      <c r="C157" s="827">
        <f t="shared" si="421"/>
        <v>0</v>
      </c>
      <c r="D157" s="825">
        <f t="shared" si="421"/>
        <v>0</v>
      </c>
      <c r="E157" s="825">
        <f t="shared" si="421"/>
        <v>0</v>
      </c>
      <c r="F157" s="825">
        <f t="shared" si="421"/>
        <v>0</v>
      </c>
      <c r="G157" s="825">
        <f t="shared" si="421"/>
        <v>0</v>
      </c>
      <c r="H157" s="825">
        <f t="shared" si="421"/>
        <v>0</v>
      </c>
      <c r="I157" s="825">
        <f t="shared" si="421"/>
        <v>0</v>
      </c>
      <c r="J157" s="825">
        <f t="shared" si="421"/>
        <v>0</v>
      </c>
      <c r="K157" s="825">
        <f t="shared" si="421"/>
        <v>0</v>
      </c>
      <c r="L157" s="840">
        <f>+L137+L134</f>
        <v>0</v>
      </c>
      <c r="M157" s="840">
        <f>+M137+M134</f>
        <v>0</v>
      </c>
      <c r="N157" s="840">
        <f>+N137+N134</f>
        <v>0</v>
      </c>
      <c r="O157" s="826">
        <f t="shared" si="403"/>
        <v>0</v>
      </c>
      <c r="P157" s="840">
        <f>+P137+P134</f>
        <v>0</v>
      </c>
      <c r="Q157" s="840">
        <f>+Q137+Q134</f>
        <v>0</v>
      </c>
      <c r="R157" s="840">
        <f>+R137+R134</f>
        <v>0</v>
      </c>
      <c r="S157" s="826">
        <f t="shared" si="414"/>
        <v>0</v>
      </c>
      <c r="T157" s="825">
        <f t="shared" si="411"/>
        <v>0</v>
      </c>
      <c r="U157" s="840">
        <f>+U137+U134</f>
        <v>0</v>
      </c>
      <c r="V157" s="840">
        <f>+V137+V134</f>
        <v>0</v>
      </c>
      <c r="W157" s="840">
        <f>+W137+W134</f>
        <v>0</v>
      </c>
      <c r="X157" s="826">
        <f t="shared" si="406"/>
        <v>0</v>
      </c>
      <c r="Y157" s="840">
        <f>+Y137+Y134</f>
        <v>0</v>
      </c>
      <c r="Z157" s="840">
        <f>+Z137+Z134</f>
        <v>0</v>
      </c>
      <c r="AA157" s="840">
        <f>+AA137+AA134</f>
        <v>0</v>
      </c>
      <c r="AB157" s="826">
        <f t="shared" si="416"/>
        <v>0</v>
      </c>
      <c r="AC157" s="825">
        <f t="shared" si="352"/>
        <v>0</v>
      </c>
    </row>
    <row r="158" spans="1:29">
      <c r="A158" s="854" t="s">
        <v>232</v>
      </c>
      <c r="B158" s="853"/>
      <c r="C158" s="827">
        <f t="shared" si="421"/>
        <v>0</v>
      </c>
      <c r="D158" s="825">
        <f t="shared" si="421"/>
        <v>0</v>
      </c>
      <c r="E158" s="825">
        <f t="shared" si="421"/>
        <v>0</v>
      </c>
      <c r="F158" s="825">
        <f t="shared" si="421"/>
        <v>0</v>
      </c>
      <c r="G158" s="825">
        <f t="shared" si="421"/>
        <v>0</v>
      </c>
      <c r="H158" s="825">
        <f t="shared" si="421"/>
        <v>0</v>
      </c>
      <c r="I158" s="825">
        <f t="shared" si="421"/>
        <v>0</v>
      </c>
      <c r="J158" s="825">
        <f t="shared" si="421"/>
        <v>0</v>
      </c>
      <c r="K158" s="825">
        <f t="shared" si="421"/>
        <v>0</v>
      </c>
      <c r="L158" s="840">
        <f t="shared" ref="L158:S158" si="426">+L135+L145+L147+L152+L154</f>
        <v>0</v>
      </c>
      <c r="M158" s="840">
        <f t="shared" si="426"/>
        <v>0</v>
      </c>
      <c r="N158" s="840">
        <f t="shared" si="426"/>
        <v>0</v>
      </c>
      <c r="O158" s="840">
        <f t="shared" si="426"/>
        <v>0</v>
      </c>
      <c r="P158" s="840">
        <f t="shared" si="426"/>
        <v>0</v>
      </c>
      <c r="Q158" s="840">
        <f t="shared" si="426"/>
        <v>0</v>
      </c>
      <c r="R158" s="840">
        <f t="shared" si="426"/>
        <v>0</v>
      </c>
      <c r="S158" s="840">
        <f t="shared" si="426"/>
        <v>0</v>
      </c>
      <c r="T158" s="825">
        <f t="shared" si="411"/>
        <v>0</v>
      </c>
      <c r="U158" s="840">
        <f t="shared" ref="U158:AB158" si="427">+U135+U145+U147+U152+U154</f>
        <v>0</v>
      </c>
      <c r="V158" s="840">
        <f t="shared" si="427"/>
        <v>0</v>
      </c>
      <c r="W158" s="840">
        <f t="shared" si="427"/>
        <v>0</v>
      </c>
      <c r="X158" s="840">
        <f t="shared" si="427"/>
        <v>0</v>
      </c>
      <c r="Y158" s="840">
        <f t="shared" si="427"/>
        <v>0</v>
      </c>
      <c r="Z158" s="840">
        <f t="shared" si="427"/>
        <v>0</v>
      </c>
      <c r="AA158" s="840">
        <f t="shared" si="427"/>
        <v>0</v>
      </c>
      <c r="AB158" s="840">
        <f t="shared" si="427"/>
        <v>0</v>
      </c>
      <c r="AC158" s="825">
        <f t="shared" si="352"/>
        <v>0</v>
      </c>
    </row>
    <row r="159" spans="1:29">
      <c r="A159" s="854" t="s">
        <v>439</v>
      </c>
      <c r="B159" s="853"/>
      <c r="C159" s="827">
        <f t="shared" si="421"/>
        <v>0</v>
      </c>
      <c r="D159" s="825">
        <f t="shared" si="421"/>
        <v>0</v>
      </c>
      <c r="E159" s="825">
        <f t="shared" si="421"/>
        <v>0</v>
      </c>
      <c r="F159" s="825">
        <f t="shared" si="421"/>
        <v>0</v>
      </c>
      <c r="G159" s="825">
        <f t="shared" si="421"/>
        <v>0</v>
      </c>
      <c r="H159" s="825">
        <f t="shared" si="421"/>
        <v>0</v>
      </c>
      <c r="I159" s="825">
        <f t="shared" si="421"/>
        <v>0</v>
      </c>
      <c r="J159" s="825">
        <f t="shared" si="421"/>
        <v>0</v>
      </c>
      <c r="K159" s="825">
        <f t="shared" si="421"/>
        <v>0</v>
      </c>
      <c r="L159" s="840">
        <f>+L136+L148+L149+L146+L153+L155+L156+L141+L138+L142</f>
        <v>0</v>
      </c>
      <c r="M159" s="840">
        <f>+M136+M148+M149+M146+M153+M155+M156+M141+M138+M142</f>
        <v>0</v>
      </c>
      <c r="N159" s="840">
        <f>+N136+N148+N149+N146+N153+N155+N156+N141+N138+N142</f>
        <v>0</v>
      </c>
      <c r="O159" s="826">
        <f t="shared" si="403"/>
        <v>0</v>
      </c>
      <c r="P159" s="840">
        <f>+P136+P148+P149+P146+P153+P155+P156+P141+P138+P142</f>
        <v>0</v>
      </c>
      <c r="Q159" s="840">
        <f>+Q136+Q148+Q149+Q146+Q153+Q155+Q156+Q141+Q138+Q142</f>
        <v>0</v>
      </c>
      <c r="R159" s="840">
        <f>+R136+R148+R149+R146+R153+R155+R156+R141+R138+R142</f>
        <v>0</v>
      </c>
      <c r="S159" s="826">
        <f t="shared" ref="S159" si="428">SUM(P159:R159)</f>
        <v>0</v>
      </c>
      <c r="T159" s="825">
        <f t="shared" si="411"/>
        <v>0</v>
      </c>
      <c r="U159" s="840">
        <f>+U136+U148+U149+U146+U153+U155+U156+U141+U138+U142</f>
        <v>0</v>
      </c>
      <c r="V159" s="840">
        <f>+V136+V148+V149+V146+V153+V155+V156+V141+V138+V142</f>
        <v>0</v>
      </c>
      <c r="W159" s="840">
        <f>+W136+W148+W149+W146+W153+W155+W156+W141+W138+W142</f>
        <v>0</v>
      </c>
      <c r="X159" s="826">
        <f t="shared" ref="X159" si="429">SUM(U159:W159)</f>
        <v>0</v>
      </c>
      <c r="Y159" s="840">
        <f>+Y136+Y148+Y149+Y146+Y153+Y155+Y156+Y141+Y138+Y142</f>
        <v>0</v>
      </c>
      <c r="Z159" s="840">
        <f>+Z136+Z148+Z149+Z146+Z153+Z155+Z156+Z141+Z138+Z142</f>
        <v>0</v>
      </c>
      <c r="AA159" s="840">
        <f>+AA136+AA148+AA149+AA146+AA153+AA155+AA156+AA141+AA138+AA142</f>
        <v>0</v>
      </c>
      <c r="AB159" s="826">
        <f t="shared" ref="AB159" si="430">SUM(Y159:AA159)</f>
        <v>0</v>
      </c>
      <c r="AC159" s="825">
        <f t="shared" si="352"/>
        <v>0</v>
      </c>
    </row>
    <row r="160" spans="1:29">
      <c r="A160" s="830" t="s">
        <v>440</v>
      </c>
      <c r="B160" s="830"/>
      <c r="C160" s="827">
        <f t="shared" si="421"/>
        <v>0</v>
      </c>
      <c r="D160" s="825">
        <f t="shared" si="421"/>
        <v>0</v>
      </c>
      <c r="E160" s="825">
        <f t="shared" si="421"/>
        <v>0</v>
      </c>
      <c r="F160" s="825">
        <f t="shared" si="421"/>
        <v>0</v>
      </c>
      <c r="G160" s="825">
        <f t="shared" si="421"/>
        <v>0</v>
      </c>
      <c r="H160" s="825">
        <f t="shared" si="421"/>
        <v>0</v>
      </c>
      <c r="I160" s="825">
        <f t="shared" si="421"/>
        <v>0</v>
      </c>
      <c r="J160" s="825">
        <f t="shared" si="421"/>
        <v>0</v>
      </c>
      <c r="K160" s="825">
        <f t="shared" si="421"/>
        <v>0</v>
      </c>
      <c r="L160" s="832">
        <f>ROUND(L159*20/100,-1)</f>
        <v>0</v>
      </c>
      <c r="M160" s="832">
        <f>ROUND(M159*20/100,-1)</f>
        <v>0</v>
      </c>
      <c r="N160" s="832">
        <f>ROUND(N159*20/100,-1)</f>
        <v>0</v>
      </c>
      <c r="O160" s="832">
        <f t="shared" ref="O160:T160" si="431">ROUND(O159*20/100,-1)</f>
        <v>0</v>
      </c>
      <c r="P160" s="832">
        <f>ROUND(P159*20/100,-1)</f>
        <v>0</v>
      </c>
      <c r="Q160" s="832">
        <f>ROUND(Q159*20/100,-1)</f>
        <v>0</v>
      </c>
      <c r="R160" s="832">
        <f>ROUND(R159*20/100,-1)</f>
        <v>0</v>
      </c>
      <c r="S160" s="832">
        <f t="shared" ref="S160" si="432">ROUND(S159*20/100,-1)</f>
        <v>0</v>
      </c>
      <c r="T160" s="832">
        <f t="shared" si="431"/>
        <v>0</v>
      </c>
      <c r="U160" s="832">
        <f>ROUND(U159*20/100,-1)</f>
        <v>0</v>
      </c>
      <c r="V160" s="832">
        <f>ROUND(V159*20/100,-1)</f>
        <v>0</v>
      </c>
      <c r="W160" s="832">
        <f>ROUND(W159*20/100,-1)</f>
        <v>0</v>
      </c>
      <c r="X160" s="832">
        <f t="shared" ref="X160" si="433">ROUND(X159*20/100,-1)</f>
        <v>0</v>
      </c>
      <c r="Y160" s="832">
        <f>ROUND(Y159*20/100,-1)</f>
        <v>0</v>
      </c>
      <c r="Z160" s="832">
        <f>ROUND(Z159*20/100,-1)</f>
        <v>0</v>
      </c>
      <c r="AA160" s="832">
        <f>ROUND(AA159*20/100,-1)</f>
        <v>0</v>
      </c>
      <c r="AB160" s="832">
        <f t="shared" ref="AB160:AC160" si="434">ROUND(AB159*20/100,-1)</f>
        <v>0</v>
      </c>
      <c r="AC160" s="832">
        <f t="shared" si="434"/>
        <v>0</v>
      </c>
    </row>
    <row r="161" spans="1:29" ht="19.5" thickBot="1">
      <c r="A161" s="830" t="s">
        <v>441</v>
      </c>
      <c r="B161" s="830"/>
      <c r="C161" s="871">
        <f t="shared" si="421"/>
        <v>0</v>
      </c>
      <c r="D161" s="872">
        <f t="shared" si="421"/>
        <v>0</v>
      </c>
      <c r="E161" s="872">
        <f t="shared" si="421"/>
        <v>0</v>
      </c>
      <c r="F161" s="872">
        <f t="shared" si="421"/>
        <v>0</v>
      </c>
      <c r="G161" s="872">
        <f t="shared" si="421"/>
        <v>0</v>
      </c>
      <c r="H161" s="872">
        <f t="shared" si="421"/>
        <v>0</v>
      </c>
      <c r="I161" s="872">
        <f t="shared" si="421"/>
        <v>0</v>
      </c>
      <c r="J161" s="872">
        <f t="shared" si="421"/>
        <v>0</v>
      </c>
      <c r="K161" s="872">
        <f t="shared" si="421"/>
        <v>0</v>
      </c>
      <c r="L161" s="870">
        <f>L159-L160</f>
        <v>0</v>
      </c>
      <c r="M161" s="870">
        <f>M159-M160</f>
        <v>0</v>
      </c>
      <c r="N161" s="870">
        <f>N159-N160</f>
        <v>0</v>
      </c>
      <c r="O161" s="826">
        <f>SUM(L161:N161)</f>
        <v>0</v>
      </c>
      <c r="P161" s="870">
        <f>P159-P160</f>
        <v>0</v>
      </c>
      <c r="Q161" s="870">
        <f>Q159-Q160</f>
        <v>0</v>
      </c>
      <c r="R161" s="870">
        <f>R159-R160</f>
        <v>0</v>
      </c>
      <c r="S161" s="826">
        <f>SUM(P161:R161)</f>
        <v>0</v>
      </c>
      <c r="T161" s="825">
        <f t="shared" si="411"/>
        <v>0</v>
      </c>
      <c r="U161" s="870">
        <f>U159-U160</f>
        <v>0</v>
      </c>
      <c r="V161" s="870">
        <f>V159-V160</f>
        <v>0</v>
      </c>
      <c r="W161" s="870">
        <f>W159-W160</f>
        <v>0</v>
      </c>
      <c r="X161" s="826">
        <f>SUM(U161:W161)</f>
        <v>0</v>
      </c>
      <c r="Y161" s="870">
        <f>Y159-Y160</f>
        <v>0</v>
      </c>
      <c r="Z161" s="870">
        <f>Z159-Z160</f>
        <v>0</v>
      </c>
      <c r="AA161" s="870">
        <f>AA159-AA160</f>
        <v>0</v>
      </c>
      <c r="AB161" s="826">
        <f>SUM(Y161:AA161)</f>
        <v>0</v>
      </c>
      <c r="AC161" s="825">
        <f t="shared" ref="AC161" si="435">+AB161-X161</f>
        <v>0</v>
      </c>
    </row>
    <row r="247" ht="28.5" customHeight="1"/>
  </sheetData>
  <mergeCells count="12">
    <mergeCell ref="C5:F5"/>
    <mergeCell ref="G5:J5"/>
    <mergeCell ref="K5:K6"/>
    <mergeCell ref="L4:T4"/>
    <mergeCell ref="U4:AC4"/>
    <mergeCell ref="C4:K4"/>
    <mergeCell ref="L5:O5"/>
    <mergeCell ref="P5:S5"/>
    <mergeCell ref="T5:T6"/>
    <mergeCell ref="U5:X5"/>
    <mergeCell ref="Y5:AB5"/>
    <mergeCell ref="AC5:AC6"/>
  </mergeCells>
  <pageMargins left="0.23622047244094491" right="0.15748031496062992" top="0.51181102362204722" bottom="0.39370078740157483" header="0.31496062992125984" footer="0.31496062992125984"/>
  <pageSetup paperSize="9" scale="44" fitToHeight="0" orientation="landscape" r:id="rId1"/>
  <ignoredErrors>
    <ignoredError sqref="O7:O10 X7:X10 O12:O13 X12:X13 O15:O17 X15:X17 S17 O19:O22 X19:X22 O24:O25 X24:X25 O27:O29 X27:X29 O32 X32 O34:O36 X34:X36 O38:O42 X38:X42 O45 X45 O47 X47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0000"/>
    <pageSetUpPr fitToPage="1"/>
  </sheetPr>
  <dimension ref="A1:NA159"/>
  <sheetViews>
    <sheetView showGridLines="0" zoomScale="80" zoomScaleNormal="80" zoomScaleSheetLayoutView="70" workbookViewId="0">
      <pane xSplit="2" ySplit="7" topLeftCell="C101" activePane="bottomRight" state="frozen"/>
      <selection activeCell="H165" sqref="H165"/>
      <selection pane="topRight" activeCell="H165" sqref="H165"/>
      <selection pane="bottomLeft" activeCell="H165" sqref="H165"/>
      <selection pane="bottomRight" activeCell="F118" sqref="F118"/>
    </sheetView>
  </sheetViews>
  <sheetFormatPr defaultRowHeight="23.25"/>
  <cols>
    <col min="1" max="1" width="7.28515625" style="32" customWidth="1"/>
    <col min="2" max="2" width="52.42578125" style="32" customWidth="1"/>
    <col min="3" max="13" width="19.7109375" style="52" customWidth="1"/>
    <col min="14" max="14" width="17.28515625" style="629" customWidth="1"/>
    <col min="15" max="15" width="15" style="32" customWidth="1"/>
    <col min="16" max="16" width="14.28515625" style="32" customWidth="1"/>
    <col min="17" max="260" width="9" style="32"/>
    <col min="261" max="261" width="7.7109375" style="32" customWidth="1"/>
    <col min="262" max="262" width="52.5703125" style="32" customWidth="1"/>
    <col min="263" max="263" width="17.140625" style="32" bestFit="1" customWidth="1"/>
    <col min="264" max="264" width="15.5703125" style="32" customWidth="1"/>
    <col min="265" max="265" width="12.28515625" style="32" bestFit="1" customWidth="1"/>
    <col min="266" max="266" width="9.85546875" style="32" customWidth="1"/>
    <col min="267" max="268" width="10.140625" style="32" customWidth="1"/>
    <col min="269" max="269" width="17.28515625" style="32" customWidth="1"/>
    <col min="270" max="270" width="10.7109375" style="32" bestFit="1" customWidth="1"/>
    <col min="271" max="516" width="9" style="32"/>
    <col min="517" max="517" width="7.7109375" style="32" customWidth="1"/>
    <col min="518" max="518" width="52.5703125" style="32" customWidth="1"/>
    <col min="519" max="519" width="17.140625" style="32" bestFit="1" customWidth="1"/>
    <col min="520" max="520" width="15.5703125" style="32" customWidth="1"/>
    <col min="521" max="521" width="12.28515625" style="32" bestFit="1" customWidth="1"/>
    <col min="522" max="522" width="9.85546875" style="32" customWidth="1"/>
    <col min="523" max="524" width="10.140625" style="32" customWidth="1"/>
    <col min="525" max="525" width="17.28515625" style="32" customWidth="1"/>
    <col min="526" max="526" width="10.7109375" style="32" bestFit="1" customWidth="1"/>
    <col min="527" max="772" width="9" style="32"/>
    <col min="773" max="773" width="7.7109375" style="32" customWidth="1"/>
    <col min="774" max="774" width="52.5703125" style="32" customWidth="1"/>
    <col min="775" max="775" width="17.140625" style="32" bestFit="1" customWidth="1"/>
    <col min="776" max="776" width="15.5703125" style="32" customWidth="1"/>
    <col min="777" max="777" width="12.28515625" style="32" bestFit="1" customWidth="1"/>
    <col min="778" max="778" width="9.85546875" style="32" customWidth="1"/>
    <col min="779" max="780" width="10.140625" style="32" customWidth="1"/>
    <col min="781" max="781" width="17.28515625" style="32" customWidth="1"/>
    <col min="782" max="782" width="10.7109375" style="32" bestFit="1" customWidth="1"/>
    <col min="783" max="1028" width="9" style="32"/>
    <col min="1029" max="1029" width="7.7109375" style="32" customWidth="1"/>
    <col min="1030" max="1030" width="52.5703125" style="32" customWidth="1"/>
    <col min="1031" max="1031" width="17.140625" style="32" bestFit="1" customWidth="1"/>
    <col min="1032" max="1032" width="15.5703125" style="32" customWidth="1"/>
    <col min="1033" max="1033" width="12.28515625" style="32" bestFit="1" customWidth="1"/>
    <col min="1034" max="1034" width="9.85546875" style="32" customWidth="1"/>
    <col min="1035" max="1036" width="10.140625" style="32" customWidth="1"/>
    <col min="1037" max="1037" width="17.28515625" style="32" customWidth="1"/>
    <col min="1038" max="1038" width="10.7109375" style="32" bestFit="1" customWidth="1"/>
    <col min="1039" max="1284" width="9" style="32"/>
    <col min="1285" max="1285" width="7.7109375" style="32" customWidth="1"/>
    <col min="1286" max="1286" width="52.5703125" style="32" customWidth="1"/>
    <col min="1287" max="1287" width="17.140625" style="32" bestFit="1" customWidth="1"/>
    <col min="1288" max="1288" width="15.5703125" style="32" customWidth="1"/>
    <col min="1289" max="1289" width="12.28515625" style="32" bestFit="1" customWidth="1"/>
    <col min="1290" max="1290" width="9.85546875" style="32" customWidth="1"/>
    <col min="1291" max="1292" width="10.140625" style="32" customWidth="1"/>
    <col min="1293" max="1293" width="17.28515625" style="32" customWidth="1"/>
    <col min="1294" max="1294" width="10.7109375" style="32" bestFit="1" customWidth="1"/>
    <col min="1295" max="1540" width="9" style="32"/>
    <col min="1541" max="1541" width="7.7109375" style="32" customWidth="1"/>
    <col min="1542" max="1542" width="52.5703125" style="32" customWidth="1"/>
    <col min="1543" max="1543" width="17.140625" style="32" bestFit="1" customWidth="1"/>
    <col min="1544" max="1544" width="15.5703125" style="32" customWidth="1"/>
    <col min="1545" max="1545" width="12.28515625" style="32" bestFit="1" customWidth="1"/>
    <col min="1546" max="1546" width="9.85546875" style="32" customWidth="1"/>
    <col min="1547" max="1548" width="10.140625" style="32" customWidth="1"/>
    <col min="1549" max="1549" width="17.28515625" style="32" customWidth="1"/>
    <col min="1550" max="1550" width="10.7109375" style="32" bestFit="1" customWidth="1"/>
    <col min="1551" max="1796" width="9" style="32"/>
    <col min="1797" max="1797" width="7.7109375" style="32" customWidth="1"/>
    <col min="1798" max="1798" width="52.5703125" style="32" customWidth="1"/>
    <col min="1799" max="1799" width="17.140625" style="32" bestFit="1" customWidth="1"/>
    <col min="1800" max="1800" width="15.5703125" style="32" customWidth="1"/>
    <col min="1801" max="1801" width="12.28515625" style="32" bestFit="1" customWidth="1"/>
    <col min="1802" max="1802" width="9.85546875" style="32" customWidth="1"/>
    <col min="1803" max="1804" width="10.140625" style="32" customWidth="1"/>
    <col min="1805" max="1805" width="17.28515625" style="32" customWidth="1"/>
    <col min="1806" max="1806" width="10.7109375" style="32" bestFit="1" customWidth="1"/>
    <col min="1807" max="2052" width="9" style="32"/>
    <col min="2053" max="2053" width="7.7109375" style="32" customWidth="1"/>
    <col min="2054" max="2054" width="52.5703125" style="32" customWidth="1"/>
    <col min="2055" max="2055" width="17.140625" style="32" bestFit="1" customWidth="1"/>
    <col min="2056" max="2056" width="15.5703125" style="32" customWidth="1"/>
    <col min="2057" max="2057" width="12.28515625" style="32" bestFit="1" customWidth="1"/>
    <col min="2058" max="2058" width="9.85546875" style="32" customWidth="1"/>
    <col min="2059" max="2060" width="10.140625" style="32" customWidth="1"/>
    <col min="2061" max="2061" width="17.28515625" style="32" customWidth="1"/>
    <col min="2062" max="2062" width="10.7109375" style="32" bestFit="1" customWidth="1"/>
    <col min="2063" max="2308" width="9" style="32"/>
    <col min="2309" max="2309" width="7.7109375" style="32" customWidth="1"/>
    <col min="2310" max="2310" width="52.5703125" style="32" customWidth="1"/>
    <col min="2311" max="2311" width="17.140625" style="32" bestFit="1" customWidth="1"/>
    <col min="2312" max="2312" width="15.5703125" style="32" customWidth="1"/>
    <col min="2313" max="2313" width="12.28515625" style="32" bestFit="1" customWidth="1"/>
    <col min="2314" max="2314" width="9.85546875" style="32" customWidth="1"/>
    <col min="2315" max="2316" width="10.140625" style="32" customWidth="1"/>
    <col min="2317" max="2317" width="17.28515625" style="32" customWidth="1"/>
    <col min="2318" max="2318" width="10.7109375" style="32" bestFit="1" customWidth="1"/>
    <col min="2319" max="2564" width="9" style="32"/>
    <col min="2565" max="2565" width="7.7109375" style="32" customWidth="1"/>
    <col min="2566" max="2566" width="52.5703125" style="32" customWidth="1"/>
    <col min="2567" max="2567" width="17.140625" style="32" bestFit="1" customWidth="1"/>
    <col min="2568" max="2568" width="15.5703125" style="32" customWidth="1"/>
    <col min="2569" max="2569" width="12.28515625" style="32" bestFit="1" customWidth="1"/>
    <col min="2570" max="2570" width="9.85546875" style="32" customWidth="1"/>
    <col min="2571" max="2572" width="10.140625" style="32" customWidth="1"/>
    <col min="2573" max="2573" width="17.28515625" style="32" customWidth="1"/>
    <col min="2574" max="2574" width="10.7109375" style="32" bestFit="1" customWidth="1"/>
    <col min="2575" max="2820" width="9" style="32"/>
    <col min="2821" max="2821" width="7.7109375" style="32" customWidth="1"/>
    <col min="2822" max="2822" width="52.5703125" style="32" customWidth="1"/>
    <col min="2823" max="2823" width="17.140625" style="32" bestFit="1" customWidth="1"/>
    <col min="2824" max="2824" width="15.5703125" style="32" customWidth="1"/>
    <col min="2825" max="2825" width="12.28515625" style="32" bestFit="1" customWidth="1"/>
    <col min="2826" max="2826" width="9.85546875" style="32" customWidth="1"/>
    <col min="2827" max="2828" width="10.140625" style="32" customWidth="1"/>
    <col min="2829" max="2829" width="17.28515625" style="32" customWidth="1"/>
    <col min="2830" max="2830" width="10.7109375" style="32" bestFit="1" customWidth="1"/>
    <col min="2831" max="3076" width="9" style="32"/>
    <col min="3077" max="3077" width="7.7109375" style="32" customWidth="1"/>
    <col min="3078" max="3078" width="52.5703125" style="32" customWidth="1"/>
    <col min="3079" max="3079" width="17.140625" style="32" bestFit="1" customWidth="1"/>
    <col min="3080" max="3080" width="15.5703125" style="32" customWidth="1"/>
    <col min="3081" max="3081" width="12.28515625" style="32" bestFit="1" customWidth="1"/>
    <col min="3082" max="3082" width="9.85546875" style="32" customWidth="1"/>
    <col min="3083" max="3084" width="10.140625" style="32" customWidth="1"/>
    <col min="3085" max="3085" width="17.28515625" style="32" customWidth="1"/>
    <col min="3086" max="3086" width="10.7109375" style="32" bestFit="1" customWidth="1"/>
    <col min="3087" max="3332" width="9" style="32"/>
    <col min="3333" max="3333" width="7.7109375" style="32" customWidth="1"/>
    <col min="3334" max="3334" width="52.5703125" style="32" customWidth="1"/>
    <col min="3335" max="3335" width="17.140625" style="32" bestFit="1" customWidth="1"/>
    <col min="3336" max="3336" width="15.5703125" style="32" customWidth="1"/>
    <col min="3337" max="3337" width="12.28515625" style="32" bestFit="1" customWidth="1"/>
    <col min="3338" max="3338" width="9.85546875" style="32" customWidth="1"/>
    <col min="3339" max="3340" width="10.140625" style="32" customWidth="1"/>
    <col min="3341" max="3341" width="17.28515625" style="32" customWidth="1"/>
    <col min="3342" max="3342" width="10.7109375" style="32" bestFit="1" customWidth="1"/>
    <col min="3343" max="3588" width="9" style="32"/>
    <col min="3589" max="3589" width="7.7109375" style="32" customWidth="1"/>
    <col min="3590" max="3590" width="52.5703125" style="32" customWidth="1"/>
    <col min="3591" max="3591" width="17.140625" style="32" bestFit="1" customWidth="1"/>
    <col min="3592" max="3592" width="15.5703125" style="32" customWidth="1"/>
    <col min="3593" max="3593" width="12.28515625" style="32" bestFit="1" customWidth="1"/>
    <col min="3594" max="3594" width="9.85546875" style="32" customWidth="1"/>
    <col min="3595" max="3596" width="10.140625" style="32" customWidth="1"/>
    <col min="3597" max="3597" width="17.28515625" style="32" customWidth="1"/>
    <col min="3598" max="3598" width="10.7109375" style="32" bestFit="1" customWidth="1"/>
    <col min="3599" max="3844" width="9" style="32"/>
    <col min="3845" max="3845" width="7.7109375" style="32" customWidth="1"/>
    <col min="3846" max="3846" width="52.5703125" style="32" customWidth="1"/>
    <col min="3847" max="3847" width="17.140625" style="32" bestFit="1" customWidth="1"/>
    <col min="3848" max="3848" width="15.5703125" style="32" customWidth="1"/>
    <col min="3849" max="3849" width="12.28515625" style="32" bestFit="1" customWidth="1"/>
    <col min="3850" max="3850" width="9.85546875" style="32" customWidth="1"/>
    <col min="3851" max="3852" width="10.140625" style="32" customWidth="1"/>
    <col min="3853" max="3853" width="17.28515625" style="32" customWidth="1"/>
    <col min="3854" max="3854" width="10.7109375" style="32" bestFit="1" customWidth="1"/>
    <col min="3855" max="4100" width="9" style="32"/>
    <col min="4101" max="4101" width="7.7109375" style="32" customWidth="1"/>
    <col min="4102" max="4102" width="52.5703125" style="32" customWidth="1"/>
    <col min="4103" max="4103" width="17.140625" style="32" bestFit="1" customWidth="1"/>
    <col min="4104" max="4104" width="15.5703125" style="32" customWidth="1"/>
    <col min="4105" max="4105" width="12.28515625" style="32" bestFit="1" customWidth="1"/>
    <col min="4106" max="4106" width="9.85546875" style="32" customWidth="1"/>
    <col min="4107" max="4108" width="10.140625" style="32" customWidth="1"/>
    <col min="4109" max="4109" width="17.28515625" style="32" customWidth="1"/>
    <col min="4110" max="4110" width="10.7109375" style="32" bestFit="1" customWidth="1"/>
    <col min="4111" max="4356" width="9" style="32"/>
    <col min="4357" max="4357" width="7.7109375" style="32" customWidth="1"/>
    <col min="4358" max="4358" width="52.5703125" style="32" customWidth="1"/>
    <col min="4359" max="4359" width="17.140625" style="32" bestFit="1" customWidth="1"/>
    <col min="4360" max="4360" width="15.5703125" style="32" customWidth="1"/>
    <col min="4361" max="4361" width="12.28515625" style="32" bestFit="1" customWidth="1"/>
    <col min="4362" max="4362" width="9.85546875" style="32" customWidth="1"/>
    <col min="4363" max="4364" width="10.140625" style="32" customWidth="1"/>
    <col min="4365" max="4365" width="17.28515625" style="32" customWidth="1"/>
    <col min="4366" max="4366" width="10.7109375" style="32" bestFit="1" customWidth="1"/>
    <col min="4367" max="4612" width="9" style="32"/>
    <col min="4613" max="4613" width="7.7109375" style="32" customWidth="1"/>
    <col min="4614" max="4614" width="52.5703125" style="32" customWidth="1"/>
    <col min="4615" max="4615" width="17.140625" style="32" bestFit="1" customWidth="1"/>
    <col min="4616" max="4616" width="15.5703125" style="32" customWidth="1"/>
    <col min="4617" max="4617" width="12.28515625" style="32" bestFit="1" customWidth="1"/>
    <col min="4618" max="4618" width="9.85546875" style="32" customWidth="1"/>
    <col min="4619" max="4620" width="10.140625" style="32" customWidth="1"/>
    <col min="4621" max="4621" width="17.28515625" style="32" customWidth="1"/>
    <col min="4622" max="4622" width="10.7109375" style="32" bestFit="1" customWidth="1"/>
    <col min="4623" max="4868" width="9" style="32"/>
    <col min="4869" max="4869" width="7.7109375" style="32" customWidth="1"/>
    <col min="4870" max="4870" width="52.5703125" style="32" customWidth="1"/>
    <col min="4871" max="4871" width="17.140625" style="32" bestFit="1" customWidth="1"/>
    <col min="4872" max="4872" width="15.5703125" style="32" customWidth="1"/>
    <col min="4873" max="4873" width="12.28515625" style="32" bestFit="1" customWidth="1"/>
    <col min="4874" max="4874" width="9.85546875" style="32" customWidth="1"/>
    <col min="4875" max="4876" width="10.140625" style="32" customWidth="1"/>
    <col min="4877" max="4877" width="17.28515625" style="32" customWidth="1"/>
    <col min="4878" max="4878" width="10.7109375" style="32" bestFit="1" customWidth="1"/>
    <col min="4879" max="5124" width="9" style="32"/>
    <col min="5125" max="5125" width="7.7109375" style="32" customWidth="1"/>
    <col min="5126" max="5126" width="52.5703125" style="32" customWidth="1"/>
    <col min="5127" max="5127" width="17.140625" style="32" bestFit="1" customWidth="1"/>
    <col min="5128" max="5128" width="15.5703125" style="32" customWidth="1"/>
    <col min="5129" max="5129" width="12.28515625" style="32" bestFit="1" customWidth="1"/>
    <col min="5130" max="5130" width="9.85546875" style="32" customWidth="1"/>
    <col min="5131" max="5132" width="10.140625" style="32" customWidth="1"/>
    <col min="5133" max="5133" width="17.28515625" style="32" customWidth="1"/>
    <col min="5134" max="5134" width="10.7109375" style="32" bestFit="1" customWidth="1"/>
    <col min="5135" max="5380" width="9" style="32"/>
    <col min="5381" max="5381" width="7.7109375" style="32" customWidth="1"/>
    <col min="5382" max="5382" width="52.5703125" style="32" customWidth="1"/>
    <col min="5383" max="5383" width="17.140625" style="32" bestFit="1" customWidth="1"/>
    <col min="5384" max="5384" width="15.5703125" style="32" customWidth="1"/>
    <col min="5385" max="5385" width="12.28515625" style="32" bestFit="1" customWidth="1"/>
    <col min="5386" max="5386" width="9.85546875" style="32" customWidth="1"/>
    <col min="5387" max="5388" width="10.140625" style="32" customWidth="1"/>
    <col min="5389" max="5389" width="17.28515625" style="32" customWidth="1"/>
    <col min="5390" max="5390" width="10.7109375" style="32" bestFit="1" customWidth="1"/>
    <col min="5391" max="5636" width="9" style="32"/>
    <col min="5637" max="5637" width="7.7109375" style="32" customWidth="1"/>
    <col min="5638" max="5638" width="52.5703125" style="32" customWidth="1"/>
    <col min="5639" max="5639" width="17.140625" style="32" bestFit="1" customWidth="1"/>
    <col min="5640" max="5640" width="15.5703125" style="32" customWidth="1"/>
    <col min="5641" max="5641" width="12.28515625" style="32" bestFit="1" customWidth="1"/>
    <col min="5642" max="5642" width="9.85546875" style="32" customWidth="1"/>
    <col min="5643" max="5644" width="10.140625" style="32" customWidth="1"/>
    <col min="5645" max="5645" width="17.28515625" style="32" customWidth="1"/>
    <col min="5646" max="5646" width="10.7109375" style="32" bestFit="1" customWidth="1"/>
    <col min="5647" max="5892" width="9" style="32"/>
    <col min="5893" max="5893" width="7.7109375" style="32" customWidth="1"/>
    <col min="5894" max="5894" width="52.5703125" style="32" customWidth="1"/>
    <col min="5895" max="5895" width="17.140625" style="32" bestFit="1" customWidth="1"/>
    <col min="5896" max="5896" width="15.5703125" style="32" customWidth="1"/>
    <col min="5897" max="5897" width="12.28515625" style="32" bestFit="1" customWidth="1"/>
    <col min="5898" max="5898" width="9.85546875" style="32" customWidth="1"/>
    <col min="5899" max="5900" width="10.140625" style="32" customWidth="1"/>
    <col min="5901" max="5901" width="17.28515625" style="32" customWidth="1"/>
    <col min="5902" max="5902" width="10.7109375" style="32" bestFit="1" customWidth="1"/>
    <col min="5903" max="6148" width="9" style="32"/>
    <col min="6149" max="6149" width="7.7109375" style="32" customWidth="1"/>
    <col min="6150" max="6150" width="52.5703125" style="32" customWidth="1"/>
    <col min="6151" max="6151" width="17.140625" style="32" bestFit="1" customWidth="1"/>
    <col min="6152" max="6152" width="15.5703125" style="32" customWidth="1"/>
    <col min="6153" max="6153" width="12.28515625" style="32" bestFit="1" customWidth="1"/>
    <col min="6154" max="6154" width="9.85546875" style="32" customWidth="1"/>
    <col min="6155" max="6156" width="10.140625" style="32" customWidth="1"/>
    <col min="6157" max="6157" width="17.28515625" style="32" customWidth="1"/>
    <col min="6158" max="6158" width="10.7109375" style="32" bestFit="1" customWidth="1"/>
    <col min="6159" max="6404" width="9" style="32"/>
    <col min="6405" max="6405" width="7.7109375" style="32" customWidth="1"/>
    <col min="6406" max="6406" width="52.5703125" style="32" customWidth="1"/>
    <col min="6407" max="6407" width="17.140625" style="32" bestFit="1" customWidth="1"/>
    <col min="6408" max="6408" width="15.5703125" style="32" customWidth="1"/>
    <col min="6409" max="6409" width="12.28515625" style="32" bestFit="1" customWidth="1"/>
    <col min="6410" max="6410" width="9.85546875" style="32" customWidth="1"/>
    <col min="6411" max="6412" width="10.140625" style="32" customWidth="1"/>
    <col min="6413" max="6413" width="17.28515625" style="32" customWidth="1"/>
    <col min="6414" max="6414" width="10.7109375" style="32" bestFit="1" customWidth="1"/>
    <col min="6415" max="6660" width="9" style="32"/>
    <col min="6661" max="6661" width="7.7109375" style="32" customWidth="1"/>
    <col min="6662" max="6662" width="52.5703125" style="32" customWidth="1"/>
    <col min="6663" max="6663" width="17.140625" style="32" bestFit="1" customWidth="1"/>
    <col min="6664" max="6664" width="15.5703125" style="32" customWidth="1"/>
    <col min="6665" max="6665" width="12.28515625" style="32" bestFit="1" customWidth="1"/>
    <col min="6666" max="6666" width="9.85546875" style="32" customWidth="1"/>
    <col min="6667" max="6668" width="10.140625" style="32" customWidth="1"/>
    <col min="6669" max="6669" width="17.28515625" style="32" customWidth="1"/>
    <col min="6670" max="6670" width="10.7109375" style="32" bestFit="1" customWidth="1"/>
    <col min="6671" max="6916" width="9" style="32"/>
    <col min="6917" max="6917" width="7.7109375" style="32" customWidth="1"/>
    <col min="6918" max="6918" width="52.5703125" style="32" customWidth="1"/>
    <col min="6919" max="6919" width="17.140625" style="32" bestFit="1" customWidth="1"/>
    <col min="6920" max="6920" width="15.5703125" style="32" customWidth="1"/>
    <col min="6921" max="6921" width="12.28515625" style="32" bestFit="1" customWidth="1"/>
    <col min="6922" max="6922" width="9.85546875" style="32" customWidth="1"/>
    <col min="6923" max="6924" width="10.140625" style="32" customWidth="1"/>
    <col min="6925" max="6925" width="17.28515625" style="32" customWidth="1"/>
    <col min="6926" max="6926" width="10.7109375" style="32" bestFit="1" customWidth="1"/>
    <col min="6927" max="7172" width="9" style="32"/>
    <col min="7173" max="7173" width="7.7109375" style="32" customWidth="1"/>
    <col min="7174" max="7174" width="52.5703125" style="32" customWidth="1"/>
    <col min="7175" max="7175" width="17.140625" style="32" bestFit="1" customWidth="1"/>
    <col min="7176" max="7176" width="15.5703125" style="32" customWidth="1"/>
    <col min="7177" max="7177" width="12.28515625" style="32" bestFit="1" customWidth="1"/>
    <col min="7178" max="7178" width="9.85546875" style="32" customWidth="1"/>
    <col min="7179" max="7180" width="10.140625" style="32" customWidth="1"/>
    <col min="7181" max="7181" width="17.28515625" style="32" customWidth="1"/>
    <col min="7182" max="7182" width="10.7109375" style="32" bestFit="1" customWidth="1"/>
    <col min="7183" max="7428" width="9" style="32"/>
    <col min="7429" max="7429" width="7.7109375" style="32" customWidth="1"/>
    <col min="7430" max="7430" width="52.5703125" style="32" customWidth="1"/>
    <col min="7431" max="7431" width="17.140625" style="32" bestFit="1" customWidth="1"/>
    <col min="7432" max="7432" width="15.5703125" style="32" customWidth="1"/>
    <col min="7433" max="7433" width="12.28515625" style="32" bestFit="1" customWidth="1"/>
    <col min="7434" max="7434" width="9.85546875" style="32" customWidth="1"/>
    <col min="7435" max="7436" width="10.140625" style="32" customWidth="1"/>
    <col min="7437" max="7437" width="17.28515625" style="32" customWidth="1"/>
    <col min="7438" max="7438" width="10.7109375" style="32" bestFit="1" customWidth="1"/>
    <col min="7439" max="7684" width="9" style="32"/>
    <col min="7685" max="7685" width="7.7109375" style="32" customWidth="1"/>
    <col min="7686" max="7686" width="52.5703125" style="32" customWidth="1"/>
    <col min="7687" max="7687" width="17.140625" style="32" bestFit="1" customWidth="1"/>
    <col min="7688" max="7688" width="15.5703125" style="32" customWidth="1"/>
    <col min="7689" max="7689" width="12.28515625" style="32" bestFit="1" customWidth="1"/>
    <col min="7690" max="7690" width="9.85546875" style="32" customWidth="1"/>
    <col min="7691" max="7692" width="10.140625" style="32" customWidth="1"/>
    <col min="7693" max="7693" width="17.28515625" style="32" customWidth="1"/>
    <col min="7694" max="7694" width="10.7109375" style="32" bestFit="1" customWidth="1"/>
    <col min="7695" max="7940" width="9" style="32"/>
    <col min="7941" max="7941" width="7.7109375" style="32" customWidth="1"/>
    <col min="7942" max="7942" width="52.5703125" style="32" customWidth="1"/>
    <col min="7943" max="7943" width="17.140625" style="32" bestFit="1" customWidth="1"/>
    <col min="7944" max="7944" width="15.5703125" style="32" customWidth="1"/>
    <col min="7945" max="7945" width="12.28515625" style="32" bestFit="1" customWidth="1"/>
    <col min="7946" max="7946" width="9.85546875" style="32" customWidth="1"/>
    <col min="7947" max="7948" width="10.140625" style="32" customWidth="1"/>
    <col min="7949" max="7949" width="17.28515625" style="32" customWidth="1"/>
    <col min="7950" max="7950" width="10.7109375" style="32" bestFit="1" customWidth="1"/>
    <col min="7951" max="8196" width="9" style="32"/>
    <col min="8197" max="8197" width="7.7109375" style="32" customWidth="1"/>
    <col min="8198" max="8198" width="52.5703125" style="32" customWidth="1"/>
    <col min="8199" max="8199" width="17.140625" style="32" bestFit="1" customWidth="1"/>
    <col min="8200" max="8200" width="15.5703125" style="32" customWidth="1"/>
    <col min="8201" max="8201" width="12.28515625" style="32" bestFit="1" customWidth="1"/>
    <col min="8202" max="8202" width="9.85546875" style="32" customWidth="1"/>
    <col min="8203" max="8204" width="10.140625" style="32" customWidth="1"/>
    <col min="8205" max="8205" width="17.28515625" style="32" customWidth="1"/>
    <col min="8206" max="8206" width="10.7109375" style="32" bestFit="1" customWidth="1"/>
    <col min="8207" max="8452" width="9" style="32"/>
    <col min="8453" max="8453" width="7.7109375" style="32" customWidth="1"/>
    <col min="8454" max="8454" width="52.5703125" style="32" customWidth="1"/>
    <col min="8455" max="8455" width="17.140625" style="32" bestFit="1" customWidth="1"/>
    <col min="8456" max="8456" width="15.5703125" style="32" customWidth="1"/>
    <col min="8457" max="8457" width="12.28515625" style="32" bestFit="1" customWidth="1"/>
    <col min="8458" max="8458" width="9.85546875" style="32" customWidth="1"/>
    <col min="8459" max="8460" width="10.140625" style="32" customWidth="1"/>
    <col min="8461" max="8461" width="17.28515625" style="32" customWidth="1"/>
    <col min="8462" max="8462" width="10.7109375" style="32" bestFit="1" customWidth="1"/>
    <col min="8463" max="8708" width="9" style="32"/>
    <col min="8709" max="8709" width="7.7109375" style="32" customWidth="1"/>
    <col min="8710" max="8710" width="52.5703125" style="32" customWidth="1"/>
    <col min="8711" max="8711" width="17.140625" style="32" bestFit="1" customWidth="1"/>
    <col min="8712" max="8712" width="15.5703125" style="32" customWidth="1"/>
    <col min="8713" max="8713" width="12.28515625" style="32" bestFit="1" customWidth="1"/>
    <col min="8714" max="8714" width="9.85546875" style="32" customWidth="1"/>
    <col min="8715" max="8716" width="10.140625" style="32" customWidth="1"/>
    <col min="8717" max="8717" width="17.28515625" style="32" customWidth="1"/>
    <col min="8718" max="8718" width="10.7109375" style="32" bestFit="1" customWidth="1"/>
    <col min="8719" max="8964" width="9" style="32"/>
    <col min="8965" max="8965" width="7.7109375" style="32" customWidth="1"/>
    <col min="8966" max="8966" width="52.5703125" style="32" customWidth="1"/>
    <col min="8967" max="8967" width="17.140625" style="32" bestFit="1" customWidth="1"/>
    <col min="8968" max="8968" width="15.5703125" style="32" customWidth="1"/>
    <col min="8969" max="8969" width="12.28515625" style="32" bestFit="1" customWidth="1"/>
    <col min="8970" max="8970" width="9.85546875" style="32" customWidth="1"/>
    <col min="8971" max="8972" width="10.140625" style="32" customWidth="1"/>
    <col min="8973" max="8973" width="17.28515625" style="32" customWidth="1"/>
    <col min="8974" max="8974" width="10.7109375" style="32" bestFit="1" customWidth="1"/>
    <col min="8975" max="9220" width="9" style="32"/>
    <col min="9221" max="9221" width="7.7109375" style="32" customWidth="1"/>
    <col min="9222" max="9222" width="52.5703125" style="32" customWidth="1"/>
    <col min="9223" max="9223" width="17.140625" style="32" bestFit="1" customWidth="1"/>
    <col min="9224" max="9224" width="15.5703125" style="32" customWidth="1"/>
    <col min="9225" max="9225" width="12.28515625" style="32" bestFit="1" customWidth="1"/>
    <col min="9226" max="9226" width="9.85546875" style="32" customWidth="1"/>
    <col min="9227" max="9228" width="10.140625" style="32" customWidth="1"/>
    <col min="9229" max="9229" width="17.28515625" style="32" customWidth="1"/>
    <col min="9230" max="9230" width="10.7109375" style="32" bestFit="1" customWidth="1"/>
    <col min="9231" max="9476" width="9" style="32"/>
    <col min="9477" max="9477" width="7.7109375" style="32" customWidth="1"/>
    <col min="9478" max="9478" width="52.5703125" style="32" customWidth="1"/>
    <col min="9479" max="9479" width="17.140625" style="32" bestFit="1" customWidth="1"/>
    <col min="9480" max="9480" width="15.5703125" style="32" customWidth="1"/>
    <col min="9481" max="9481" width="12.28515625" style="32" bestFit="1" customWidth="1"/>
    <col min="9482" max="9482" width="9.85546875" style="32" customWidth="1"/>
    <col min="9483" max="9484" width="10.140625" style="32" customWidth="1"/>
    <col min="9485" max="9485" width="17.28515625" style="32" customWidth="1"/>
    <col min="9486" max="9486" width="10.7109375" style="32" bestFit="1" customWidth="1"/>
    <col min="9487" max="9732" width="9" style="32"/>
    <col min="9733" max="9733" width="7.7109375" style="32" customWidth="1"/>
    <col min="9734" max="9734" width="52.5703125" style="32" customWidth="1"/>
    <col min="9735" max="9735" width="17.140625" style="32" bestFit="1" customWidth="1"/>
    <col min="9736" max="9736" width="15.5703125" style="32" customWidth="1"/>
    <col min="9737" max="9737" width="12.28515625" style="32" bestFit="1" customWidth="1"/>
    <col min="9738" max="9738" width="9.85546875" style="32" customWidth="1"/>
    <col min="9739" max="9740" width="10.140625" style="32" customWidth="1"/>
    <col min="9741" max="9741" width="17.28515625" style="32" customWidth="1"/>
    <col min="9742" max="9742" width="10.7109375" style="32" bestFit="1" customWidth="1"/>
    <col min="9743" max="9988" width="9" style="32"/>
    <col min="9989" max="9989" width="7.7109375" style="32" customWidth="1"/>
    <col min="9990" max="9990" width="52.5703125" style="32" customWidth="1"/>
    <col min="9991" max="9991" width="17.140625" style="32" bestFit="1" customWidth="1"/>
    <col min="9992" max="9992" width="15.5703125" style="32" customWidth="1"/>
    <col min="9993" max="9993" width="12.28515625" style="32" bestFit="1" customWidth="1"/>
    <col min="9994" max="9994" width="9.85546875" style="32" customWidth="1"/>
    <col min="9995" max="9996" width="10.140625" style="32" customWidth="1"/>
    <col min="9997" max="9997" width="17.28515625" style="32" customWidth="1"/>
    <col min="9998" max="9998" width="10.7109375" style="32" bestFit="1" customWidth="1"/>
    <col min="9999" max="10244" width="9" style="32"/>
    <col min="10245" max="10245" width="7.7109375" style="32" customWidth="1"/>
    <col min="10246" max="10246" width="52.5703125" style="32" customWidth="1"/>
    <col min="10247" max="10247" width="17.140625" style="32" bestFit="1" customWidth="1"/>
    <col min="10248" max="10248" width="15.5703125" style="32" customWidth="1"/>
    <col min="10249" max="10249" width="12.28515625" style="32" bestFit="1" customWidth="1"/>
    <col min="10250" max="10250" width="9.85546875" style="32" customWidth="1"/>
    <col min="10251" max="10252" width="10.140625" style="32" customWidth="1"/>
    <col min="10253" max="10253" width="17.28515625" style="32" customWidth="1"/>
    <col min="10254" max="10254" width="10.7109375" style="32" bestFit="1" customWidth="1"/>
    <col min="10255" max="10500" width="9" style="32"/>
    <col min="10501" max="10501" width="7.7109375" style="32" customWidth="1"/>
    <col min="10502" max="10502" width="52.5703125" style="32" customWidth="1"/>
    <col min="10503" max="10503" width="17.140625" style="32" bestFit="1" customWidth="1"/>
    <col min="10504" max="10504" width="15.5703125" style="32" customWidth="1"/>
    <col min="10505" max="10505" width="12.28515625" style="32" bestFit="1" customWidth="1"/>
    <col min="10506" max="10506" width="9.85546875" style="32" customWidth="1"/>
    <col min="10507" max="10508" width="10.140625" style="32" customWidth="1"/>
    <col min="10509" max="10509" width="17.28515625" style="32" customWidth="1"/>
    <col min="10510" max="10510" width="10.7109375" style="32" bestFit="1" customWidth="1"/>
    <col min="10511" max="10756" width="9" style="32"/>
    <col min="10757" max="10757" width="7.7109375" style="32" customWidth="1"/>
    <col min="10758" max="10758" width="52.5703125" style="32" customWidth="1"/>
    <col min="10759" max="10759" width="17.140625" style="32" bestFit="1" customWidth="1"/>
    <col min="10760" max="10760" width="15.5703125" style="32" customWidth="1"/>
    <col min="10761" max="10761" width="12.28515625" style="32" bestFit="1" customWidth="1"/>
    <col min="10762" max="10762" width="9.85546875" style="32" customWidth="1"/>
    <col min="10763" max="10764" width="10.140625" style="32" customWidth="1"/>
    <col min="10765" max="10765" width="17.28515625" style="32" customWidth="1"/>
    <col min="10766" max="10766" width="10.7109375" style="32" bestFit="1" customWidth="1"/>
    <col min="10767" max="11012" width="9" style="32"/>
    <col min="11013" max="11013" width="7.7109375" style="32" customWidth="1"/>
    <col min="11014" max="11014" width="52.5703125" style="32" customWidth="1"/>
    <col min="11015" max="11015" width="17.140625" style="32" bestFit="1" customWidth="1"/>
    <col min="11016" max="11016" width="15.5703125" style="32" customWidth="1"/>
    <col min="11017" max="11017" width="12.28515625" style="32" bestFit="1" customWidth="1"/>
    <col min="11018" max="11018" width="9.85546875" style="32" customWidth="1"/>
    <col min="11019" max="11020" width="10.140625" style="32" customWidth="1"/>
    <col min="11021" max="11021" width="17.28515625" style="32" customWidth="1"/>
    <col min="11022" max="11022" width="10.7109375" style="32" bestFit="1" customWidth="1"/>
    <col min="11023" max="11268" width="9" style="32"/>
    <col min="11269" max="11269" width="7.7109375" style="32" customWidth="1"/>
    <col min="11270" max="11270" width="52.5703125" style="32" customWidth="1"/>
    <col min="11271" max="11271" width="17.140625" style="32" bestFit="1" customWidth="1"/>
    <col min="11272" max="11272" width="15.5703125" style="32" customWidth="1"/>
    <col min="11273" max="11273" width="12.28515625" style="32" bestFit="1" customWidth="1"/>
    <col min="11274" max="11274" width="9.85546875" style="32" customWidth="1"/>
    <col min="11275" max="11276" width="10.140625" style="32" customWidth="1"/>
    <col min="11277" max="11277" width="17.28515625" style="32" customWidth="1"/>
    <col min="11278" max="11278" width="10.7109375" style="32" bestFit="1" customWidth="1"/>
    <col min="11279" max="11524" width="9" style="32"/>
    <col min="11525" max="11525" width="7.7109375" style="32" customWidth="1"/>
    <col min="11526" max="11526" width="52.5703125" style="32" customWidth="1"/>
    <col min="11527" max="11527" width="17.140625" style="32" bestFit="1" customWidth="1"/>
    <col min="11528" max="11528" width="15.5703125" style="32" customWidth="1"/>
    <col min="11529" max="11529" width="12.28515625" style="32" bestFit="1" customWidth="1"/>
    <col min="11530" max="11530" width="9.85546875" style="32" customWidth="1"/>
    <col min="11531" max="11532" width="10.140625" style="32" customWidth="1"/>
    <col min="11533" max="11533" width="17.28515625" style="32" customWidth="1"/>
    <col min="11534" max="11534" width="10.7109375" style="32" bestFit="1" customWidth="1"/>
    <col min="11535" max="11780" width="9" style="32"/>
    <col min="11781" max="11781" width="7.7109375" style="32" customWidth="1"/>
    <col min="11782" max="11782" width="52.5703125" style="32" customWidth="1"/>
    <col min="11783" max="11783" width="17.140625" style="32" bestFit="1" customWidth="1"/>
    <col min="11784" max="11784" width="15.5703125" style="32" customWidth="1"/>
    <col min="11785" max="11785" width="12.28515625" style="32" bestFit="1" customWidth="1"/>
    <col min="11786" max="11786" width="9.85546875" style="32" customWidth="1"/>
    <col min="11787" max="11788" width="10.140625" style="32" customWidth="1"/>
    <col min="11789" max="11789" width="17.28515625" style="32" customWidth="1"/>
    <col min="11790" max="11790" width="10.7109375" style="32" bestFit="1" customWidth="1"/>
    <col min="11791" max="12036" width="9" style="32"/>
    <col min="12037" max="12037" width="7.7109375" style="32" customWidth="1"/>
    <col min="12038" max="12038" width="52.5703125" style="32" customWidth="1"/>
    <col min="12039" max="12039" width="17.140625" style="32" bestFit="1" customWidth="1"/>
    <col min="12040" max="12040" width="15.5703125" style="32" customWidth="1"/>
    <col min="12041" max="12041" width="12.28515625" style="32" bestFit="1" customWidth="1"/>
    <col min="12042" max="12042" width="9.85546875" style="32" customWidth="1"/>
    <col min="12043" max="12044" width="10.140625" style="32" customWidth="1"/>
    <col min="12045" max="12045" width="17.28515625" style="32" customWidth="1"/>
    <col min="12046" max="12046" width="10.7109375" style="32" bestFit="1" customWidth="1"/>
    <col min="12047" max="12292" width="9" style="32"/>
    <col min="12293" max="12293" width="7.7109375" style="32" customWidth="1"/>
    <col min="12294" max="12294" width="52.5703125" style="32" customWidth="1"/>
    <col min="12295" max="12295" width="17.140625" style="32" bestFit="1" customWidth="1"/>
    <col min="12296" max="12296" width="15.5703125" style="32" customWidth="1"/>
    <col min="12297" max="12297" width="12.28515625" style="32" bestFit="1" customWidth="1"/>
    <col min="12298" max="12298" width="9.85546875" style="32" customWidth="1"/>
    <col min="12299" max="12300" width="10.140625" style="32" customWidth="1"/>
    <col min="12301" max="12301" width="17.28515625" style="32" customWidth="1"/>
    <col min="12302" max="12302" width="10.7109375" style="32" bestFit="1" customWidth="1"/>
    <col min="12303" max="12548" width="9" style="32"/>
    <col min="12549" max="12549" width="7.7109375" style="32" customWidth="1"/>
    <col min="12550" max="12550" width="52.5703125" style="32" customWidth="1"/>
    <col min="12551" max="12551" width="17.140625" style="32" bestFit="1" customWidth="1"/>
    <col min="12552" max="12552" width="15.5703125" style="32" customWidth="1"/>
    <col min="12553" max="12553" width="12.28515625" style="32" bestFit="1" customWidth="1"/>
    <col min="12554" max="12554" width="9.85546875" style="32" customWidth="1"/>
    <col min="12555" max="12556" width="10.140625" style="32" customWidth="1"/>
    <col min="12557" max="12557" width="17.28515625" style="32" customWidth="1"/>
    <col min="12558" max="12558" width="10.7109375" style="32" bestFit="1" customWidth="1"/>
    <col min="12559" max="12804" width="9" style="32"/>
    <col min="12805" max="12805" width="7.7109375" style="32" customWidth="1"/>
    <col min="12806" max="12806" width="52.5703125" style="32" customWidth="1"/>
    <col min="12807" max="12807" width="17.140625" style="32" bestFit="1" customWidth="1"/>
    <col min="12808" max="12808" width="15.5703125" style="32" customWidth="1"/>
    <col min="12809" max="12809" width="12.28515625" style="32" bestFit="1" customWidth="1"/>
    <col min="12810" max="12810" width="9.85546875" style="32" customWidth="1"/>
    <col min="12811" max="12812" width="10.140625" style="32" customWidth="1"/>
    <col min="12813" max="12813" width="17.28515625" style="32" customWidth="1"/>
    <col min="12814" max="12814" width="10.7109375" style="32" bestFit="1" customWidth="1"/>
    <col min="12815" max="13060" width="9" style="32"/>
    <col min="13061" max="13061" width="7.7109375" style="32" customWidth="1"/>
    <col min="13062" max="13062" width="52.5703125" style="32" customWidth="1"/>
    <col min="13063" max="13063" width="17.140625" style="32" bestFit="1" customWidth="1"/>
    <col min="13064" max="13064" width="15.5703125" style="32" customWidth="1"/>
    <col min="13065" max="13065" width="12.28515625" style="32" bestFit="1" customWidth="1"/>
    <col min="13066" max="13066" width="9.85546875" style="32" customWidth="1"/>
    <col min="13067" max="13068" width="10.140625" style="32" customWidth="1"/>
    <col min="13069" max="13069" width="17.28515625" style="32" customWidth="1"/>
    <col min="13070" max="13070" width="10.7109375" style="32" bestFit="1" customWidth="1"/>
    <col min="13071" max="13316" width="9" style="32"/>
    <col min="13317" max="13317" width="7.7109375" style="32" customWidth="1"/>
    <col min="13318" max="13318" width="52.5703125" style="32" customWidth="1"/>
    <col min="13319" max="13319" width="17.140625" style="32" bestFit="1" customWidth="1"/>
    <col min="13320" max="13320" width="15.5703125" style="32" customWidth="1"/>
    <col min="13321" max="13321" width="12.28515625" style="32" bestFit="1" customWidth="1"/>
    <col min="13322" max="13322" width="9.85546875" style="32" customWidth="1"/>
    <col min="13323" max="13324" width="10.140625" style="32" customWidth="1"/>
    <col min="13325" max="13325" width="17.28515625" style="32" customWidth="1"/>
    <col min="13326" max="13326" width="10.7109375" style="32" bestFit="1" customWidth="1"/>
    <col min="13327" max="13572" width="9" style="32"/>
    <col min="13573" max="13573" width="7.7109375" style="32" customWidth="1"/>
    <col min="13574" max="13574" width="52.5703125" style="32" customWidth="1"/>
    <col min="13575" max="13575" width="17.140625" style="32" bestFit="1" customWidth="1"/>
    <col min="13576" max="13576" width="15.5703125" style="32" customWidth="1"/>
    <col min="13577" max="13577" width="12.28515625" style="32" bestFit="1" customWidth="1"/>
    <col min="13578" max="13578" width="9.85546875" style="32" customWidth="1"/>
    <col min="13579" max="13580" width="10.140625" style="32" customWidth="1"/>
    <col min="13581" max="13581" width="17.28515625" style="32" customWidth="1"/>
    <col min="13582" max="13582" width="10.7109375" style="32" bestFit="1" customWidth="1"/>
    <col min="13583" max="13828" width="9" style="32"/>
    <col min="13829" max="13829" width="7.7109375" style="32" customWidth="1"/>
    <col min="13830" max="13830" width="52.5703125" style="32" customWidth="1"/>
    <col min="13831" max="13831" width="17.140625" style="32" bestFit="1" customWidth="1"/>
    <col min="13832" max="13832" width="15.5703125" style="32" customWidth="1"/>
    <col min="13833" max="13833" width="12.28515625" style="32" bestFit="1" customWidth="1"/>
    <col min="13834" max="13834" width="9.85546875" style="32" customWidth="1"/>
    <col min="13835" max="13836" width="10.140625" style="32" customWidth="1"/>
    <col min="13837" max="13837" width="17.28515625" style="32" customWidth="1"/>
    <col min="13838" max="13838" width="10.7109375" style="32" bestFit="1" customWidth="1"/>
    <col min="13839" max="14084" width="9" style="32"/>
    <col min="14085" max="14085" width="7.7109375" style="32" customWidth="1"/>
    <col min="14086" max="14086" width="52.5703125" style="32" customWidth="1"/>
    <col min="14087" max="14087" width="17.140625" style="32" bestFit="1" customWidth="1"/>
    <col min="14088" max="14088" width="15.5703125" style="32" customWidth="1"/>
    <col min="14089" max="14089" width="12.28515625" style="32" bestFit="1" customWidth="1"/>
    <col min="14090" max="14090" width="9.85546875" style="32" customWidth="1"/>
    <col min="14091" max="14092" width="10.140625" style="32" customWidth="1"/>
    <col min="14093" max="14093" width="17.28515625" style="32" customWidth="1"/>
    <col min="14094" max="14094" width="10.7109375" style="32" bestFit="1" customWidth="1"/>
    <col min="14095" max="14340" width="9" style="32"/>
    <col min="14341" max="14341" width="7.7109375" style="32" customWidth="1"/>
    <col min="14342" max="14342" width="52.5703125" style="32" customWidth="1"/>
    <col min="14343" max="14343" width="17.140625" style="32" bestFit="1" customWidth="1"/>
    <col min="14344" max="14344" width="15.5703125" style="32" customWidth="1"/>
    <col min="14345" max="14345" width="12.28515625" style="32" bestFit="1" customWidth="1"/>
    <col min="14346" max="14346" width="9.85546875" style="32" customWidth="1"/>
    <col min="14347" max="14348" width="10.140625" style="32" customWidth="1"/>
    <col min="14349" max="14349" width="17.28515625" style="32" customWidth="1"/>
    <col min="14350" max="14350" width="10.7109375" style="32" bestFit="1" customWidth="1"/>
    <col min="14351" max="14596" width="9" style="32"/>
    <col min="14597" max="14597" width="7.7109375" style="32" customWidth="1"/>
    <col min="14598" max="14598" width="52.5703125" style="32" customWidth="1"/>
    <col min="14599" max="14599" width="17.140625" style="32" bestFit="1" customWidth="1"/>
    <col min="14600" max="14600" width="15.5703125" style="32" customWidth="1"/>
    <col min="14601" max="14601" width="12.28515625" style="32" bestFit="1" customWidth="1"/>
    <col min="14602" max="14602" width="9.85546875" style="32" customWidth="1"/>
    <col min="14603" max="14604" width="10.140625" style="32" customWidth="1"/>
    <col min="14605" max="14605" width="17.28515625" style="32" customWidth="1"/>
    <col min="14606" max="14606" width="10.7109375" style="32" bestFit="1" customWidth="1"/>
    <col min="14607" max="14852" width="9" style="32"/>
    <col min="14853" max="14853" width="7.7109375" style="32" customWidth="1"/>
    <col min="14854" max="14854" width="52.5703125" style="32" customWidth="1"/>
    <col min="14855" max="14855" width="17.140625" style="32" bestFit="1" customWidth="1"/>
    <col min="14856" max="14856" width="15.5703125" style="32" customWidth="1"/>
    <col min="14857" max="14857" width="12.28515625" style="32" bestFit="1" customWidth="1"/>
    <col min="14858" max="14858" width="9.85546875" style="32" customWidth="1"/>
    <col min="14859" max="14860" width="10.140625" style="32" customWidth="1"/>
    <col min="14861" max="14861" width="17.28515625" style="32" customWidth="1"/>
    <col min="14862" max="14862" width="10.7109375" style="32" bestFit="1" customWidth="1"/>
    <col min="14863" max="15108" width="9" style="32"/>
    <col min="15109" max="15109" width="7.7109375" style="32" customWidth="1"/>
    <col min="15110" max="15110" width="52.5703125" style="32" customWidth="1"/>
    <col min="15111" max="15111" width="17.140625" style="32" bestFit="1" customWidth="1"/>
    <col min="15112" max="15112" width="15.5703125" style="32" customWidth="1"/>
    <col min="15113" max="15113" width="12.28515625" style="32" bestFit="1" customWidth="1"/>
    <col min="15114" max="15114" width="9.85546875" style="32" customWidth="1"/>
    <col min="15115" max="15116" width="10.140625" style="32" customWidth="1"/>
    <col min="15117" max="15117" width="17.28515625" style="32" customWidth="1"/>
    <col min="15118" max="15118" width="10.7109375" style="32" bestFit="1" customWidth="1"/>
    <col min="15119" max="15364" width="9" style="32"/>
    <col min="15365" max="15365" width="7.7109375" style="32" customWidth="1"/>
    <col min="15366" max="15366" width="52.5703125" style="32" customWidth="1"/>
    <col min="15367" max="15367" width="17.140625" style="32" bestFit="1" customWidth="1"/>
    <col min="15368" max="15368" width="15.5703125" style="32" customWidth="1"/>
    <col min="15369" max="15369" width="12.28515625" style="32" bestFit="1" customWidth="1"/>
    <col min="15370" max="15370" width="9.85546875" style="32" customWidth="1"/>
    <col min="15371" max="15372" width="10.140625" style="32" customWidth="1"/>
    <col min="15373" max="15373" width="17.28515625" style="32" customWidth="1"/>
    <col min="15374" max="15374" width="10.7109375" style="32" bestFit="1" customWidth="1"/>
    <col min="15375" max="15620" width="9" style="32"/>
    <col min="15621" max="15621" width="7.7109375" style="32" customWidth="1"/>
    <col min="15622" max="15622" width="52.5703125" style="32" customWidth="1"/>
    <col min="15623" max="15623" width="17.140625" style="32" bestFit="1" customWidth="1"/>
    <col min="15624" max="15624" width="15.5703125" style="32" customWidth="1"/>
    <col min="15625" max="15625" width="12.28515625" style="32" bestFit="1" customWidth="1"/>
    <col min="15626" max="15626" width="9.85546875" style="32" customWidth="1"/>
    <col min="15627" max="15628" width="10.140625" style="32" customWidth="1"/>
    <col min="15629" max="15629" width="17.28515625" style="32" customWidth="1"/>
    <col min="15630" max="15630" width="10.7109375" style="32" bestFit="1" customWidth="1"/>
    <col min="15631" max="15876" width="9" style="32"/>
    <col min="15877" max="15877" width="7.7109375" style="32" customWidth="1"/>
    <col min="15878" max="15878" width="52.5703125" style="32" customWidth="1"/>
    <col min="15879" max="15879" width="17.140625" style="32" bestFit="1" customWidth="1"/>
    <col min="15880" max="15880" width="15.5703125" style="32" customWidth="1"/>
    <col min="15881" max="15881" width="12.28515625" style="32" bestFit="1" customWidth="1"/>
    <col min="15882" max="15882" width="9.85546875" style="32" customWidth="1"/>
    <col min="15883" max="15884" width="10.140625" style="32" customWidth="1"/>
    <col min="15885" max="15885" width="17.28515625" style="32" customWidth="1"/>
    <col min="15886" max="15886" width="10.7109375" style="32" bestFit="1" customWidth="1"/>
    <col min="15887" max="16132" width="9" style="32"/>
    <col min="16133" max="16133" width="7.7109375" style="32" customWidth="1"/>
    <col min="16134" max="16134" width="52.5703125" style="32" customWidth="1"/>
    <col min="16135" max="16135" width="17.140625" style="32" bestFit="1" customWidth="1"/>
    <col min="16136" max="16136" width="15.5703125" style="32" customWidth="1"/>
    <col min="16137" max="16137" width="12.28515625" style="32" bestFit="1" customWidth="1"/>
    <col min="16138" max="16138" width="9.85546875" style="32" customWidth="1"/>
    <col min="16139" max="16140" width="10.140625" style="32" customWidth="1"/>
    <col min="16141" max="16141" width="17.28515625" style="32" customWidth="1"/>
    <col min="16142" max="16142" width="10.7109375" style="32" bestFit="1" customWidth="1"/>
    <col min="16143" max="16383" width="9" style="32"/>
    <col min="16384" max="16384" width="9" style="32" customWidth="1"/>
  </cols>
  <sheetData>
    <row r="1" spans="1:365" ht="28.5">
      <c r="A1" s="646" t="s">
        <v>502</v>
      </c>
      <c r="B1" s="30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630"/>
    </row>
    <row r="2" spans="1:365" ht="33.75">
      <c r="A2" s="737" t="s">
        <v>384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630"/>
    </row>
    <row r="3" spans="1:365" ht="12.6" customHeight="1">
      <c r="A3" s="29"/>
      <c r="B3" s="34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</row>
    <row r="4" spans="1:365" ht="31.5" thickBot="1">
      <c r="A4" s="1147" t="s">
        <v>214</v>
      </c>
      <c r="B4" s="1147"/>
      <c r="C4" s="1147"/>
      <c r="D4" s="1147"/>
      <c r="E4" s="1147"/>
      <c r="F4" s="1147"/>
      <c r="G4" s="1147"/>
      <c r="H4" s="1147"/>
      <c r="I4" s="1147"/>
      <c r="J4" s="1147"/>
      <c r="K4" s="1147"/>
      <c r="L4" s="1147"/>
      <c r="M4" s="931"/>
    </row>
    <row r="5" spans="1:365" ht="24" customHeight="1">
      <c r="A5" s="541" t="s">
        <v>7</v>
      </c>
      <c r="B5" s="628"/>
      <c r="C5" s="1157"/>
      <c r="D5" s="1157"/>
      <c r="E5" s="1157"/>
      <c r="F5" s="1150" t="s">
        <v>49</v>
      </c>
      <c r="G5" s="1151"/>
      <c r="H5" s="1151"/>
      <c r="I5" s="1151"/>
      <c r="J5" s="1151"/>
      <c r="K5" s="1151"/>
      <c r="L5" s="1152"/>
      <c r="M5" s="966"/>
      <c r="N5" s="631" t="s">
        <v>9</v>
      </c>
    </row>
    <row r="6" spans="1:365" ht="23.45" customHeight="1">
      <c r="A6" s="36" t="s">
        <v>10</v>
      </c>
      <c r="B6" s="586" t="s">
        <v>2</v>
      </c>
      <c r="C6" s="1153" t="s">
        <v>505</v>
      </c>
      <c r="D6" s="1153" t="s">
        <v>506</v>
      </c>
      <c r="E6" s="1155" t="s">
        <v>503</v>
      </c>
      <c r="F6" s="1158" t="s">
        <v>468</v>
      </c>
      <c r="G6" s="1159"/>
      <c r="H6" s="1159"/>
      <c r="I6" s="1160"/>
      <c r="J6" s="1153" t="s">
        <v>443</v>
      </c>
      <c r="K6" s="1153" t="s">
        <v>469</v>
      </c>
      <c r="L6" s="1153" t="s">
        <v>470</v>
      </c>
      <c r="M6" s="1153" t="s">
        <v>504</v>
      </c>
      <c r="N6" s="631"/>
    </row>
    <row r="7" spans="1:365">
      <c r="A7" s="36" t="s">
        <v>12</v>
      </c>
      <c r="B7" s="586"/>
      <c r="C7" s="1154"/>
      <c r="D7" s="1154"/>
      <c r="E7" s="1156"/>
      <c r="F7" s="930" t="s">
        <v>248</v>
      </c>
      <c r="G7" s="930" t="s">
        <v>250</v>
      </c>
      <c r="H7" s="930" t="s">
        <v>250</v>
      </c>
      <c r="I7" s="930" t="s">
        <v>0</v>
      </c>
      <c r="J7" s="1154"/>
      <c r="K7" s="1154"/>
      <c r="L7" s="1154"/>
      <c r="M7" s="1154"/>
      <c r="N7" s="631"/>
    </row>
    <row r="8" spans="1:365" s="38" customFormat="1">
      <c r="A8" s="577" t="s">
        <v>216</v>
      </c>
      <c r="B8" s="587"/>
      <c r="C8" s="578">
        <f t="shared" ref="C8" si="0">+C9++C103+C106+C109</f>
        <v>0</v>
      </c>
      <c r="D8" s="578">
        <f t="shared" ref="D8" si="1">+D9++D103+D106+D109</f>
        <v>0</v>
      </c>
      <c r="E8" s="940">
        <f t="shared" ref="E8:L8" si="2">+E9++E103+E106+E109</f>
        <v>0</v>
      </c>
      <c r="F8" s="578">
        <f t="shared" si="2"/>
        <v>0</v>
      </c>
      <c r="G8" s="578">
        <f t="shared" ref="G8:H8" si="3">+G9++G103+G106+G109</f>
        <v>0</v>
      </c>
      <c r="H8" s="578">
        <f t="shared" si="3"/>
        <v>0</v>
      </c>
      <c r="I8" s="578">
        <f t="shared" ref="I8:I15" si="4">SUM(F8:H8)</f>
        <v>0</v>
      </c>
      <c r="J8" s="578">
        <f t="shared" si="2"/>
        <v>0</v>
      </c>
      <c r="K8" s="578">
        <f t="shared" si="2"/>
        <v>0</v>
      </c>
      <c r="L8" s="578">
        <f t="shared" si="2"/>
        <v>0</v>
      </c>
      <c r="M8" s="967">
        <f t="shared" ref="M8" si="5">+M9++M103+M106+M109</f>
        <v>0</v>
      </c>
      <c r="N8" s="629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2"/>
      <c r="AI8" s="32"/>
      <c r="AJ8" s="32"/>
      <c r="AK8" s="32"/>
      <c r="AL8" s="32"/>
      <c r="AM8" s="32"/>
      <c r="AN8" s="32"/>
      <c r="AO8" s="32"/>
      <c r="AP8" s="32"/>
      <c r="AQ8" s="32"/>
      <c r="AR8" s="32"/>
      <c r="AS8" s="32"/>
      <c r="AT8" s="32"/>
      <c r="AU8" s="32"/>
      <c r="AV8" s="32"/>
      <c r="AW8" s="32"/>
      <c r="AX8" s="32"/>
      <c r="AY8" s="32"/>
      <c r="AZ8" s="32"/>
      <c r="BA8" s="32"/>
      <c r="BB8" s="32"/>
      <c r="BC8" s="32"/>
      <c r="BD8" s="32"/>
      <c r="BE8" s="32"/>
      <c r="BF8" s="32"/>
      <c r="BG8" s="32"/>
      <c r="BH8" s="32"/>
      <c r="BI8" s="32"/>
      <c r="BJ8" s="32"/>
      <c r="BK8" s="32"/>
      <c r="BL8" s="32"/>
      <c r="BM8" s="32"/>
      <c r="BN8" s="32"/>
      <c r="BO8" s="32"/>
      <c r="BP8" s="32"/>
      <c r="BQ8" s="32"/>
      <c r="BR8" s="32"/>
      <c r="BS8" s="32"/>
      <c r="BT8" s="32"/>
      <c r="BU8" s="32"/>
      <c r="BV8" s="32"/>
      <c r="BW8" s="32"/>
      <c r="BX8" s="32"/>
      <c r="BY8" s="32"/>
      <c r="BZ8" s="32"/>
      <c r="CA8" s="32"/>
      <c r="CB8" s="32"/>
      <c r="CC8" s="32"/>
      <c r="CD8" s="32"/>
      <c r="CE8" s="32"/>
      <c r="CF8" s="32"/>
      <c r="CG8" s="32"/>
      <c r="CH8" s="32"/>
      <c r="CI8" s="32"/>
      <c r="CJ8" s="32"/>
      <c r="CK8" s="32"/>
      <c r="CL8" s="32"/>
      <c r="CM8" s="32"/>
      <c r="CN8" s="32"/>
      <c r="CO8" s="32"/>
      <c r="CP8" s="32"/>
      <c r="CQ8" s="32"/>
      <c r="CR8" s="32"/>
      <c r="CS8" s="32"/>
      <c r="CT8" s="32"/>
      <c r="CU8" s="32"/>
      <c r="CV8" s="32"/>
      <c r="CW8" s="32"/>
      <c r="CX8" s="32"/>
      <c r="CY8" s="32"/>
      <c r="CZ8" s="32"/>
      <c r="DA8" s="32"/>
      <c r="DB8" s="32"/>
      <c r="DC8" s="32"/>
      <c r="DD8" s="32"/>
      <c r="DE8" s="32"/>
      <c r="DF8" s="32"/>
      <c r="DG8" s="32"/>
      <c r="DH8" s="32"/>
      <c r="DI8" s="32"/>
      <c r="DJ8" s="32"/>
      <c r="DK8" s="32"/>
      <c r="DL8" s="32"/>
      <c r="DM8" s="32"/>
      <c r="DN8" s="32"/>
      <c r="DO8" s="32"/>
      <c r="DP8" s="32"/>
      <c r="DQ8" s="32"/>
      <c r="DR8" s="32"/>
      <c r="DS8" s="32"/>
      <c r="DT8" s="32"/>
      <c r="DU8" s="32"/>
      <c r="DV8" s="32"/>
      <c r="DW8" s="32"/>
      <c r="DX8" s="32"/>
      <c r="DY8" s="32"/>
      <c r="DZ8" s="32"/>
      <c r="EA8" s="32"/>
      <c r="EB8" s="32"/>
      <c r="EC8" s="32"/>
      <c r="ED8" s="32"/>
      <c r="EE8" s="32"/>
      <c r="EF8" s="32"/>
      <c r="EG8" s="32"/>
      <c r="EH8" s="32"/>
      <c r="EI8" s="32"/>
      <c r="EJ8" s="32"/>
      <c r="EK8" s="32"/>
      <c r="EL8" s="32"/>
      <c r="EM8" s="32"/>
      <c r="EN8" s="32"/>
      <c r="EO8" s="32"/>
      <c r="EP8" s="32"/>
      <c r="EQ8" s="32"/>
      <c r="ER8" s="32"/>
      <c r="ES8" s="32"/>
      <c r="ET8" s="32"/>
      <c r="EU8" s="32"/>
      <c r="EV8" s="32"/>
      <c r="EW8" s="32"/>
      <c r="EX8" s="32"/>
      <c r="EY8" s="32"/>
      <c r="EZ8" s="32"/>
      <c r="FA8" s="32"/>
      <c r="FB8" s="32"/>
      <c r="FC8" s="32"/>
      <c r="FD8" s="32"/>
      <c r="FE8" s="32"/>
      <c r="FF8" s="32"/>
      <c r="FG8" s="32"/>
      <c r="FH8" s="32"/>
      <c r="FI8" s="32"/>
      <c r="FJ8" s="32"/>
      <c r="FK8" s="32"/>
      <c r="FL8" s="32"/>
      <c r="FM8" s="32"/>
      <c r="FN8" s="32"/>
      <c r="FO8" s="32"/>
      <c r="FP8" s="32"/>
      <c r="FQ8" s="32"/>
      <c r="FR8" s="32"/>
      <c r="FS8" s="32"/>
      <c r="FT8" s="32"/>
      <c r="FU8" s="32"/>
      <c r="FV8" s="32"/>
      <c r="FW8" s="32"/>
      <c r="FX8" s="32"/>
      <c r="FY8" s="32"/>
      <c r="FZ8" s="32"/>
      <c r="GA8" s="32"/>
      <c r="GB8" s="32"/>
      <c r="GC8" s="32"/>
      <c r="GD8" s="32"/>
      <c r="GE8" s="32"/>
      <c r="GF8" s="32"/>
      <c r="GG8" s="32"/>
      <c r="GH8" s="32"/>
      <c r="GI8" s="32"/>
      <c r="GJ8" s="32"/>
      <c r="GK8" s="32"/>
      <c r="GL8" s="32"/>
      <c r="GM8" s="32"/>
      <c r="GN8" s="32"/>
      <c r="GO8" s="32"/>
      <c r="GP8" s="32"/>
      <c r="GQ8" s="32"/>
      <c r="GR8" s="32"/>
      <c r="GS8" s="32"/>
      <c r="GT8" s="32"/>
      <c r="GU8" s="32"/>
      <c r="GV8" s="32"/>
      <c r="GW8" s="32"/>
      <c r="GX8" s="32"/>
      <c r="GY8" s="32"/>
      <c r="GZ8" s="32"/>
      <c r="HA8" s="32"/>
      <c r="HB8" s="32"/>
      <c r="HC8" s="32"/>
      <c r="HD8" s="32"/>
      <c r="HE8" s="32"/>
      <c r="HF8" s="32"/>
      <c r="HG8" s="32"/>
      <c r="HH8" s="32"/>
      <c r="HI8" s="32"/>
      <c r="HJ8" s="32"/>
      <c r="HK8" s="32"/>
      <c r="HL8" s="32"/>
      <c r="HM8" s="32"/>
      <c r="HN8" s="32"/>
      <c r="HO8" s="32"/>
      <c r="HP8" s="32"/>
      <c r="HQ8" s="32"/>
      <c r="HR8" s="32"/>
      <c r="HS8" s="32"/>
      <c r="HT8" s="32"/>
      <c r="HU8" s="32"/>
      <c r="HV8" s="32"/>
      <c r="HW8" s="32"/>
      <c r="HX8" s="32"/>
      <c r="HY8" s="32"/>
      <c r="HZ8" s="32"/>
      <c r="IA8" s="32"/>
      <c r="IB8" s="32"/>
      <c r="IC8" s="32"/>
      <c r="ID8" s="32"/>
      <c r="IE8" s="32"/>
      <c r="IF8" s="32"/>
      <c r="IG8" s="32"/>
      <c r="IH8" s="32"/>
      <c r="II8" s="32"/>
      <c r="IJ8" s="32"/>
      <c r="IK8" s="32"/>
      <c r="IL8" s="32"/>
      <c r="IM8" s="32"/>
      <c r="IN8" s="32"/>
      <c r="IO8" s="32"/>
      <c r="IP8" s="32"/>
      <c r="IQ8" s="32"/>
      <c r="IR8" s="32"/>
      <c r="IS8" s="32"/>
      <c r="IT8" s="32"/>
      <c r="IU8" s="32"/>
      <c r="IV8" s="32"/>
      <c r="IW8" s="32"/>
      <c r="IX8" s="32"/>
      <c r="IY8" s="32"/>
      <c r="IZ8" s="32"/>
      <c r="JA8" s="32"/>
      <c r="JB8" s="32"/>
      <c r="JC8" s="32"/>
      <c r="JD8" s="32"/>
      <c r="JE8" s="32"/>
      <c r="JF8" s="32"/>
      <c r="JG8" s="32"/>
      <c r="JH8" s="32"/>
      <c r="JI8" s="32"/>
      <c r="JJ8" s="32"/>
      <c r="JK8" s="32"/>
      <c r="JL8" s="32"/>
      <c r="JM8" s="32"/>
      <c r="JN8" s="32"/>
      <c r="JO8" s="32"/>
      <c r="JP8" s="32"/>
      <c r="JQ8" s="32"/>
      <c r="JR8" s="32"/>
      <c r="JS8" s="32"/>
      <c r="JT8" s="32"/>
      <c r="JU8" s="32"/>
      <c r="JV8" s="32"/>
      <c r="JW8" s="32"/>
      <c r="JX8" s="32"/>
      <c r="JY8" s="32"/>
      <c r="JZ8" s="32"/>
      <c r="KA8" s="32"/>
      <c r="KB8" s="32"/>
      <c r="KC8" s="32"/>
      <c r="KD8" s="32"/>
      <c r="KE8" s="32"/>
      <c r="KF8" s="32"/>
      <c r="KG8" s="32"/>
      <c r="KH8" s="32"/>
      <c r="KI8" s="32"/>
      <c r="KJ8" s="32"/>
      <c r="KK8" s="32"/>
      <c r="KL8" s="32"/>
      <c r="KM8" s="32"/>
      <c r="KN8" s="32"/>
      <c r="KO8" s="32"/>
      <c r="KP8" s="32"/>
      <c r="KQ8" s="32"/>
      <c r="KR8" s="32"/>
      <c r="KS8" s="32"/>
      <c r="KT8" s="32"/>
      <c r="KU8" s="32"/>
      <c r="KV8" s="32"/>
      <c r="KW8" s="32"/>
      <c r="KX8" s="32"/>
      <c r="KY8" s="32"/>
      <c r="KZ8" s="32"/>
      <c r="LA8" s="32"/>
      <c r="LB8" s="32"/>
      <c r="LC8" s="32"/>
      <c r="LD8" s="32"/>
      <c r="LE8" s="32"/>
      <c r="LF8" s="32"/>
      <c r="LG8" s="32"/>
      <c r="LH8" s="32"/>
      <c r="LI8" s="32"/>
      <c r="LJ8" s="32"/>
      <c r="LK8" s="32"/>
      <c r="LL8" s="32"/>
      <c r="LM8" s="32"/>
      <c r="LN8" s="32"/>
      <c r="LO8" s="32"/>
      <c r="LP8" s="32"/>
      <c r="LQ8" s="32"/>
      <c r="LR8" s="32"/>
      <c r="LS8" s="32"/>
      <c r="LT8" s="32"/>
      <c r="LU8" s="32"/>
      <c r="LV8" s="32"/>
      <c r="LW8" s="32"/>
      <c r="LX8" s="32"/>
      <c r="LY8" s="32"/>
      <c r="LZ8" s="32"/>
      <c r="MA8" s="32"/>
      <c r="MB8" s="32"/>
      <c r="MC8" s="32"/>
      <c r="MD8" s="32"/>
      <c r="ME8" s="32"/>
      <c r="MF8" s="32"/>
      <c r="MG8" s="32"/>
      <c r="MH8" s="32"/>
      <c r="MI8" s="32"/>
      <c r="MJ8" s="32"/>
      <c r="MK8" s="32"/>
      <c r="ML8" s="32"/>
      <c r="MM8" s="32"/>
      <c r="MN8" s="32"/>
      <c r="MO8" s="32"/>
      <c r="MP8" s="32"/>
      <c r="MQ8" s="32"/>
      <c r="MR8" s="32"/>
      <c r="MS8" s="32"/>
      <c r="MT8" s="32"/>
      <c r="MU8" s="32"/>
      <c r="MV8" s="32"/>
      <c r="MW8" s="32"/>
      <c r="MX8" s="32"/>
      <c r="MY8" s="32"/>
      <c r="MZ8" s="32"/>
      <c r="NA8" s="32"/>
    </row>
    <row r="9" spans="1:365" s="39" customFormat="1">
      <c r="A9" s="545">
        <v>1</v>
      </c>
      <c r="B9" s="588" t="s">
        <v>254</v>
      </c>
      <c r="C9" s="581">
        <f t="shared" ref="C9" si="6">+C10+C91</f>
        <v>0</v>
      </c>
      <c r="D9" s="581">
        <f t="shared" ref="D9" si="7">+D10+D91</f>
        <v>0</v>
      </c>
      <c r="E9" s="941">
        <f t="shared" ref="E9:L9" si="8">+E10+E91</f>
        <v>0</v>
      </c>
      <c r="F9" s="581">
        <f t="shared" si="8"/>
        <v>0</v>
      </c>
      <c r="G9" s="581">
        <f t="shared" ref="G9:H9" si="9">+G10+G91</f>
        <v>0</v>
      </c>
      <c r="H9" s="581">
        <f t="shared" si="9"/>
        <v>0</v>
      </c>
      <c r="I9" s="581">
        <f t="shared" si="4"/>
        <v>0</v>
      </c>
      <c r="J9" s="581">
        <f t="shared" si="8"/>
        <v>0</v>
      </c>
      <c r="K9" s="581">
        <f t="shared" si="8"/>
        <v>0</v>
      </c>
      <c r="L9" s="581">
        <f t="shared" si="8"/>
        <v>0</v>
      </c>
      <c r="M9" s="968">
        <f t="shared" ref="M9" si="10">+M10+M91</f>
        <v>0</v>
      </c>
      <c r="N9" s="631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Z9" s="50"/>
      <c r="AA9" s="50"/>
      <c r="AB9" s="50"/>
      <c r="AC9" s="50"/>
      <c r="AD9" s="50"/>
      <c r="AE9" s="50"/>
      <c r="AF9" s="50"/>
      <c r="AG9" s="50"/>
      <c r="AH9" s="50"/>
      <c r="AI9" s="50"/>
      <c r="AJ9" s="50"/>
      <c r="AK9" s="50"/>
      <c r="AL9" s="50"/>
      <c r="AM9" s="50"/>
      <c r="AN9" s="50"/>
      <c r="AO9" s="50"/>
      <c r="AP9" s="50"/>
      <c r="AQ9" s="50"/>
      <c r="AR9" s="50"/>
      <c r="AS9" s="50"/>
      <c r="AT9" s="50"/>
      <c r="AU9" s="50"/>
      <c r="AV9" s="50"/>
      <c r="AW9" s="50"/>
      <c r="AX9" s="50"/>
      <c r="AY9" s="50"/>
      <c r="AZ9" s="50"/>
      <c r="BA9" s="50"/>
      <c r="BB9" s="50"/>
      <c r="BC9" s="50"/>
      <c r="BD9" s="50"/>
      <c r="BE9" s="50"/>
      <c r="BF9" s="50"/>
      <c r="BG9" s="50"/>
      <c r="BH9" s="50"/>
      <c r="BI9" s="50"/>
      <c r="BJ9" s="50"/>
      <c r="BK9" s="50"/>
      <c r="BL9" s="50"/>
      <c r="BM9" s="50"/>
      <c r="BN9" s="50"/>
      <c r="BO9" s="50"/>
      <c r="BP9" s="50"/>
      <c r="BQ9" s="50"/>
      <c r="BR9" s="50"/>
      <c r="BS9" s="50"/>
      <c r="BT9" s="50"/>
      <c r="BU9" s="50"/>
      <c r="BV9" s="50"/>
      <c r="BW9" s="50"/>
      <c r="BX9" s="50"/>
      <c r="BY9" s="50"/>
      <c r="BZ9" s="50"/>
      <c r="CA9" s="50"/>
      <c r="CB9" s="50"/>
      <c r="CC9" s="50"/>
      <c r="CD9" s="50"/>
      <c r="CE9" s="50"/>
      <c r="CF9" s="50"/>
      <c r="CG9" s="50"/>
      <c r="CH9" s="50"/>
      <c r="CI9" s="50"/>
      <c r="CJ9" s="50"/>
      <c r="CK9" s="50"/>
      <c r="CL9" s="50"/>
      <c r="CM9" s="50"/>
      <c r="CN9" s="50"/>
      <c r="CO9" s="50"/>
      <c r="CP9" s="50"/>
      <c r="CQ9" s="50"/>
      <c r="CR9" s="50"/>
      <c r="CS9" s="50"/>
      <c r="CT9" s="50"/>
      <c r="CU9" s="50"/>
      <c r="CV9" s="50"/>
      <c r="CW9" s="50"/>
      <c r="CX9" s="50"/>
      <c r="CY9" s="50"/>
      <c r="CZ9" s="50"/>
      <c r="DA9" s="50"/>
      <c r="DB9" s="50"/>
      <c r="DC9" s="50"/>
      <c r="DD9" s="50"/>
      <c r="DE9" s="50"/>
      <c r="DF9" s="50"/>
      <c r="DG9" s="50"/>
      <c r="DH9" s="50"/>
      <c r="DI9" s="50"/>
      <c r="DJ9" s="50"/>
      <c r="DK9" s="50"/>
      <c r="DL9" s="50"/>
      <c r="DM9" s="50"/>
      <c r="DN9" s="50"/>
      <c r="DO9" s="50"/>
      <c r="DP9" s="50"/>
      <c r="DQ9" s="50"/>
      <c r="DR9" s="50"/>
      <c r="DS9" s="50"/>
      <c r="DT9" s="50"/>
      <c r="DU9" s="50"/>
      <c r="DV9" s="50"/>
      <c r="DW9" s="50"/>
      <c r="DX9" s="50"/>
      <c r="DY9" s="50"/>
      <c r="DZ9" s="50"/>
      <c r="EA9" s="50"/>
      <c r="EB9" s="50"/>
      <c r="EC9" s="50"/>
      <c r="ED9" s="50"/>
      <c r="EE9" s="50"/>
      <c r="EF9" s="50"/>
      <c r="EG9" s="50"/>
      <c r="EH9" s="50"/>
      <c r="EI9" s="50"/>
      <c r="EJ9" s="50"/>
      <c r="EK9" s="50"/>
      <c r="EL9" s="50"/>
      <c r="EM9" s="50"/>
      <c r="EN9" s="50"/>
      <c r="EO9" s="50"/>
      <c r="EP9" s="50"/>
      <c r="EQ9" s="50"/>
      <c r="ER9" s="50"/>
      <c r="ES9" s="50"/>
      <c r="ET9" s="50"/>
      <c r="EU9" s="50"/>
      <c r="EV9" s="50"/>
      <c r="EW9" s="50"/>
      <c r="EX9" s="50"/>
      <c r="EY9" s="50"/>
      <c r="EZ9" s="50"/>
      <c r="FA9" s="50"/>
      <c r="FB9" s="50"/>
      <c r="FC9" s="50"/>
      <c r="FD9" s="50"/>
      <c r="FE9" s="50"/>
      <c r="FF9" s="50"/>
      <c r="FG9" s="50"/>
      <c r="FH9" s="50"/>
      <c r="FI9" s="50"/>
      <c r="FJ9" s="50"/>
      <c r="FK9" s="50"/>
      <c r="FL9" s="50"/>
      <c r="FM9" s="50"/>
      <c r="FN9" s="50"/>
      <c r="FO9" s="50"/>
      <c r="FP9" s="50"/>
      <c r="FQ9" s="50"/>
      <c r="FR9" s="50"/>
      <c r="FS9" s="50"/>
      <c r="FT9" s="50"/>
      <c r="FU9" s="50"/>
      <c r="FV9" s="50"/>
      <c r="FW9" s="50"/>
      <c r="FX9" s="50"/>
      <c r="FY9" s="50"/>
      <c r="FZ9" s="50"/>
      <c r="GA9" s="50"/>
      <c r="GB9" s="50"/>
      <c r="GC9" s="50"/>
      <c r="GD9" s="50"/>
      <c r="GE9" s="50"/>
      <c r="GF9" s="50"/>
      <c r="GG9" s="50"/>
      <c r="GH9" s="50"/>
      <c r="GI9" s="50"/>
      <c r="GJ9" s="50"/>
      <c r="GK9" s="50"/>
      <c r="GL9" s="50"/>
      <c r="GM9" s="50"/>
      <c r="GN9" s="50"/>
      <c r="GO9" s="50"/>
      <c r="GP9" s="50"/>
      <c r="GQ9" s="50"/>
      <c r="GR9" s="50"/>
      <c r="GS9" s="50"/>
      <c r="GT9" s="50"/>
      <c r="GU9" s="50"/>
      <c r="GV9" s="50"/>
      <c r="GW9" s="50"/>
      <c r="GX9" s="50"/>
      <c r="GY9" s="50"/>
      <c r="GZ9" s="50"/>
      <c r="HA9" s="50"/>
      <c r="HB9" s="50"/>
      <c r="HC9" s="50"/>
      <c r="HD9" s="50"/>
      <c r="HE9" s="50"/>
      <c r="HF9" s="50"/>
      <c r="HG9" s="50"/>
      <c r="HH9" s="50"/>
      <c r="HI9" s="50"/>
      <c r="HJ9" s="50"/>
      <c r="HK9" s="50"/>
      <c r="HL9" s="50"/>
      <c r="HM9" s="50"/>
      <c r="HN9" s="50"/>
      <c r="HO9" s="50"/>
      <c r="HP9" s="50"/>
      <c r="HQ9" s="50"/>
      <c r="HR9" s="50"/>
      <c r="HS9" s="50"/>
      <c r="HT9" s="50"/>
      <c r="HU9" s="50"/>
      <c r="HV9" s="50"/>
      <c r="HW9" s="50"/>
      <c r="HX9" s="50"/>
      <c r="HY9" s="50"/>
      <c r="HZ9" s="50"/>
      <c r="IA9" s="50"/>
      <c r="IB9" s="50"/>
      <c r="IC9" s="50"/>
      <c r="ID9" s="50"/>
      <c r="IE9" s="50"/>
      <c r="IF9" s="50"/>
      <c r="IG9" s="50"/>
      <c r="IH9" s="50"/>
      <c r="II9" s="50"/>
      <c r="IJ9" s="50"/>
      <c r="IK9" s="50"/>
      <c r="IL9" s="50"/>
      <c r="IM9" s="50"/>
      <c r="IN9" s="50"/>
      <c r="IO9" s="50"/>
      <c r="IP9" s="50"/>
      <c r="IQ9" s="50"/>
      <c r="IR9" s="50"/>
      <c r="IS9" s="50"/>
      <c r="IT9" s="50"/>
      <c r="IU9" s="50"/>
      <c r="IV9" s="50"/>
      <c r="IW9" s="50"/>
      <c r="IX9" s="50"/>
      <c r="IY9" s="50"/>
      <c r="IZ9" s="50"/>
      <c r="JA9" s="50"/>
      <c r="JB9" s="50"/>
      <c r="JC9" s="50"/>
      <c r="JD9" s="50"/>
      <c r="JE9" s="50"/>
      <c r="JF9" s="50"/>
      <c r="JG9" s="50"/>
      <c r="JH9" s="50"/>
      <c r="JI9" s="50"/>
      <c r="JJ9" s="50"/>
      <c r="JK9" s="50"/>
      <c r="JL9" s="50"/>
      <c r="JM9" s="50"/>
      <c r="JN9" s="50"/>
      <c r="JO9" s="50"/>
      <c r="JP9" s="50"/>
      <c r="JQ9" s="50"/>
      <c r="JR9" s="50"/>
      <c r="JS9" s="50"/>
      <c r="JT9" s="50"/>
      <c r="JU9" s="50"/>
      <c r="JV9" s="50"/>
      <c r="JW9" s="50"/>
      <c r="JX9" s="50"/>
      <c r="JY9" s="50"/>
      <c r="JZ9" s="50"/>
      <c r="KA9" s="50"/>
      <c r="KB9" s="50"/>
      <c r="KC9" s="50"/>
      <c r="KD9" s="50"/>
      <c r="KE9" s="50"/>
      <c r="KF9" s="50"/>
      <c r="KG9" s="50"/>
      <c r="KH9" s="50"/>
      <c r="KI9" s="50"/>
      <c r="KJ9" s="50"/>
      <c r="KK9" s="50"/>
      <c r="KL9" s="50"/>
      <c r="KM9" s="50"/>
      <c r="KN9" s="50"/>
      <c r="KO9" s="50"/>
      <c r="KP9" s="50"/>
      <c r="KQ9" s="50"/>
      <c r="KR9" s="50"/>
      <c r="KS9" s="50"/>
      <c r="KT9" s="50"/>
      <c r="KU9" s="50"/>
      <c r="KV9" s="50"/>
      <c r="KW9" s="50"/>
      <c r="KX9" s="50"/>
      <c r="KY9" s="50"/>
      <c r="KZ9" s="50"/>
      <c r="LA9" s="50"/>
      <c r="LB9" s="50"/>
      <c r="LC9" s="50"/>
      <c r="LD9" s="50"/>
      <c r="LE9" s="50"/>
      <c r="LF9" s="50"/>
      <c r="LG9" s="50"/>
      <c r="LH9" s="50"/>
      <c r="LI9" s="50"/>
      <c r="LJ9" s="50"/>
      <c r="LK9" s="50"/>
      <c r="LL9" s="50"/>
      <c r="LM9" s="50"/>
      <c r="LN9" s="50"/>
      <c r="LO9" s="50"/>
      <c r="LP9" s="50"/>
      <c r="LQ9" s="50"/>
      <c r="LR9" s="50"/>
      <c r="LS9" s="50"/>
      <c r="LT9" s="50"/>
      <c r="LU9" s="50"/>
      <c r="LV9" s="50"/>
      <c r="LW9" s="50"/>
      <c r="LX9" s="50"/>
      <c r="LY9" s="50"/>
      <c r="LZ9" s="50"/>
      <c r="MA9" s="50"/>
      <c r="MB9" s="50"/>
      <c r="MC9" s="50"/>
      <c r="MD9" s="50"/>
      <c r="ME9" s="50"/>
      <c r="MF9" s="50"/>
      <c r="MG9" s="50"/>
      <c r="MH9" s="50"/>
      <c r="MI9" s="50"/>
      <c r="MJ9" s="50"/>
      <c r="MK9" s="50"/>
      <c r="ML9" s="50"/>
      <c r="MM9" s="50"/>
      <c r="MN9" s="50"/>
      <c r="MO9" s="50"/>
      <c r="MP9" s="50"/>
      <c r="MQ9" s="50"/>
      <c r="MR9" s="50"/>
      <c r="MS9" s="50"/>
      <c r="MT9" s="50"/>
      <c r="MU9" s="50"/>
      <c r="MV9" s="50"/>
      <c r="MW9" s="50"/>
      <c r="MX9" s="50"/>
      <c r="MY9" s="50"/>
      <c r="MZ9" s="50"/>
      <c r="NA9" s="50"/>
    </row>
    <row r="10" spans="1:365" s="41" customFormat="1">
      <c r="A10" s="40"/>
      <c r="B10" s="589" t="s">
        <v>255</v>
      </c>
      <c r="C10" s="562">
        <f t="shared" ref="C10" si="11">+C11+C23+C26+C29+C43+C46+C49+C52+C55+C58+C61+C64+C67+C70+C73+C76+C79+C82+C85+C88+C32+C35+C39+C92+C95</f>
        <v>0</v>
      </c>
      <c r="D10" s="562">
        <f t="shared" ref="D10" si="12">+D11+D23+D26+D29+D43+D46+D49+D52+D55+D58+D61+D64+D67+D70+D73+D76+D79+D82+D85+D88+D32+D35+D39+D92+D95</f>
        <v>0</v>
      </c>
      <c r="E10" s="942">
        <f t="shared" ref="E10:L10" si="13">+E11+E23+E26+E29+E43+E46+E49+E52+E55+E58+E61+E64+E67+E70+E73+E76+E79+E82+E85+E88+E32+E35+E39+E92+E95</f>
        <v>0</v>
      </c>
      <c r="F10" s="562">
        <f t="shared" si="13"/>
        <v>0</v>
      </c>
      <c r="G10" s="562">
        <f t="shared" ref="G10:H10" si="14">+G11+G23+G26+G29+G43+G46+G49+G52+G55+G58+G61+G64+G67+G70+G73+G76+G79+G82+G85+G88+G32+G35+G39+G92+G95</f>
        <v>0</v>
      </c>
      <c r="H10" s="562">
        <f t="shared" si="14"/>
        <v>0</v>
      </c>
      <c r="I10" s="562">
        <f t="shared" si="4"/>
        <v>0</v>
      </c>
      <c r="J10" s="562">
        <f t="shared" si="13"/>
        <v>0</v>
      </c>
      <c r="K10" s="562">
        <f t="shared" si="13"/>
        <v>0</v>
      </c>
      <c r="L10" s="562">
        <f t="shared" si="13"/>
        <v>0</v>
      </c>
      <c r="M10" s="969">
        <f t="shared" ref="M10" si="15">+M11+M23+M26+M29+M43+M46+M49+M52+M55+M58+M61+M64+M67+M70+M73+M76+M79+M82+M85+M88+M32+M35+M39+M92+M95</f>
        <v>0</v>
      </c>
      <c r="N10" s="631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  <c r="AJ10" s="50"/>
      <c r="AK10" s="50"/>
      <c r="AL10" s="50"/>
      <c r="AM10" s="50"/>
      <c r="AN10" s="50"/>
      <c r="AO10" s="50"/>
      <c r="AP10" s="50"/>
      <c r="AQ10" s="50"/>
      <c r="AR10" s="50"/>
      <c r="AS10" s="50"/>
      <c r="AT10" s="50"/>
      <c r="AU10" s="50"/>
      <c r="AV10" s="50"/>
      <c r="AW10" s="50"/>
      <c r="AX10" s="50"/>
      <c r="AY10" s="50"/>
      <c r="AZ10" s="50"/>
      <c r="BA10" s="50"/>
      <c r="BB10" s="50"/>
      <c r="BC10" s="50"/>
      <c r="BD10" s="50"/>
      <c r="BE10" s="50"/>
      <c r="BF10" s="50"/>
      <c r="BG10" s="50"/>
      <c r="BH10" s="50"/>
      <c r="BI10" s="50"/>
      <c r="BJ10" s="50"/>
      <c r="BK10" s="50"/>
      <c r="BL10" s="50"/>
      <c r="BM10" s="50"/>
      <c r="BN10" s="50"/>
      <c r="BO10" s="50"/>
      <c r="BP10" s="50"/>
      <c r="BQ10" s="50"/>
      <c r="BR10" s="50"/>
      <c r="BS10" s="50"/>
      <c r="BT10" s="50"/>
      <c r="BU10" s="50"/>
      <c r="BV10" s="50"/>
      <c r="BW10" s="50"/>
      <c r="BX10" s="50"/>
      <c r="BY10" s="50"/>
      <c r="BZ10" s="50"/>
      <c r="CA10" s="50"/>
      <c r="CB10" s="50"/>
      <c r="CC10" s="50"/>
      <c r="CD10" s="50"/>
      <c r="CE10" s="50"/>
      <c r="CF10" s="50"/>
      <c r="CG10" s="50"/>
      <c r="CH10" s="50"/>
      <c r="CI10" s="50"/>
      <c r="CJ10" s="50"/>
      <c r="CK10" s="50"/>
      <c r="CL10" s="50"/>
      <c r="CM10" s="50"/>
      <c r="CN10" s="50"/>
      <c r="CO10" s="50"/>
      <c r="CP10" s="50"/>
      <c r="CQ10" s="50"/>
      <c r="CR10" s="50"/>
      <c r="CS10" s="50"/>
      <c r="CT10" s="50"/>
      <c r="CU10" s="50"/>
      <c r="CV10" s="50"/>
      <c r="CW10" s="50"/>
      <c r="CX10" s="50"/>
      <c r="CY10" s="50"/>
      <c r="CZ10" s="50"/>
      <c r="DA10" s="50"/>
      <c r="DB10" s="50"/>
      <c r="DC10" s="50"/>
      <c r="DD10" s="50"/>
      <c r="DE10" s="50"/>
      <c r="DF10" s="50"/>
      <c r="DG10" s="50"/>
      <c r="DH10" s="50"/>
      <c r="DI10" s="50"/>
      <c r="DJ10" s="50"/>
      <c r="DK10" s="50"/>
      <c r="DL10" s="50"/>
      <c r="DM10" s="50"/>
      <c r="DN10" s="50"/>
      <c r="DO10" s="50"/>
      <c r="DP10" s="50"/>
      <c r="DQ10" s="50"/>
      <c r="DR10" s="50"/>
      <c r="DS10" s="50"/>
      <c r="DT10" s="50"/>
      <c r="DU10" s="50"/>
      <c r="DV10" s="50"/>
      <c r="DW10" s="50"/>
      <c r="DX10" s="50"/>
      <c r="DY10" s="50"/>
      <c r="DZ10" s="50"/>
      <c r="EA10" s="50"/>
      <c r="EB10" s="50"/>
      <c r="EC10" s="50"/>
      <c r="ED10" s="50"/>
      <c r="EE10" s="50"/>
      <c r="EF10" s="50"/>
      <c r="EG10" s="50"/>
      <c r="EH10" s="50"/>
      <c r="EI10" s="50"/>
      <c r="EJ10" s="50"/>
      <c r="EK10" s="50"/>
      <c r="EL10" s="50"/>
      <c r="EM10" s="50"/>
      <c r="EN10" s="50"/>
      <c r="EO10" s="50"/>
      <c r="EP10" s="50"/>
      <c r="EQ10" s="50"/>
      <c r="ER10" s="50"/>
      <c r="ES10" s="50"/>
      <c r="ET10" s="50"/>
      <c r="EU10" s="50"/>
      <c r="EV10" s="50"/>
      <c r="EW10" s="50"/>
      <c r="EX10" s="50"/>
      <c r="EY10" s="50"/>
      <c r="EZ10" s="50"/>
      <c r="FA10" s="50"/>
      <c r="FB10" s="50"/>
      <c r="FC10" s="50"/>
      <c r="FD10" s="50"/>
      <c r="FE10" s="50"/>
      <c r="FF10" s="50"/>
      <c r="FG10" s="50"/>
      <c r="FH10" s="50"/>
      <c r="FI10" s="50"/>
      <c r="FJ10" s="50"/>
      <c r="FK10" s="50"/>
      <c r="FL10" s="50"/>
      <c r="FM10" s="50"/>
      <c r="FN10" s="50"/>
      <c r="FO10" s="50"/>
      <c r="FP10" s="50"/>
      <c r="FQ10" s="50"/>
      <c r="FR10" s="50"/>
      <c r="FS10" s="50"/>
      <c r="FT10" s="50"/>
      <c r="FU10" s="50"/>
      <c r="FV10" s="50"/>
      <c r="FW10" s="50"/>
      <c r="FX10" s="50"/>
      <c r="FY10" s="50"/>
      <c r="FZ10" s="50"/>
      <c r="GA10" s="50"/>
      <c r="GB10" s="50"/>
      <c r="GC10" s="50"/>
      <c r="GD10" s="50"/>
      <c r="GE10" s="50"/>
      <c r="GF10" s="50"/>
      <c r="GG10" s="50"/>
      <c r="GH10" s="50"/>
      <c r="GI10" s="50"/>
      <c r="GJ10" s="50"/>
      <c r="GK10" s="50"/>
      <c r="GL10" s="50"/>
      <c r="GM10" s="50"/>
      <c r="GN10" s="50"/>
      <c r="GO10" s="50"/>
      <c r="GP10" s="50"/>
      <c r="GQ10" s="50"/>
      <c r="GR10" s="50"/>
      <c r="GS10" s="50"/>
      <c r="GT10" s="50"/>
      <c r="GU10" s="50"/>
      <c r="GV10" s="50"/>
      <c r="GW10" s="50"/>
      <c r="GX10" s="50"/>
      <c r="GY10" s="50"/>
      <c r="GZ10" s="50"/>
      <c r="HA10" s="50"/>
      <c r="HB10" s="50"/>
      <c r="HC10" s="50"/>
      <c r="HD10" s="50"/>
      <c r="HE10" s="50"/>
      <c r="HF10" s="50"/>
      <c r="HG10" s="50"/>
      <c r="HH10" s="50"/>
      <c r="HI10" s="50"/>
      <c r="HJ10" s="50"/>
      <c r="HK10" s="50"/>
      <c r="HL10" s="50"/>
      <c r="HM10" s="50"/>
      <c r="HN10" s="50"/>
      <c r="HO10" s="50"/>
      <c r="HP10" s="50"/>
      <c r="HQ10" s="50"/>
      <c r="HR10" s="50"/>
      <c r="HS10" s="50"/>
      <c r="HT10" s="50"/>
      <c r="HU10" s="50"/>
      <c r="HV10" s="50"/>
      <c r="HW10" s="50"/>
      <c r="HX10" s="50"/>
      <c r="HY10" s="50"/>
      <c r="HZ10" s="50"/>
      <c r="IA10" s="50"/>
      <c r="IB10" s="50"/>
      <c r="IC10" s="50"/>
      <c r="ID10" s="50"/>
      <c r="IE10" s="50"/>
      <c r="IF10" s="50"/>
      <c r="IG10" s="50"/>
      <c r="IH10" s="50"/>
      <c r="II10" s="50"/>
      <c r="IJ10" s="50"/>
      <c r="IK10" s="50"/>
      <c r="IL10" s="50"/>
      <c r="IM10" s="50"/>
      <c r="IN10" s="50"/>
      <c r="IO10" s="50"/>
      <c r="IP10" s="50"/>
      <c r="IQ10" s="50"/>
      <c r="IR10" s="50"/>
      <c r="IS10" s="50"/>
      <c r="IT10" s="50"/>
      <c r="IU10" s="50"/>
      <c r="IV10" s="50"/>
      <c r="IW10" s="50"/>
      <c r="IX10" s="50"/>
      <c r="IY10" s="50"/>
      <c r="IZ10" s="50"/>
      <c r="JA10" s="50"/>
      <c r="JB10" s="50"/>
      <c r="JC10" s="50"/>
      <c r="JD10" s="50"/>
      <c r="JE10" s="50"/>
      <c r="JF10" s="50"/>
      <c r="JG10" s="50"/>
      <c r="JH10" s="50"/>
      <c r="JI10" s="50"/>
      <c r="JJ10" s="50"/>
      <c r="JK10" s="50"/>
      <c r="JL10" s="50"/>
      <c r="JM10" s="50"/>
      <c r="JN10" s="50"/>
      <c r="JO10" s="50"/>
      <c r="JP10" s="50"/>
      <c r="JQ10" s="50"/>
      <c r="JR10" s="50"/>
      <c r="JS10" s="50"/>
      <c r="JT10" s="50"/>
      <c r="JU10" s="50"/>
      <c r="JV10" s="50"/>
      <c r="JW10" s="50"/>
      <c r="JX10" s="50"/>
      <c r="JY10" s="50"/>
      <c r="JZ10" s="50"/>
      <c r="KA10" s="50"/>
      <c r="KB10" s="50"/>
      <c r="KC10" s="50"/>
      <c r="KD10" s="50"/>
      <c r="KE10" s="50"/>
      <c r="KF10" s="50"/>
      <c r="KG10" s="50"/>
      <c r="KH10" s="50"/>
      <c r="KI10" s="50"/>
      <c r="KJ10" s="50"/>
      <c r="KK10" s="50"/>
      <c r="KL10" s="50"/>
      <c r="KM10" s="50"/>
      <c r="KN10" s="50"/>
      <c r="KO10" s="50"/>
      <c r="KP10" s="50"/>
      <c r="KQ10" s="50"/>
      <c r="KR10" s="50"/>
      <c r="KS10" s="50"/>
      <c r="KT10" s="50"/>
      <c r="KU10" s="50"/>
      <c r="KV10" s="50"/>
      <c r="KW10" s="50"/>
      <c r="KX10" s="50"/>
      <c r="KY10" s="50"/>
      <c r="KZ10" s="50"/>
      <c r="LA10" s="50"/>
      <c r="LB10" s="50"/>
      <c r="LC10" s="50"/>
      <c r="LD10" s="50"/>
      <c r="LE10" s="50"/>
      <c r="LF10" s="50"/>
      <c r="LG10" s="50"/>
      <c r="LH10" s="50"/>
      <c r="LI10" s="50"/>
      <c r="LJ10" s="50"/>
      <c r="LK10" s="50"/>
      <c r="LL10" s="50"/>
      <c r="LM10" s="50"/>
      <c r="LN10" s="50"/>
      <c r="LO10" s="50"/>
      <c r="LP10" s="50"/>
      <c r="LQ10" s="50"/>
      <c r="LR10" s="50"/>
      <c r="LS10" s="50"/>
      <c r="LT10" s="50"/>
      <c r="LU10" s="50"/>
      <c r="LV10" s="50"/>
      <c r="LW10" s="50"/>
      <c r="LX10" s="50"/>
      <c r="LY10" s="50"/>
      <c r="LZ10" s="50"/>
      <c r="MA10" s="50"/>
      <c r="MB10" s="50"/>
      <c r="MC10" s="50"/>
      <c r="MD10" s="50"/>
      <c r="ME10" s="50"/>
      <c r="MF10" s="50"/>
      <c r="MG10" s="50"/>
      <c r="MH10" s="50"/>
      <c r="MI10" s="50"/>
      <c r="MJ10" s="50"/>
      <c r="MK10" s="50"/>
      <c r="ML10" s="50"/>
      <c r="MM10" s="50"/>
      <c r="MN10" s="50"/>
      <c r="MO10" s="50"/>
      <c r="MP10" s="50"/>
      <c r="MQ10" s="50"/>
      <c r="MR10" s="50"/>
      <c r="MS10" s="50"/>
      <c r="MT10" s="50"/>
      <c r="MU10" s="50"/>
      <c r="MV10" s="50"/>
      <c r="MW10" s="50"/>
      <c r="MX10" s="50"/>
      <c r="MY10" s="50"/>
      <c r="MZ10" s="50"/>
      <c r="NA10" s="50"/>
    </row>
    <row r="11" spans="1:365" s="544" customFormat="1">
      <c r="A11" s="42">
        <v>1.1000000000000001</v>
      </c>
      <c r="B11" s="590" t="s">
        <v>256</v>
      </c>
      <c r="C11" s="563">
        <f t="shared" ref="C11" si="16">+C12+C15+C19</f>
        <v>0</v>
      </c>
      <c r="D11" s="563">
        <f t="shared" ref="D11" si="17">+D12+D15+D19</f>
        <v>0</v>
      </c>
      <c r="E11" s="943">
        <f t="shared" ref="E11:L11" si="18">+E12+E15+E19</f>
        <v>0</v>
      </c>
      <c r="F11" s="563">
        <f t="shared" si="18"/>
        <v>0</v>
      </c>
      <c r="G11" s="563">
        <f t="shared" ref="G11:H11" si="19">+G12+G15+G19</f>
        <v>0</v>
      </c>
      <c r="H11" s="563">
        <f t="shared" si="19"/>
        <v>0</v>
      </c>
      <c r="I11" s="563">
        <f t="shared" si="4"/>
        <v>0</v>
      </c>
      <c r="J11" s="563">
        <f t="shared" si="18"/>
        <v>0</v>
      </c>
      <c r="K11" s="563">
        <f t="shared" si="18"/>
        <v>0</v>
      </c>
      <c r="L11" s="563">
        <f t="shared" si="18"/>
        <v>0</v>
      </c>
      <c r="M11" s="970">
        <f t="shared" ref="M11" si="20">+M12+M15+M19</f>
        <v>0</v>
      </c>
      <c r="N11" s="560"/>
    </row>
    <row r="12" spans="1:365" s="544" customFormat="1">
      <c r="A12" s="43"/>
      <c r="B12" s="591" t="s">
        <v>257</v>
      </c>
      <c r="C12" s="564"/>
      <c r="D12" s="740"/>
      <c r="E12" s="944"/>
      <c r="F12" s="971"/>
      <c r="G12" s="740"/>
      <c r="H12" s="740"/>
      <c r="I12" s="740">
        <f t="shared" si="4"/>
        <v>0</v>
      </c>
      <c r="J12" s="740"/>
      <c r="K12" s="740"/>
      <c r="L12" s="740"/>
      <c r="M12" s="972"/>
      <c r="N12" s="560"/>
    </row>
    <row r="13" spans="1:365" s="544" customFormat="1">
      <c r="A13" s="44"/>
      <c r="B13" s="592" t="s">
        <v>217</v>
      </c>
      <c r="C13" s="565">
        <f t="shared" ref="C13" si="21">+C12*-0.34</f>
        <v>0</v>
      </c>
      <c r="D13" s="565">
        <f t="shared" ref="D13" si="22">+D12*-0.34</f>
        <v>0</v>
      </c>
      <c r="E13" s="945">
        <f t="shared" ref="E13:L13" si="23">+E12*-0.34</f>
        <v>0</v>
      </c>
      <c r="F13" s="565">
        <f t="shared" si="23"/>
        <v>0</v>
      </c>
      <c r="G13" s="565">
        <f t="shared" ref="G13:H13" si="24">+G12*-0.34</f>
        <v>0</v>
      </c>
      <c r="H13" s="565">
        <f t="shared" si="24"/>
        <v>0</v>
      </c>
      <c r="I13" s="565">
        <f t="shared" si="4"/>
        <v>0</v>
      </c>
      <c r="J13" s="565">
        <f t="shared" si="23"/>
        <v>0</v>
      </c>
      <c r="K13" s="565">
        <f t="shared" si="23"/>
        <v>0</v>
      </c>
      <c r="L13" s="565">
        <f t="shared" si="23"/>
        <v>0</v>
      </c>
      <c r="M13" s="973">
        <f t="shared" ref="M13" si="25">+M12*-0.34</f>
        <v>0</v>
      </c>
      <c r="N13" s="632"/>
    </row>
    <row r="14" spans="1:365" s="542" customFormat="1">
      <c r="A14" s="44"/>
      <c r="B14" s="592" t="s">
        <v>218</v>
      </c>
      <c r="C14" s="565">
        <f t="shared" ref="C14" si="26">+C12+C13</f>
        <v>0</v>
      </c>
      <c r="D14" s="565">
        <f t="shared" ref="D14" si="27">+D12+D13</f>
        <v>0</v>
      </c>
      <c r="E14" s="945">
        <f t="shared" ref="E14:L14" si="28">+E12+E13</f>
        <v>0</v>
      </c>
      <c r="F14" s="565">
        <f t="shared" si="28"/>
        <v>0</v>
      </c>
      <c r="G14" s="565">
        <f t="shared" ref="G14:H14" si="29">+G12+G13</f>
        <v>0</v>
      </c>
      <c r="H14" s="565">
        <f t="shared" si="29"/>
        <v>0</v>
      </c>
      <c r="I14" s="565">
        <f t="shared" si="4"/>
        <v>0</v>
      </c>
      <c r="J14" s="565">
        <f t="shared" si="28"/>
        <v>0</v>
      </c>
      <c r="K14" s="565">
        <f t="shared" si="28"/>
        <v>0</v>
      </c>
      <c r="L14" s="565">
        <f t="shared" si="28"/>
        <v>0</v>
      </c>
      <c r="M14" s="973">
        <f t="shared" ref="M14" si="30">+M12+M13</f>
        <v>0</v>
      </c>
      <c r="N14" s="632"/>
    </row>
    <row r="15" spans="1:365" s="542" customFormat="1">
      <c r="A15" s="43"/>
      <c r="B15" s="591" t="s">
        <v>319</v>
      </c>
      <c r="C15" s="564"/>
      <c r="D15" s="741"/>
      <c r="E15" s="946"/>
      <c r="F15" s="974"/>
      <c r="G15" s="741"/>
      <c r="H15" s="741"/>
      <c r="I15" s="740">
        <f t="shared" si="4"/>
        <v>0</v>
      </c>
      <c r="J15" s="741"/>
      <c r="K15" s="741"/>
      <c r="L15" s="741"/>
      <c r="M15" s="975"/>
      <c r="N15" s="632" t="s">
        <v>311</v>
      </c>
    </row>
    <row r="16" spans="1:365" s="542" customFormat="1">
      <c r="A16" s="559"/>
      <c r="B16" s="592" t="s">
        <v>309</v>
      </c>
      <c r="C16" s="566">
        <f t="shared" ref="C16" si="31">(C15*-0.03)</f>
        <v>0</v>
      </c>
      <c r="D16" s="566">
        <f t="shared" ref="D16" si="32">(D15*-0.03)</f>
        <v>0</v>
      </c>
      <c r="E16" s="947">
        <f t="shared" ref="E16:L16" si="33">(E15*-0.03)</f>
        <v>0</v>
      </c>
      <c r="F16" s="566">
        <f t="shared" si="33"/>
        <v>0</v>
      </c>
      <c r="G16" s="566">
        <f t="shared" ref="G16:H16" si="34">(G15*-0.03)</f>
        <v>0</v>
      </c>
      <c r="H16" s="566">
        <f t="shared" si="34"/>
        <v>0</v>
      </c>
      <c r="I16" s="565">
        <f t="shared" ref="I16" si="35">SUM(F16:H16)</f>
        <v>0</v>
      </c>
      <c r="J16" s="566">
        <f t="shared" si="33"/>
        <v>0</v>
      </c>
      <c r="K16" s="566">
        <f t="shared" si="33"/>
        <v>0</v>
      </c>
      <c r="L16" s="566">
        <f t="shared" si="33"/>
        <v>0</v>
      </c>
      <c r="M16" s="976">
        <f t="shared" ref="M16" si="36">(M15*-0.03)</f>
        <v>0</v>
      </c>
      <c r="N16" s="633"/>
    </row>
    <row r="17" spans="1:14" s="542" customFormat="1">
      <c r="A17" s="44"/>
      <c r="B17" s="592" t="s">
        <v>217</v>
      </c>
      <c r="C17" s="565">
        <f t="shared" ref="C17" si="37">+(C15+C16)*-0.34</f>
        <v>0</v>
      </c>
      <c r="D17" s="565">
        <f t="shared" ref="D17" si="38">+(D15+D16)*-0.34</f>
        <v>0</v>
      </c>
      <c r="E17" s="945">
        <f t="shared" ref="E17:L17" si="39">+(E15+E16)*-0.34</f>
        <v>0</v>
      </c>
      <c r="F17" s="565">
        <f t="shared" si="39"/>
        <v>0</v>
      </c>
      <c r="G17" s="565">
        <f t="shared" ref="G17:H17" si="40">+(G15+G16)*-0.34</f>
        <v>0</v>
      </c>
      <c r="H17" s="565">
        <f t="shared" si="40"/>
        <v>0</v>
      </c>
      <c r="I17" s="565">
        <f t="shared" ref="I17:I18" si="41">SUM(F17:H17)</f>
        <v>0</v>
      </c>
      <c r="J17" s="565">
        <f t="shared" si="39"/>
        <v>0</v>
      </c>
      <c r="K17" s="565">
        <f t="shared" si="39"/>
        <v>0</v>
      </c>
      <c r="L17" s="565">
        <f t="shared" si="39"/>
        <v>0</v>
      </c>
      <c r="M17" s="973">
        <f t="shared" ref="M17" si="42">+(M15+M16)*-0.34</f>
        <v>0</v>
      </c>
      <c r="N17" s="632"/>
    </row>
    <row r="18" spans="1:14" s="542" customFormat="1">
      <c r="A18" s="44"/>
      <c r="B18" s="592" t="s">
        <v>307</v>
      </c>
      <c r="C18" s="565">
        <f t="shared" ref="C18" si="43">+C15+C16+C17</f>
        <v>0</v>
      </c>
      <c r="D18" s="565">
        <f t="shared" ref="D18" si="44">+D15+D16+D17</f>
        <v>0</v>
      </c>
      <c r="E18" s="945">
        <f t="shared" ref="E18:L18" si="45">+E15+E16+E17</f>
        <v>0</v>
      </c>
      <c r="F18" s="565">
        <f t="shared" si="45"/>
        <v>0</v>
      </c>
      <c r="G18" s="565">
        <f t="shared" ref="G18:H18" si="46">+G15+G16+G17</f>
        <v>0</v>
      </c>
      <c r="H18" s="565">
        <f t="shared" si="46"/>
        <v>0</v>
      </c>
      <c r="I18" s="565">
        <f t="shared" si="41"/>
        <v>0</v>
      </c>
      <c r="J18" s="565">
        <f t="shared" si="45"/>
        <v>0</v>
      </c>
      <c r="K18" s="565">
        <f t="shared" si="45"/>
        <v>0</v>
      </c>
      <c r="L18" s="565">
        <f t="shared" si="45"/>
        <v>0</v>
      </c>
      <c r="M18" s="973">
        <f t="shared" ref="M18" si="47">+M15+M16+M17</f>
        <v>0</v>
      </c>
      <c r="N18" s="634"/>
    </row>
    <row r="19" spans="1:14" s="542" customFormat="1">
      <c r="A19" s="43"/>
      <c r="B19" s="591" t="s">
        <v>320</v>
      </c>
      <c r="C19" s="564"/>
      <c r="D19" s="741"/>
      <c r="E19" s="946"/>
      <c r="F19" s="974"/>
      <c r="G19" s="741"/>
      <c r="H19" s="741"/>
      <c r="I19" s="740">
        <f>SUM(F19:H19)</f>
        <v>0</v>
      </c>
      <c r="J19" s="741"/>
      <c r="K19" s="741"/>
      <c r="L19" s="741"/>
      <c r="M19" s="975"/>
      <c r="N19" s="632" t="s">
        <v>311</v>
      </c>
    </row>
    <row r="20" spans="1:14" s="542" customFormat="1">
      <c r="A20" s="559"/>
      <c r="B20" s="592" t="s">
        <v>309</v>
      </c>
      <c r="C20" s="566">
        <f t="shared" ref="C20" si="48">(C19*-0.03)</f>
        <v>0</v>
      </c>
      <c r="D20" s="566">
        <f t="shared" ref="D20" si="49">(D19*-0.03)</f>
        <v>0</v>
      </c>
      <c r="E20" s="947">
        <f t="shared" ref="E20:L20" si="50">(E19*-0.03)</f>
        <v>0</v>
      </c>
      <c r="F20" s="566">
        <f t="shared" si="50"/>
        <v>0</v>
      </c>
      <c r="G20" s="566">
        <f t="shared" ref="G20:H20" si="51">(G19*-0.03)</f>
        <v>0</v>
      </c>
      <c r="H20" s="566">
        <f t="shared" si="51"/>
        <v>0</v>
      </c>
      <c r="I20" s="565">
        <f>SUM(F20:H20)</f>
        <v>0</v>
      </c>
      <c r="J20" s="566">
        <f t="shared" si="50"/>
        <v>0</v>
      </c>
      <c r="K20" s="566">
        <f t="shared" si="50"/>
        <v>0</v>
      </c>
      <c r="L20" s="566">
        <f t="shared" si="50"/>
        <v>0</v>
      </c>
      <c r="M20" s="976">
        <f t="shared" ref="M20" si="52">(M19*-0.03)</f>
        <v>0</v>
      </c>
      <c r="N20" s="633"/>
    </row>
    <row r="21" spans="1:14" s="542" customFormat="1">
      <c r="A21" s="44"/>
      <c r="B21" s="592" t="s">
        <v>217</v>
      </c>
      <c r="C21" s="565">
        <f t="shared" ref="C21" si="53">+(C19+C20)*-0.34</f>
        <v>0</v>
      </c>
      <c r="D21" s="565">
        <f t="shared" ref="D21" si="54">+(D19+D20)*-0.34</f>
        <v>0</v>
      </c>
      <c r="E21" s="945">
        <f t="shared" ref="E21:L21" si="55">+(E19+E20)*-0.34</f>
        <v>0</v>
      </c>
      <c r="F21" s="565">
        <f t="shared" si="55"/>
        <v>0</v>
      </c>
      <c r="G21" s="565">
        <f t="shared" ref="G21:H21" si="56">+(G19+G20)*-0.34</f>
        <v>0</v>
      </c>
      <c r="H21" s="565">
        <f t="shared" si="56"/>
        <v>0</v>
      </c>
      <c r="I21" s="565">
        <f t="shared" ref="I21:I22" si="57">SUM(F21:H21)</f>
        <v>0</v>
      </c>
      <c r="J21" s="565">
        <f t="shared" si="55"/>
        <v>0</v>
      </c>
      <c r="K21" s="565">
        <f t="shared" si="55"/>
        <v>0</v>
      </c>
      <c r="L21" s="565">
        <f t="shared" si="55"/>
        <v>0</v>
      </c>
      <c r="M21" s="973">
        <f t="shared" ref="M21" si="58">+(M19+M20)*-0.34</f>
        <v>0</v>
      </c>
      <c r="N21" s="632"/>
    </row>
    <row r="22" spans="1:14" s="542" customFormat="1">
      <c r="A22" s="44"/>
      <c r="B22" s="592" t="s">
        <v>307</v>
      </c>
      <c r="C22" s="565">
        <f t="shared" ref="C22" si="59">+C19+C20+C21</f>
        <v>0</v>
      </c>
      <c r="D22" s="565">
        <f t="shared" ref="D22" si="60">+D19+D20+D21</f>
        <v>0</v>
      </c>
      <c r="E22" s="945">
        <f t="shared" ref="E22:L22" si="61">+E19+E20+E21</f>
        <v>0</v>
      </c>
      <c r="F22" s="565">
        <f t="shared" si="61"/>
        <v>0</v>
      </c>
      <c r="G22" s="565">
        <f t="shared" ref="G22:H22" si="62">+G19+G20+G21</f>
        <v>0</v>
      </c>
      <c r="H22" s="565">
        <f t="shared" si="62"/>
        <v>0</v>
      </c>
      <c r="I22" s="565">
        <f t="shared" si="57"/>
        <v>0</v>
      </c>
      <c r="J22" s="565">
        <f t="shared" si="61"/>
        <v>0</v>
      </c>
      <c r="K22" s="565">
        <f t="shared" si="61"/>
        <v>0</v>
      </c>
      <c r="L22" s="565">
        <f t="shared" si="61"/>
        <v>0</v>
      </c>
      <c r="M22" s="973">
        <f t="shared" ref="M22" si="63">+M19+M20+M21</f>
        <v>0</v>
      </c>
      <c r="N22" s="634"/>
    </row>
    <row r="23" spans="1:14" s="542" customFormat="1">
      <c r="A23" s="46">
        <v>1.2</v>
      </c>
      <c r="B23" s="671" t="s">
        <v>258</v>
      </c>
      <c r="C23" s="568"/>
      <c r="D23" s="568"/>
      <c r="E23" s="948"/>
      <c r="F23" s="568"/>
      <c r="G23" s="568"/>
      <c r="H23" s="568"/>
      <c r="I23" s="740">
        <f t="shared" ref="I23:I54" si="64">SUM(F23:H23)</f>
        <v>0</v>
      </c>
      <c r="J23" s="568"/>
      <c r="K23" s="568"/>
      <c r="L23" s="568"/>
      <c r="M23" s="977"/>
      <c r="N23" s="635" t="s">
        <v>311</v>
      </c>
    </row>
    <row r="24" spans="1:14" s="542" customFormat="1">
      <c r="A24" s="44"/>
      <c r="B24" s="592" t="s">
        <v>219</v>
      </c>
      <c r="C24" s="565">
        <f t="shared" ref="C24" si="65">+C23*-0.4</f>
        <v>0</v>
      </c>
      <c r="D24" s="565">
        <f t="shared" ref="D24" si="66">+D23*-0.4</f>
        <v>0</v>
      </c>
      <c r="E24" s="945">
        <f t="shared" ref="E24:L24" si="67">+E23*-0.4</f>
        <v>0</v>
      </c>
      <c r="F24" s="565">
        <f t="shared" si="67"/>
        <v>0</v>
      </c>
      <c r="G24" s="565">
        <f t="shared" ref="G24:H24" si="68">+G23*-0.4</f>
        <v>0</v>
      </c>
      <c r="H24" s="565">
        <f t="shared" si="68"/>
        <v>0</v>
      </c>
      <c r="I24" s="565">
        <f t="shared" si="64"/>
        <v>0</v>
      </c>
      <c r="J24" s="565">
        <f t="shared" si="67"/>
        <v>0</v>
      </c>
      <c r="K24" s="565">
        <f t="shared" si="67"/>
        <v>0</v>
      </c>
      <c r="L24" s="565">
        <f t="shared" si="67"/>
        <v>0</v>
      </c>
      <c r="M24" s="973">
        <f t="shared" ref="M24" si="69">+M23*-0.4</f>
        <v>0</v>
      </c>
      <c r="N24" s="632"/>
    </row>
    <row r="25" spans="1:14" s="542" customFormat="1">
      <c r="A25" s="44"/>
      <c r="B25" s="592" t="s">
        <v>220</v>
      </c>
      <c r="C25" s="565">
        <f t="shared" ref="C25" si="70">+C23+C24</f>
        <v>0</v>
      </c>
      <c r="D25" s="565">
        <f t="shared" ref="D25" si="71">+D23+D24</f>
        <v>0</v>
      </c>
      <c r="E25" s="945">
        <f t="shared" ref="E25:L25" si="72">+E23+E24</f>
        <v>0</v>
      </c>
      <c r="F25" s="565">
        <f t="shared" si="72"/>
        <v>0</v>
      </c>
      <c r="G25" s="565">
        <f t="shared" ref="G25:H25" si="73">+G23+G24</f>
        <v>0</v>
      </c>
      <c r="H25" s="565">
        <f t="shared" si="73"/>
        <v>0</v>
      </c>
      <c r="I25" s="565">
        <f t="shared" si="64"/>
        <v>0</v>
      </c>
      <c r="J25" s="565">
        <f t="shared" si="72"/>
        <v>0</v>
      </c>
      <c r="K25" s="565">
        <f t="shared" si="72"/>
        <v>0</v>
      </c>
      <c r="L25" s="565">
        <f t="shared" si="72"/>
        <v>0</v>
      </c>
      <c r="M25" s="973">
        <f t="shared" ref="M25" si="74">+M23+M24</f>
        <v>0</v>
      </c>
      <c r="N25" s="632"/>
    </row>
    <row r="26" spans="1:14" s="543" customFormat="1">
      <c r="A26" s="47">
        <v>1.2</v>
      </c>
      <c r="B26" s="593" t="s">
        <v>259</v>
      </c>
      <c r="C26" s="569">
        <f t="shared" ref="C26" si="75">+C27+C28</f>
        <v>0</v>
      </c>
      <c r="D26" s="569">
        <f t="shared" ref="D26" si="76">+D27+D28</f>
        <v>0</v>
      </c>
      <c r="E26" s="949">
        <f t="shared" ref="E26:L26" si="77">+E27+E28</f>
        <v>0</v>
      </c>
      <c r="F26" s="569">
        <f t="shared" si="77"/>
        <v>0</v>
      </c>
      <c r="G26" s="569">
        <f t="shared" ref="G26:H26" si="78">+G27+G28</f>
        <v>0</v>
      </c>
      <c r="H26" s="569">
        <f t="shared" si="78"/>
        <v>0</v>
      </c>
      <c r="I26" s="740">
        <f t="shared" si="64"/>
        <v>0</v>
      </c>
      <c r="J26" s="569">
        <f t="shared" si="77"/>
        <v>0</v>
      </c>
      <c r="K26" s="569">
        <f t="shared" si="77"/>
        <v>0</v>
      </c>
      <c r="L26" s="569">
        <f t="shared" si="77"/>
        <v>0</v>
      </c>
      <c r="M26" s="978">
        <f t="shared" ref="M26" si="79">+M27+M28</f>
        <v>0</v>
      </c>
      <c r="N26" s="632"/>
    </row>
    <row r="27" spans="1:14" s="542" customFormat="1">
      <c r="A27" s="45"/>
      <c r="B27" s="594" t="s">
        <v>302</v>
      </c>
      <c r="C27" s="567"/>
      <c r="D27" s="567"/>
      <c r="E27" s="950"/>
      <c r="F27" s="567"/>
      <c r="G27" s="567"/>
      <c r="H27" s="567"/>
      <c r="I27" s="565">
        <f t="shared" si="64"/>
        <v>0</v>
      </c>
      <c r="J27" s="567"/>
      <c r="K27" s="567"/>
      <c r="L27" s="567"/>
      <c r="M27" s="979"/>
      <c r="N27" s="632"/>
    </row>
    <row r="28" spans="1:14" s="542" customFormat="1">
      <c r="A28" s="45"/>
      <c r="B28" s="594" t="s">
        <v>221</v>
      </c>
      <c r="C28" s="567"/>
      <c r="D28" s="567"/>
      <c r="E28" s="950"/>
      <c r="F28" s="567"/>
      <c r="G28" s="567"/>
      <c r="H28" s="567"/>
      <c r="I28" s="565">
        <f t="shared" si="64"/>
        <v>0</v>
      </c>
      <c r="J28" s="567"/>
      <c r="K28" s="567"/>
      <c r="L28" s="567"/>
      <c r="M28" s="979"/>
      <c r="N28" s="672" t="s">
        <v>311</v>
      </c>
    </row>
    <row r="29" spans="1:14" s="542" customFormat="1" ht="24">
      <c r="A29" s="48">
        <v>1.3</v>
      </c>
      <c r="B29" s="595" t="s">
        <v>303</v>
      </c>
      <c r="C29" s="569"/>
      <c r="D29" s="569"/>
      <c r="E29" s="949"/>
      <c r="F29" s="569"/>
      <c r="G29" s="569"/>
      <c r="H29" s="569"/>
      <c r="I29" s="740">
        <f t="shared" si="64"/>
        <v>0</v>
      </c>
      <c r="J29" s="569"/>
      <c r="K29" s="569"/>
      <c r="L29" s="569"/>
      <c r="M29" s="978"/>
      <c r="N29" s="635" t="s">
        <v>311</v>
      </c>
    </row>
    <row r="30" spans="1:14" s="542" customFormat="1">
      <c r="A30" s="44"/>
      <c r="B30" s="592" t="s">
        <v>304</v>
      </c>
      <c r="C30" s="565">
        <f t="shared" ref="C30" si="80">+C29*-0.36</f>
        <v>0</v>
      </c>
      <c r="D30" s="565">
        <f t="shared" ref="D30" si="81">+D29*-0.36</f>
        <v>0</v>
      </c>
      <c r="E30" s="945">
        <f t="shared" ref="E30:L30" si="82">+E29*-0.36</f>
        <v>0</v>
      </c>
      <c r="F30" s="565">
        <f t="shared" si="82"/>
        <v>0</v>
      </c>
      <c r="G30" s="565">
        <f t="shared" ref="G30:H30" si="83">+G29*-0.36</f>
        <v>0</v>
      </c>
      <c r="H30" s="565">
        <f t="shared" si="83"/>
        <v>0</v>
      </c>
      <c r="I30" s="565">
        <f t="shared" si="64"/>
        <v>0</v>
      </c>
      <c r="J30" s="565">
        <f t="shared" si="82"/>
        <v>0</v>
      </c>
      <c r="K30" s="565">
        <f t="shared" si="82"/>
        <v>0</v>
      </c>
      <c r="L30" s="565">
        <f t="shared" si="82"/>
        <v>0</v>
      </c>
      <c r="M30" s="973">
        <f t="shared" ref="M30" si="84">+M29*-0.36</f>
        <v>0</v>
      </c>
      <c r="N30" s="636"/>
    </row>
    <row r="31" spans="1:14" s="542" customFormat="1">
      <c r="A31" s="44"/>
      <c r="B31" s="592" t="s">
        <v>305</v>
      </c>
      <c r="C31" s="565">
        <f t="shared" ref="C31" si="85">+C29+C30</f>
        <v>0</v>
      </c>
      <c r="D31" s="565">
        <f t="shared" ref="D31" si="86">+D29+D30</f>
        <v>0</v>
      </c>
      <c r="E31" s="945">
        <f t="shared" ref="E31:L31" si="87">+E29+E30</f>
        <v>0</v>
      </c>
      <c r="F31" s="565">
        <f t="shared" si="87"/>
        <v>0</v>
      </c>
      <c r="G31" s="565">
        <f t="shared" ref="G31:H31" si="88">+G29+G30</f>
        <v>0</v>
      </c>
      <c r="H31" s="565">
        <f t="shared" si="88"/>
        <v>0</v>
      </c>
      <c r="I31" s="565">
        <f t="shared" si="64"/>
        <v>0</v>
      </c>
      <c r="J31" s="565">
        <f t="shared" si="87"/>
        <v>0</v>
      </c>
      <c r="K31" s="565">
        <f t="shared" si="87"/>
        <v>0</v>
      </c>
      <c r="L31" s="565">
        <f t="shared" si="87"/>
        <v>0</v>
      </c>
      <c r="M31" s="973">
        <f t="shared" ref="M31" si="89">+M29+M30</f>
        <v>0</v>
      </c>
      <c r="N31" s="636"/>
    </row>
    <row r="32" spans="1:14" s="542" customFormat="1">
      <c r="A32" s="582">
        <v>1.4</v>
      </c>
      <c r="B32" s="596" t="s">
        <v>312</v>
      </c>
      <c r="C32" s="564"/>
      <c r="D32" s="564"/>
      <c r="E32" s="951"/>
      <c r="F32" s="564"/>
      <c r="G32" s="564"/>
      <c r="H32" s="564"/>
      <c r="I32" s="740">
        <f t="shared" si="64"/>
        <v>0</v>
      </c>
      <c r="J32" s="564"/>
      <c r="K32" s="564"/>
      <c r="L32" s="564"/>
      <c r="M32" s="980"/>
      <c r="N32" s="635" t="s">
        <v>311</v>
      </c>
    </row>
    <row r="33" spans="1:365" s="542" customFormat="1">
      <c r="A33" s="44"/>
      <c r="B33" s="592" t="s">
        <v>217</v>
      </c>
      <c r="C33" s="565">
        <f t="shared" ref="C33" si="90">+C32*-0.34</f>
        <v>0</v>
      </c>
      <c r="D33" s="565">
        <f t="shared" ref="D33" si="91">+D32*-0.34</f>
        <v>0</v>
      </c>
      <c r="E33" s="945">
        <f t="shared" ref="E33:L33" si="92">+E32*-0.34</f>
        <v>0</v>
      </c>
      <c r="F33" s="565">
        <f t="shared" si="92"/>
        <v>0</v>
      </c>
      <c r="G33" s="565">
        <f t="shared" ref="G33:H33" si="93">+G32*-0.34</f>
        <v>0</v>
      </c>
      <c r="H33" s="565">
        <f t="shared" si="93"/>
        <v>0</v>
      </c>
      <c r="I33" s="565">
        <f t="shared" si="64"/>
        <v>0</v>
      </c>
      <c r="J33" s="565">
        <f t="shared" si="92"/>
        <v>0</v>
      </c>
      <c r="K33" s="565">
        <f t="shared" si="92"/>
        <v>0</v>
      </c>
      <c r="L33" s="565">
        <f t="shared" si="92"/>
        <v>0</v>
      </c>
      <c r="M33" s="973">
        <f t="shared" ref="M33" si="94">+M32*-0.34</f>
        <v>0</v>
      </c>
      <c r="N33" s="629"/>
    </row>
    <row r="34" spans="1:365" s="542" customFormat="1">
      <c r="A34" s="44"/>
      <c r="B34" s="592" t="s">
        <v>218</v>
      </c>
      <c r="C34" s="565">
        <f t="shared" ref="C34" si="95">+C32+C33</f>
        <v>0</v>
      </c>
      <c r="D34" s="565">
        <f t="shared" ref="D34" si="96">+D32+D33</f>
        <v>0</v>
      </c>
      <c r="E34" s="945">
        <f t="shared" ref="E34:L34" si="97">+E32+E33</f>
        <v>0</v>
      </c>
      <c r="F34" s="565">
        <f t="shared" si="97"/>
        <v>0</v>
      </c>
      <c r="G34" s="565">
        <f t="shared" ref="G34:H34" si="98">+G32+G33</f>
        <v>0</v>
      </c>
      <c r="H34" s="565">
        <f t="shared" si="98"/>
        <v>0</v>
      </c>
      <c r="I34" s="565">
        <f t="shared" si="64"/>
        <v>0</v>
      </c>
      <c r="J34" s="565">
        <f t="shared" si="97"/>
        <v>0</v>
      </c>
      <c r="K34" s="565">
        <f t="shared" si="97"/>
        <v>0</v>
      </c>
      <c r="L34" s="565">
        <f t="shared" si="97"/>
        <v>0</v>
      </c>
      <c r="M34" s="973">
        <f t="shared" ref="M34" si="99">+M32+M33</f>
        <v>0</v>
      </c>
      <c r="N34" s="629"/>
    </row>
    <row r="35" spans="1:365" s="542" customFormat="1">
      <c r="A35" s="582">
        <v>1.5</v>
      </c>
      <c r="B35" s="596" t="s">
        <v>313</v>
      </c>
      <c r="C35" s="564"/>
      <c r="D35" s="564"/>
      <c r="E35" s="951"/>
      <c r="F35" s="564"/>
      <c r="G35" s="564"/>
      <c r="H35" s="564"/>
      <c r="I35" s="740">
        <f t="shared" si="64"/>
        <v>0</v>
      </c>
      <c r="J35" s="564"/>
      <c r="K35" s="564"/>
      <c r="L35" s="564"/>
      <c r="M35" s="980"/>
      <c r="N35" s="633" t="s">
        <v>311</v>
      </c>
    </row>
    <row r="36" spans="1:365" s="542" customFormat="1">
      <c r="A36" s="673"/>
      <c r="B36" s="592" t="s">
        <v>309</v>
      </c>
      <c r="C36" s="566">
        <f t="shared" ref="C36" si="100">ROUND((C35*-0.03),-1)</f>
        <v>0</v>
      </c>
      <c r="D36" s="566">
        <f t="shared" ref="D36" si="101">ROUND((D35*-0.03),-1)</f>
        <v>0</v>
      </c>
      <c r="E36" s="947">
        <f t="shared" ref="E36:L36" si="102">ROUND((E35*-0.03),-1)</f>
        <v>0</v>
      </c>
      <c r="F36" s="566">
        <f t="shared" si="102"/>
        <v>0</v>
      </c>
      <c r="G36" s="566">
        <f t="shared" ref="G36:H36" si="103">ROUND((G35*-0.03),-1)</f>
        <v>0</v>
      </c>
      <c r="H36" s="566">
        <f t="shared" si="103"/>
        <v>0</v>
      </c>
      <c r="I36" s="565">
        <f t="shared" si="64"/>
        <v>0</v>
      </c>
      <c r="J36" s="566">
        <f t="shared" si="102"/>
        <v>0</v>
      </c>
      <c r="K36" s="566">
        <f t="shared" si="102"/>
        <v>0</v>
      </c>
      <c r="L36" s="566">
        <f t="shared" si="102"/>
        <v>0</v>
      </c>
      <c r="M36" s="976">
        <f t="shared" ref="M36" si="104">ROUND((M35*-0.03),-1)</f>
        <v>0</v>
      </c>
      <c r="N36" s="635"/>
    </row>
    <row r="37" spans="1:365" s="542" customFormat="1">
      <c r="A37" s="44"/>
      <c r="B37" s="592" t="s">
        <v>217</v>
      </c>
      <c r="C37" s="565">
        <f t="shared" ref="C37" si="105">+ROUND((C35+C36)*-0.34,-1)</f>
        <v>0</v>
      </c>
      <c r="D37" s="565">
        <f t="shared" ref="D37" si="106">+ROUND((D35+D36)*-0.34,-1)</f>
        <v>0</v>
      </c>
      <c r="E37" s="945">
        <f t="shared" ref="E37:L37" si="107">+ROUND((E35+E36)*-0.34,-1)</f>
        <v>0</v>
      </c>
      <c r="F37" s="565">
        <f t="shared" si="107"/>
        <v>0</v>
      </c>
      <c r="G37" s="565">
        <f t="shared" ref="G37:H37" si="108">+ROUND((G35+G36)*-0.34,-1)</f>
        <v>0</v>
      </c>
      <c r="H37" s="565">
        <f t="shared" si="108"/>
        <v>0</v>
      </c>
      <c r="I37" s="565">
        <f t="shared" si="64"/>
        <v>0</v>
      </c>
      <c r="J37" s="565">
        <f t="shared" si="107"/>
        <v>0</v>
      </c>
      <c r="K37" s="565">
        <f t="shared" si="107"/>
        <v>0</v>
      </c>
      <c r="L37" s="565">
        <f t="shared" si="107"/>
        <v>0</v>
      </c>
      <c r="M37" s="973">
        <f t="shared" ref="M37" si="109">+ROUND((M35+M36)*-0.34,-1)</f>
        <v>0</v>
      </c>
      <c r="N37" s="629"/>
    </row>
    <row r="38" spans="1:365" s="542" customFormat="1">
      <c r="A38" s="44"/>
      <c r="B38" s="592" t="s">
        <v>307</v>
      </c>
      <c r="C38" s="565">
        <f t="shared" ref="C38" si="110">+C35+C36+C37</f>
        <v>0</v>
      </c>
      <c r="D38" s="565">
        <f t="shared" ref="D38" si="111">+D35+D36+D37</f>
        <v>0</v>
      </c>
      <c r="E38" s="945">
        <f t="shared" ref="E38:L38" si="112">+E35+E36+E37</f>
        <v>0</v>
      </c>
      <c r="F38" s="565">
        <f t="shared" si="112"/>
        <v>0</v>
      </c>
      <c r="G38" s="565">
        <f t="shared" ref="G38:H38" si="113">+G35+G36+G37</f>
        <v>0</v>
      </c>
      <c r="H38" s="565">
        <f t="shared" si="113"/>
        <v>0</v>
      </c>
      <c r="I38" s="565">
        <f t="shared" si="64"/>
        <v>0</v>
      </c>
      <c r="J38" s="565">
        <f t="shared" si="112"/>
        <v>0</v>
      </c>
      <c r="K38" s="565">
        <f t="shared" si="112"/>
        <v>0</v>
      </c>
      <c r="L38" s="565">
        <f t="shared" si="112"/>
        <v>0</v>
      </c>
      <c r="M38" s="973">
        <f t="shared" ref="M38" si="114">+M35+M36+M37</f>
        <v>0</v>
      </c>
      <c r="N38" s="629"/>
    </row>
    <row r="39" spans="1:365" s="558" customFormat="1">
      <c r="A39" s="582">
        <v>1.6</v>
      </c>
      <c r="B39" s="596" t="s">
        <v>314</v>
      </c>
      <c r="C39" s="564"/>
      <c r="D39" s="564"/>
      <c r="E39" s="951"/>
      <c r="F39" s="564"/>
      <c r="G39" s="564"/>
      <c r="H39" s="564"/>
      <c r="I39" s="740">
        <f t="shared" si="64"/>
        <v>0</v>
      </c>
      <c r="J39" s="564"/>
      <c r="K39" s="564"/>
      <c r="L39" s="564"/>
      <c r="M39" s="980"/>
      <c r="N39" s="635" t="s">
        <v>311</v>
      </c>
    </row>
    <row r="40" spans="1:365" s="558" customFormat="1">
      <c r="A40" s="673"/>
      <c r="B40" s="592" t="s">
        <v>309</v>
      </c>
      <c r="C40" s="566">
        <f t="shared" ref="C40" si="115">(C39*-0.03)</f>
        <v>0</v>
      </c>
      <c r="D40" s="566">
        <f t="shared" ref="D40" si="116">(D39*-0.03)</f>
        <v>0</v>
      </c>
      <c r="E40" s="947">
        <f t="shared" ref="E40:L40" si="117">(E39*-0.03)</f>
        <v>0</v>
      </c>
      <c r="F40" s="566">
        <f t="shared" si="117"/>
        <v>0</v>
      </c>
      <c r="G40" s="566">
        <f t="shared" ref="G40:H40" si="118">(G39*-0.03)</f>
        <v>0</v>
      </c>
      <c r="H40" s="566">
        <f t="shared" si="118"/>
        <v>0</v>
      </c>
      <c r="I40" s="565">
        <f t="shared" si="64"/>
        <v>0</v>
      </c>
      <c r="J40" s="566">
        <f t="shared" si="117"/>
        <v>0</v>
      </c>
      <c r="K40" s="566">
        <f t="shared" si="117"/>
        <v>0</v>
      </c>
      <c r="L40" s="566">
        <f t="shared" si="117"/>
        <v>0</v>
      </c>
      <c r="M40" s="976">
        <f t="shared" ref="M40" si="119">(M39*-0.03)</f>
        <v>0</v>
      </c>
      <c r="N40" s="635"/>
    </row>
    <row r="41" spans="1:365" s="542" customFormat="1">
      <c r="A41" s="44"/>
      <c r="B41" s="592" t="s">
        <v>217</v>
      </c>
      <c r="C41" s="565">
        <f t="shared" ref="C41" si="120">+(C39+C40)*-0.34</f>
        <v>0</v>
      </c>
      <c r="D41" s="565">
        <f t="shared" ref="D41" si="121">+(D39+D40)*-0.34</f>
        <v>0</v>
      </c>
      <c r="E41" s="945">
        <f t="shared" ref="E41:L41" si="122">+(E39+E40)*-0.34</f>
        <v>0</v>
      </c>
      <c r="F41" s="565">
        <f t="shared" si="122"/>
        <v>0</v>
      </c>
      <c r="G41" s="565">
        <f t="shared" ref="G41:H41" si="123">+(G39+G40)*-0.34</f>
        <v>0</v>
      </c>
      <c r="H41" s="565">
        <f t="shared" si="123"/>
        <v>0</v>
      </c>
      <c r="I41" s="565">
        <f t="shared" si="64"/>
        <v>0</v>
      </c>
      <c r="J41" s="565">
        <f t="shared" si="122"/>
        <v>0</v>
      </c>
      <c r="K41" s="565">
        <f t="shared" si="122"/>
        <v>0</v>
      </c>
      <c r="L41" s="565">
        <f t="shared" si="122"/>
        <v>0</v>
      </c>
      <c r="M41" s="973">
        <f t="shared" ref="M41" si="124">+(M39+M40)*-0.34</f>
        <v>0</v>
      </c>
      <c r="N41" s="629"/>
    </row>
    <row r="42" spans="1:365" s="50" customFormat="1">
      <c r="A42" s="44"/>
      <c r="B42" s="592" t="s">
        <v>307</v>
      </c>
      <c r="C42" s="565">
        <f t="shared" ref="C42" si="125">+C39+C40+C41</f>
        <v>0</v>
      </c>
      <c r="D42" s="565">
        <f t="shared" ref="D42" si="126">+D39+D40+D41</f>
        <v>0</v>
      </c>
      <c r="E42" s="945">
        <f t="shared" ref="E42:L42" si="127">+E39+E40+E41</f>
        <v>0</v>
      </c>
      <c r="F42" s="565">
        <f t="shared" si="127"/>
        <v>0</v>
      </c>
      <c r="G42" s="565">
        <f t="shared" ref="G42:H42" si="128">+G39+G40+G41</f>
        <v>0</v>
      </c>
      <c r="H42" s="565">
        <f t="shared" si="128"/>
        <v>0</v>
      </c>
      <c r="I42" s="565">
        <f t="shared" si="64"/>
        <v>0</v>
      </c>
      <c r="J42" s="565">
        <f t="shared" si="127"/>
        <v>0</v>
      </c>
      <c r="K42" s="565">
        <f t="shared" si="127"/>
        <v>0</v>
      </c>
      <c r="L42" s="565">
        <f t="shared" si="127"/>
        <v>0</v>
      </c>
      <c r="M42" s="973">
        <f t="shared" ref="M42" si="129">+M39+M40+M41</f>
        <v>0</v>
      </c>
      <c r="N42" s="629"/>
    </row>
    <row r="43" spans="1:365">
      <c r="A43" s="561">
        <v>1.7</v>
      </c>
      <c r="B43" s="595" t="s">
        <v>260</v>
      </c>
      <c r="C43" s="569"/>
      <c r="D43" s="569"/>
      <c r="E43" s="949"/>
      <c r="F43" s="569"/>
      <c r="G43" s="569"/>
      <c r="H43" s="569"/>
      <c r="I43" s="740">
        <f t="shared" si="64"/>
        <v>0</v>
      </c>
      <c r="J43" s="569"/>
      <c r="K43" s="569"/>
      <c r="L43" s="569"/>
      <c r="M43" s="978"/>
      <c r="N43" s="635" t="s">
        <v>311</v>
      </c>
    </row>
    <row r="44" spans="1:365">
      <c r="A44" s="44"/>
      <c r="B44" s="592" t="s">
        <v>219</v>
      </c>
      <c r="C44" s="565">
        <f t="shared" ref="C44" si="130">+C43*-0.4</f>
        <v>0</v>
      </c>
      <c r="D44" s="565">
        <f t="shared" ref="D44" si="131">+D43*-0.4</f>
        <v>0</v>
      </c>
      <c r="E44" s="945">
        <f t="shared" ref="E44:L44" si="132">+E43*-0.4</f>
        <v>0</v>
      </c>
      <c r="F44" s="565">
        <f t="shared" si="132"/>
        <v>0</v>
      </c>
      <c r="G44" s="565">
        <f t="shared" ref="G44:H44" si="133">+G43*-0.4</f>
        <v>0</v>
      </c>
      <c r="H44" s="565">
        <f t="shared" si="133"/>
        <v>0</v>
      </c>
      <c r="I44" s="565">
        <f t="shared" si="64"/>
        <v>0</v>
      </c>
      <c r="J44" s="565">
        <f t="shared" si="132"/>
        <v>0</v>
      </c>
      <c r="K44" s="565">
        <f t="shared" si="132"/>
        <v>0</v>
      </c>
      <c r="L44" s="565">
        <f t="shared" si="132"/>
        <v>0</v>
      </c>
      <c r="M44" s="973">
        <f t="shared" ref="M44" si="134">+M43*-0.4</f>
        <v>0</v>
      </c>
      <c r="N44" s="636"/>
    </row>
    <row r="45" spans="1:365" s="51" customFormat="1">
      <c r="A45" s="44"/>
      <c r="B45" s="592" t="s">
        <v>220</v>
      </c>
      <c r="C45" s="565">
        <f t="shared" ref="C45" si="135">+C43+C44</f>
        <v>0</v>
      </c>
      <c r="D45" s="565">
        <f t="shared" ref="D45" si="136">+D43+D44</f>
        <v>0</v>
      </c>
      <c r="E45" s="945">
        <f t="shared" ref="E45:L45" si="137">+E43+E44</f>
        <v>0</v>
      </c>
      <c r="F45" s="565">
        <f t="shared" si="137"/>
        <v>0</v>
      </c>
      <c r="G45" s="565">
        <f t="shared" ref="G45:H45" si="138">+G43+G44</f>
        <v>0</v>
      </c>
      <c r="H45" s="565">
        <f t="shared" si="138"/>
        <v>0</v>
      </c>
      <c r="I45" s="565">
        <f t="shared" si="64"/>
        <v>0</v>
      </c>
      <c r="J45" s="565">
        <f t="shared" si="137"/>
        <v>0</v>
      </c>
      <c r="K45" s="565">
        <f t="shared" si="137"/>
        <v>0</v>
      </c>
      <c r="L45" s="565">
        <f t="shared" si="137"/>
        <v>0</v>
      </c>
      <c r="M45" s="973">
        <f t="shared" ref="M45" si="139">+M43+M44</f>
        <v>0</v>
      </c>
      <c r="N45" s="636"/>
      <c r="O45" s="64"/>
      <c r="P45" s="64"/>
      <c r="Q45" s="64"/>
      <c r="R45" s="64"/>
      <c r="S45" s="64"/>
      <c r="T45" s="64"/>
      <c r="U45" s="64"/>
      <c r="V45" s="64"/>
      <c r="W45" s="64"/>
      <c r="X45" s="64"/>
      <c r="Y45" s="64"/>
      <c r="Z45" s="64"/>
      <c r="AA45" s="64"/>
      <c r="AB45" s="64"/>
      <c r="AC45" s="64"/>
      <c r="AD45" s="64"/>
      <c r="AE45" s="64"/>
      <c r="AF45" s="64"/>
      <c r="AG45" s="64"/>
      <c r="AH45" s="64"/>
      <c r="AI45" s="64"/>
      <c r="AJ45" s="64"/>
      <c r="AK45" s="64"/>
      <c r="AL45" s="64"/>
      <c r="AM45" s="64"/>
      <c r="AN45" s="64"/>
      <c r="AO45" s="64"/>
      <c r="AP45" s="64"/>
      <c r="AQ45" s="64"/>
      <c r="AR45" s="64"/>
      <c r="AS45" s="64"/>
      <c r="AT45" s="64"/>
      <c r="AU45" s="64"/>
      <c r="AV45" s="64"/>
      <c r="AW45" s="64"/>
      <c r="AX45" s="64"/>
      <c r="AY45" s="64"/>
      <c r="AZ45" s="64"/>
      <c r="BA45" s="64"/>
      <c r="BB45" s="64"/>
      <c r="BC45" s="64"/>
      <c r="BD45" s="64"/>
      <c r="BE45" s="64"/>
      <c r="BF45" s="64"/>
      <c r="BG45" s="64"/>
      <c r="BH45" s="64"/>
      <c r="BI45" s="64"/>
      <c r="BJ45" s="64"/>
      <c r="BK45" s="64"/>
      <c r="BL45" s="64"/>
      <c r="BM45" s="64"/>
      <c r="BN45" s="64"/>
      <c r="BO45" s="64"/>
      <c r="BP45" s="64"/>
      <c r="BQ45" s="64"/>
      <c r="BR45" s="64"/>
      <c r="BS45" s="64"/>
      <c r="BT45" s="64"/>
      <c r="BU45" s="64"/>
      <c r="BV45" s="64"/>
      <c r="BW45" s="64"/>
      <c r="BX45" s="64"/>
      <c r="BY45" s="64"/>
      <c r="BZ45" s="64"/>
      <c r="CA45" s="64"/>
      <c r="CB45" s="64"/>
      <c r="CC45" s="64"/>
      <c r="CD45" s="64"/>
      <c r="CE45" s="64"/>
      <c r="CF45" s="64"/>
      <c r="CG45" s="64"/>
      <c r="CH45" s="64"/>
      <c r="CI45" s="64"/>
      <c r="CJ45" s="64"/>
      <c r="CK45" s="64"/>
      <c r="CL45" s="64"/>
      <c r="CM45" s="64"/>
      <c r="CN45" s="64"/>
      <c r="CO45" s="64"/>
      <c r="CP45" s="64"/>
      <c r="CQ45" s="64"/>
      <c r="CR45" s="64"/>
      <c r="CS45" s="64"/>
      <c r="CT45" s="64"/>
      <c r="CU45" s="64"/>
      <c r="CV45" s="64"/>
      <c r="CW45" s="64"/>
      <c r="CX45" s="64"/>
      <c r="CY45" s="64"/>
      <c r="CZ45" s="64"/>
      <c r="DA45" s="64"/>
      <c r="DB45" s="64"/>
      <c r="DC45" s="64"/>
      <c r="DD45" s="64"/>
      <c r="DE45" s="64"/>
      <c r="DF45" s="64"/>
      <c r="DG45" s="64"/>
      <c r="DH45" s="64"/>
      <c r="DI45" s="64"/>
      <c r="DJ45" s="64"/>
      <c r="DK45" s="64"/>
      <c r="DL45" s="64"/>
      <c r="DM45" s="64"/>
      <c r="DN45" s="64"/>
      <c r="DO45" s="64"/>
      <c r="DP45" s="64"/>
      <c r="DQ45" s="64"/>
      <c r="DR45" s="64"/>
      <c r="DS45" s="64"/>
      <c r="DT45" s="64"/>
      <c r="DU45" s="64"/>
      <c r="DV45" s="64"/>
      <c r="DW45" s="64"/>
      <c r="DX45" s="64"/>
      <c r="DY45" s="64"/>
      <c r="DZ45" s="64"/>
      <c r="EA45" s="64"/>
      <c r="EB45" s="64"/>
      <c r="EC45" s="64"/>
      <c r="ED45" s="64"/>
      <c r="EE45" s="64"/>
      <c r="EF45" s="64"/>
      <c r="EG45" s="64"/>
      <c r="EH45" s="64"/>
      <c r="EI45" s="64"/>
      <c r="EJ45" s="64"/>
      <c r="EK45" s="64"/>
      <c r="EL45" s="64"/>
      <c r="EM45" s="64"/>
      <c r="EN45" s="64"/>
      <c r="EO45" s="64"/>
      <c r="EP45" s="64"/>
      <c r="EQ45" s="64"/>
      <c r="ER45" s="64"/>
      <c r="ES45" s="64"/>
      <c r="ET45" s="64"/>
      <c r="EU45" s="64"/>
      <c r="EV45" s="64"/>
      <c r="EW45" s="64"/>
      <c r="EX45" s="64"/>
      <c r="EY45" s="64"/>
      <c r="EZ45" s="64"/>
      <c r="FA45" s="64"/>
      <c r="FB45" s="64"/>
      <c r="FC45" s="64"/>
      <c r="FD45" s="64"/>
      <c r="FE45" s="64"/>
      <c r="FF45" s="64"/>
      <c r="FG45" s="64"/>
      <c r="FH45" s="64"/>
      <c r="FI45" s="64"/>
      <c r="FJ45" s="64"/>
      <c r="FK45" s="64"/>
      <c r="FL45" s="64"/>
      <c r="FM45" s="64"/>
      <c r="FN45" s="64"/>
      <c r="FO45" s="64"/>
      <c r="FP45" s="64"/>
      <c r="FQ45" s="64"/>
      <c r="FR45" s="64"/>
      <c r="FS45" s="64"/>
      <c r="FT45" s="64"/>
      <c r="FU45" s="64"/>
      <c r="FV45" s="64"/>
      <c r="FW45" s="64"/>
      <c r="FX45" s="64"/>
      <c r="FY45" s="64"/>
      <c r="FZ45" s="64"/>
      <c r="GA45" s="64"/>
      <c r="GB45" s="64"/>
      <c r="GC45" s="64"/>
      <c r="GD45" s="64"/>
      <c r="GE45" s="64"/>
      <c r="GF45" s="64"/>
      <c r="GG45" s="64"/>
      <c r="GH45" s="64"/>
      <c r="GI45" s="64"/>
      <c r="GJ45" s="64"/>
      <c r="GK45" s="64"/>
      <c r="GL45" s="64"/>
      <c r="GM45" s="64"/>
      <c r="GN45" s="64"/>
      <c r="GO45" s="64"/>
      <c r="GP45" s="64"/>
      <c r="GQ45" s="64"/>
      <c r="GR45" s="64"/>
      <c r="GS45" s="64"/>
      <c r="GT45" s="64"/>
      <c r="GU45" s="64"/>
      <c r="GV45" s="64"/>
      <c r="GW45" s="64"/>
      <c r="GX45" s="64"/>
      <c r="GY45" s="64"/>
      <c r="GZ45" s="64"/>
      <c r="HA45" s="64"/>
      <c r="HB45" s="64"/>
      <c r="HC45" s="64"/>
      <c r="HD45" s="64"/>
      <c r="HE45" s="64"/>
      <c r="HF45" s="64"/>
      <c r="HG45" s="64"/>
      <c r="HH45" s="64"/>
      <c r="HI45" s="64"/>
      <c r="HJ45" s="64"/>
      <c r="HK45" s="64"/>
      <c r="HL45" s="64"/>
      <c r="HM45" s="64"/>
      <c r="HN45" s="64"/>
      <c r="HO45" s="64"/>
      <c r="HP45" s="64"/>
      <c r="HQ45" s="64"/>
      <c r="HR45" s="64"/>
      <c r="HS45" s="64"/>
      <c r="HT45" s="64"/>
      <c r="HU45" s="64"/>
      <c r="HV45" s="64"/>
      <c r="HW45" s="64"/>
      <c r="HX45" s="64"/>
      <c r="HY45" s="64"/>
      <c r="HZ45" s="64"/>
      <c r="IA45" s="64"/>
      <c r="IB45" s="64"/>
      <c r="IC45" s="64"/>
      <c r="ID45" s="64"/>
      <c r="IE45" s="64"/>
      <c r="IF45" s="64"/>
      <c r="IG45" s="64"/>
      <c r="IH45" s="64"/>
      <c r="II45" s="64"/>
      <c r="IJ45" s="64"/>
      <c r="IK45" s="64"/>
      <c r="IL45" s="64"/>
      <c r="IM45" s="64"/>
      <c r="IN45" s="64"/>
      <c r="IO45" s="64"/>
      <c r="IP45" s="64"/>
      <c r="IQ45" s="64"/>
      <c r="IR45" s="64"/>
      <c r="IS45" s="64"/>
      <c r="IT45" s="64"/>
      <c r="IU45" s="64"/>
      <c r="IV45" s="64"/>
      <c r="IW45" s="64"/>
      <c r="IX45" s="64"/>
      <c r="IY45" s="64"/>
      <c r="IZ45" s="64"/>
      <c r="JA45" s="64"/>
      <c r="JB45" s="64"/>
      <c r="JC45" s="64"/>
      <c r="JD45" s="64"/>
      <c r="JE45" s="64"/>
      <c r="JF45" s="64"/>
      <c r="JG45" s="64"/>
      <c r="JH45" s="64"/>
      <c r="JI45" s="64"/>
      <c r="JJ45" s="64"/>
      <c r="JK45" s="64"/>
      <c r="JL45" s="64"/>
      <c r="JM45" s="64"/>
      <c r="JN45" s="64"/>
      <c r="JO45" s="64"/>
      <c r="JP45" s="64"/>
      <c r="JQ45" s="64"/>
      <c r="JR45" s="64"/>
      <c r="JS45" s="64"/>
      <c r="JT45" s="64"/>
      <c r="JU45" s="64"/>
      <c r="JV45" s="64"/>
      <c r="JW45" s="64"/>
      <c r="JX45" s="64"/>
      <c r="JY45" s="64"/>
      <c r="JZ45" s="64"/>
      <c r="KA45" s="64"/>
      <c r="KB45" s="64"/>
      <c r="KC45" s="64"/>
      <c r="KD45" s="64"/>
      <c r="KE45" s="64"/>
      <c r="KF45" s="64"/>
      <c r="KG45" s="64"/>
      <c r="KH45" s="64"/>
      <c r="KI45" s="64"/>
      <c r="KJ45" s="64"/>
      <c r="KK45" s="64"/>
      <c r="KL45" s="64"/>
      <c r="KM45" s="64"/>
      <c r="KN45" s="64"/>
      <c r="KO45" s="64"/>
      <c r="KP45" s="64"/>
      <c r="KQ45" s="64"/>
      <c r="KR45" s="64"/>
      <c r="KS45" s="64"/>
      <c r="KT45" s="64"/>
      <c r="KU45" s="64"/>
      <c r="KV45" s="64"/>
      <c r="KW45" s="64"/>
      <c r="KX45" s="64"/>
      <c r="KY45" s="64"/>
      <c r="KZ45" s="64"/>
      <c r="LA45" s="64"/>
      <c r="LB45" s="64"/>
      <c r="LC45" s="64"/>
      <c r="LD45" s="64"/>
      <c r="LE45" s="64"/>
      <c r="LF45" s="64"/>
      <c r="LG45" s="64"/>
      <c r="LH45" s="64"/>
      <c r="LI45" s="64"/>
      <c r="LJ45" s="64"/>
      <c r="LK45" s="64"/>
      <c r="LL45" s="64"/>
      <c r="LM45" s="64"/>
      <c r="LN45" s="64"/>
      <c r="LO45" s="64"/>
      <c r="LP45" s="64"/>
      <c r="LQ45" s="64"/>
      <c r="LR45" s="64"/>
      <c r="LS45" s="64"/>
      <c r="LT45" s="64"/>
      <c r="LU45" s="64"/>
      <c r="LV45" s="64"/>
      <c r="LW45" s="64"/>
      <c r="LX45" s="64"/>
      <c r="LY45" s="64"/>
      <c r="LZ45" s="64"/>
      <c r="MA45" s="64"/>
      <c r="MB45" s="64"/>
      <c r="MC45" s="64"/>
      <c r="MD45" s="64"/>
      <c r="ME45" s="64"/>
      <c r="MF45" s="64"/>
      <c r="MG45" s="64"/>
      <c r="MH45" s="64"/>
      <c r="MI45" s="64"/>
      <c r="MJ45" s="64"/>
      <c r="MK45" s="64"/>
      <c r="ML45" s="64"/>
      <c r="MM45" s="64"/>
      <c r="MN45" s="64"/>
      <c r="MO45" s="64"/>
      <c r="MP45" s="64"/>
      <c r="MQ45" s="64"/>
      <c r="MR45" s="64"/>
      <c r="MS45" s="64"/>
      <c r="MT45" s="64"/>
      <c r="MU45" s="64"/>
      <c r="MV45" s="64"/>
      <c r="MW45" s="64"/>
      <c r="MX45" s="64"/>
      <c r="MY45" s="64"/>
      <c r="MZ45" s="64"/>
      <c r="NA45" s="64"/>
    </row>
    <row r="46" spans="1:365" s="52" customFormat="1">
      <c r="A46" s="561">
        <v>1.8</v>
      </c>
      <c r="B46" s="597" t="s">
        <v>261</v>
      </c>
      <c r="C46" s="570"/>
      <c r="D46" s="570"/>
      <c r="E46" s="952"/>
      <c r="F46" s="570"/>
      <c r="G46" s="570"/>
      <c r="H46" s="570"/>
      <c r="I46" s="740">
        <f t="shared" si="64"/>
        <v>0</v>
      </c>
      <c r="J46" s="570"/>
      <c r="K46" s="570"/>
      <c r="L46" s="570"/>
      <c r="M46" s="981"/>
      <c r="N46" s="635" t="s">
        <v>311</v>
      </c>
    </row>
    <row r="47" spans="1:365" s="52" customFormat="1">
      <c r="A47" s="44"/>
      <c r="B47" s="592" t="s">
        <v>219</v>
      </c>
      <c r="C47" s="565">
        <f t="shared" ref="C47" si="140">+C46*-0.4</f>
        <v>0</v>
      </c>
      <c r="D47" s="565">
        <f t="shared" ref="D47" si="141">+D46*-0.4</f>
        <v>0</v>
      </c>
      <c r="E47" s="945">
        <f t="shared" ref="E47:L47" si="142">+E46*-0.4</f>
        <v>0</v>
      </c>
      <c r="F47" s="565">
        <f t="shared" si="142"/>
        <v>0</v>
      </c>
      <c r="G47" s="565">
        <f t="shared" ref="G47:H47" si="143">+G46*-0.4</f>
        <v>0</v>
      </c>
      <c r="H47" s="565">
        <f t="shared" si="143"/>
        <v>0</v>
      </c>
      <c r="I47" s="565">
        <f t="shared" si="64"/>
        <v>0</v>
      </c>
      <c r="J47" s="565">
        <f t="shared" si="142"/>
        <v>0</v>
      </c>
      <c r="K47" s="565">
        <f t="shared" si="142"/>
        <v>0</v>
      </c>
      <c r="L47" s="565">
        <f t="shared" si="142"/>
        <v>0</v>
      </c>
      <c r="M47" s="973">
        <f t="shared" ref="M47" si="144">+M46*-0.4</f>
        <v>0</v>
      </c>
      <c r="N47" s="636"/>
    </row>
    <row r="48" spans="1:365" s="52" customFormat="1">
      <c r="A48" s="44"/>
      <c r="B48" s="592" t="s">
        <v>220</v>
      </c>
      <c r="C48" s="565">
        <f t="shared" ref="C48" si="145">+C46+C47</f>
        <v>0</v>
      </c>
      <c r="D48" s="565">
        <f t="shared" ref="D48" si="146">+D46+D47</f>
        <v>0</v>
      </c>
      <c r="E48" s="945">
        <f t="shared" ref="E48:L48" si="147">+E46+E47</f>
        <v>0</v>
      </c>
      <c r="F48" s="565">
        <f t="shared" si="147"/>
        <v>0</v>
      </c>
      <c r="G48" s="565">
        <f t="shared" ref="G48:H48" si="148">+G46+G47</f>
        <v>0</v>
      </c>
      <c r="H48" s="565">
        <f t="shared" si="148"/>
        <v>0</v>
      </c>
      <c r="I48" s="565">
        <f t="shared" si="64"/>
        <v>0</v>
      </c>
      <c r="J48" s="565">
        <f t="shared" si="147"/>
        <v>0</v>
      </c>
      <c r="K48" s="565">
        <f t="shared" si="147"/>
        <v>0</v>
      </c>
      <c r="L48" s="565">
        <f t="shared" si="147"/>
        <v>0</v>
      </c>
      <c r="M48" s="973">
        <f t="shared" ref="M48" si="149">+M46+M47</f>
        <v>0</v>
      </c>
      <c r="N48" s="636"/>
    </row>
    <row r="49" spans="1:14" s="52" customFormat="1">
      <c r="A49" s="47">
        <v>1.9</v>
      </c>
      <c r="B49" s="595" t="s">
        <v>262</v>
      </c>
      <c r="C49" s="569"/>
      <c r="D49" s="569"/>
      <c r="E49" s="949"/>
      <c r="F49" s="569"/>
      <c r="G49" s="569"/>
      <c r="H49" s="569"/>
      <c r="I49" s="740">
        <f t="shared" si="64"/>
        <v>0</v>
      </c>
      <c r="J49" s="569"/>
      <c r="K49" s="569"/>
      <c r="L49" s="569"/>
      <c r="M49" s="978"/>
      <c r="N49" s="635" t="s">
        <v>311</v>
      </c>
    </row>
    <row r="50" spans="1:14" s="52" customFormat="1">
      <c r="A50" s="44"/>
      <c r="B50" s="592" t="s">
        <v>219</v>
      </c>
      <c r="C50" s="565">
        <f t="shared" ref="C50" si="150">+C49*-0.4</f>
        <v>0</v>
      </c>
      <c r="D50" s="565">
        <f t="shared" ref="D50" si="151">+D49*-0.4</f>
        <v>0</v>
      </c>
      <c r="E50" s="945">
        <f t="shared" ref="E50:L50" si="152">+E49*-0.4</f>
        <v>0</v>
      </c>
      <c r="F50" s="565">
        <f t="shared" si="152"/>
        <v>0</v>
      </c>
      <c r="G50" s="565">
        <f t="shared" ref="G50:H50" si="153">+G49*-0.4</f>
        <v>0</v>
      </c>
      <c r="H50" s="565">
        <f t="shared" si="153"/>
        <v>0</v>
      </c>
      <c r="I50" s="565">
        <f t="shared" si="64"/>
        <v>0</v>
      </c>
      <c r="J50" s="565">
        <f t="shared" si="152"/>
        <v>0</v>
      </c>
      <c r="K50" s="565">
        <f t="shared" si="152"/>
        <v>0</v>
      </c>
      <c r="L50" s="565">
        <f t="shared" si="152"/>
        <v>0</v>
      </c>
      <c r="M50" s="973">
        <f t="shared" ref="M50" si="154">+M49*-0.4</f>
        <v>0</v>
      </c>
      <c r="N50" s="636"/>
    </row>
    <row r="51" spans="1:14" s="52" customFormat="1">
      <c r="A51" s="44"/>
      <c r="B51" s="592" t="s">
        <v>220</v>
      </c>
      <c r="C51" s="565">
        <f t="shared" ref="C51" si="155">+C49+C50</f>
        <v>0</v>
      </c>
      <c r="D51" s="565">
        <f t="shared" ref="D51" si="156">+D49+D50</f>
        <v>0</v>
      </c>
      <c r="E51" s="945">
        <f t="shared" ref="E51:L51" si="157">+E49+E50</f>
        <v>0</v>
      </c>
      <c r="F51" s="565">
        <f t="shared" si="157"/>
        <v>0</v>
      </c>
      <c r="G51" s="565">
        <f t="shared" ref="G51:H51" si="158">+G49+G50</f>
        <v>0</v>
      </c>
      <c r="H51" s="565">
        <f t="shared" si="158"/>
        <v>0</v>
      </c>
      <c r="I51" s="565">
        <f t="shared" si="64"/>
        <v>0</v>
      </c>
      <c r="J51" s="565">
        <f t="shared" si="157"/>
        <v>0</v>
      </c>
      <c r="K51" s="565">
        <f t="shared" si="157"/>
        <v>0</v>
      </c>
      <c r="L51" s="565">
        <f t="shared" si="157"/>
        <v>0</v>
      </c>
      <c r="M51" s="973">
        <f t="shared" ref="M51" si="159">+M49+M50</f>
        <v>0</v>
      </c>
      <c r="N51" s="560"/>
    </row>
    <row r="52" spans="1:14" s="52" customFormat="1">
      <c r="A52" s="49">
        <v>1.1000000000000001</v>
      </c>
      <c r="B52" s="595" t="s">
        <v>18</v>
      </c>
      <c r="C52" s="569"/>
      <c r="D52" s="569"/>
      <c r="E52" s="949"/>
      <c r="F52" s="569"/>
      <c r="G52" s="569"/>
      <c r="H52" s="569"/>
      <c r="I52" s="740">
        <f t="shared" si="64"/>
        <v>0</v>
      </c>
      <c r="J52" s="569"/>
      <c r="K52" s="569"/>
      <c r="L52" s="569"/>
      <c r="M52" s="978"/>
      <c r="N52" s="635" t="s">
        <v>311</v>
      </c>
    </row>
    <row r="53" spans="1:14" s="52" customFormat="1">
      <c r="A53" s="44"/>
      <c r="B53" s="592" t="s">
        <v>219</v>
      </c>
      <c r="C53" s="565">
        <f t="shared" ref="C53" si="160">+C52*-0.4</f>
        <v>0</v>
      </c>
      <c r="D53" s="565">
        <f t="shared" ref="D53" si="161">+D52*-0.4</f>
        <v>0</v>
      </c>
      <c r="E53" s="945">
        <f t="shared" ref="E53:L53" si="162">+E52*-0.4</f>
        <v>0</v>
      </c>
      <c r="F53" s="565">
        <f t="shared" si="162"/>
        <v>0</v>
      </c>
      <c r="G53" s="565">
        <f t="shared" ref="G53:H53" si="163">+G52*-0.4</f>
        <v>0</v>
      </c>
      <c r="H53" s="565">
        <f t="shared" si="163"/>
        <v>0</v>
      </c>
      <c r="I53" s="565">
        <f t="shared" si="64"/>
        <v>0</v>
      </c>
      <c r="J53" s="565">
        <f t="shared" si="162"/>
        <v>0</v>
      </c>
      <c r="K53" s="565">
        <f t="shared" si="162"/>
        <v>0</v>
      </c>
      <c r="L53" s="565">
        <f t="shared" si="162"/>
        <v>0</v>
      </c>
      <c r="M53" s="973">
        <f t="shared" ref="M53" si="164">+M52*-0.4</f>
        <v>0</v>
      </c>
      <c r="N53" s="635"/>
    </row>
    <row r="54" spans="1:14" s="52" customFormat="1">
      <c r="A54" s="44"/>
      <c r="B54" s="592" t="s">
        <v>220</v>
      </c>
      <c r="C54" s="565">
        <f t="shared" ref="C54" si="165">+C52+C53</f>
        <v>0</v>
      </c>
      <c r="D54" s="565">
        <f t="shared" ref="D54" si="166">+D52+D53</f>
        <v>0</v>
      </c>
      <c r="E54" s="945">
        <f t="shared" ref="E54:L54" si="167">+E52+E53</f>
        <v>0</v>
      </c>
      <c r="F54" s="565">
        <f t="shared" si="167"/>
        <v>0</v>
      </c>
      <c r="G54" s="565">
        <f t="shared" ref="G54:H54" si="168">+G52+G53</f>
        <v>0</v>
      </c>
      <c r="H54" s="565">
        <f t="shared" si="168"/>
        <v>0</v>
      </c>
      <c r="I54" s="565">
        <f t="shared" si="64"/>
        <v>0</v>
      </c>
      <c r="J54" s="565">
        <f t="shared" si="167"/>
        <v>0</v>
      </c>
      <c r="K54" s="565">
        <f t="shared" si="167"/>
        <v>0</v>
      </c>
      <c r="L54" s="565">
        <f t="shared" si="167"/>
        <v>0</v>
      </c>
      <c r="M54" s="973">
        <f t="shared" ref="M54" si="169">+M52+M53</f>
        <v>0</v>
      </c>
      <c r="N54" s="635"/>
    </row>
    <row r="55" spans="1:14" s="52" customFormat="1">
      <c r="A55" s="49">
        <v>1.1100000000000001</v>
      </c>
      <c r="B55" s="595" t="s">
        <v>263</v>
      </c>
      <c r="C55" s="569"/>
      <c r="D55" s="569"/>
      <c r="E55" s="949"/>
      <c r="F55" s="569"/>
      <c r="G55" s="569"/>
      <c r="H55" s="569"/>
      <c r="I55" s="740">
        <f t="shared" ref="I55:I73" si="170">SUM(F55:H55)</f>
        <v>0</v>
      </c>
      <c r="J55" s="569"/>
      <c r="K55" s="569"/>
      <c r="L55" s="569"/>
      <c r="M55" s="978"/>
      <c r="N55" s="635" t="s">
        <v>311</v>
      </c>
    </row>
    <row r="56" spans="1:14" s="52" customFormat="1">
      <c r="A56" s="44"/>
      <c r="B56" s="592" t="s">
        <v>219</v>
      </c>
      <c r="C56" s="565">
        <f t="shared" ref="C56" si="171">+C55*-0.4</f>
        <v>0</v>
      </c>
      <c r="D56" s="565">
        <f t="shared" ref="D56" si="172">+D55*-0.4</f>
        <v>0</v>
      </c>
      <c r="E56" s="945">
        <f t="shared" ref="E56:L56" si="173">+E55*-0.4</f>
        <v>0</v>
      </c>
      <c r="F56" s="565">
        <f t="shared" si="173"/>
        <v>0</v>
      </c>
      <c r="G56" s="565">
        <f t="shared" ref="G56:H56" si="174">+G55*-0.4</f>
        <v>0</v>
      </c>
      <c r="H56" s="565">
        <f t="shared" si="174"/>
        <v>0</v>
      </c>
      <c r="I56" s="565">
        <f t="shared" si="170"/>
        <v>0</v>
      </c>
      <c r="J56" s="565">
        <f t="shared" si="173"/>
        <v>0</v>
      </c>
      <c r="K56" s="565">
        <f t="shared" si="173"/>
        <v>0</v>
      </c>
      <c r="L56" s="565">
        <f t="shared" si="173"/>
        <v>0</v>
      </c>
      <c r="M56" s="973">
        <f t="shared" ref="M56" si="175">+M55*-0.4</f>
        <v>0</v>
      </c>
      <c r="N56" s="629"/>
    </row>
    <row r="57" spans="1:14" s="52" customFormat="1">
      <c r="A57" s="44"/>
      <c r="B57" s="592" t="s">
        <v>220</v>
      </c>
      <c r="C57" s="565">
        <f t="shared" ref="C57" si="176">+C55+C56</f>
        <v>0</v>
      </c>
      <c r="D57" s="565">
        <f t="shared" ref="D57" si="177">+D55+D56</f>
        <v>0</v>
      </c>
      <c r="E57" s="945">
        <f t="shared" ref="E57:L57" si="178">+E55+E56</f>
        <v>0</v>
      </c>
      <c r="F57" s="565">
        <f t="shared" si="178"/>
        <v>0</v>
      </c>
      <c r="G57" s="565">
        <f t="shared" ref="G57:H57" si="179">+G55+G56</f>
        <v>0</v>
      </c>
      <c r="H57" s="565">
        <f t="shared" si="179"/>
        <v>0</v>
      </c>
      <c r="I57" s="565">
        <f t="shared" si="170"/>
        <v>0</v>
      </c>
      <c r="J57" s="565">
        <f t="shared" si="178"/>
        <v>0</v>
      </c>
      <c r="K57" s="565">
        <f t="shared" si="178"/>
        <v>0</v>
      </c>
      <c r="L57" s="565">
        <f t="shared" si="178"/>
        <v>0</v>
      </c>
      <c r="M57" s="973">
        <f t="shared" ref="M57" si="180">+M55+M56</f>
        <v>0</v>
      </c>
      <c r="N57" s="629"/>
    </row>
    <row r="58" spans="1:14" s="52" customFormat="1">
      <c r="A58" s="47">
        <v>1.1200000000000001</v>
      </c>
      <c r="B58" s="595" t="s">
        <v>264</v>
      </c>
      <c r="C58" s="569"/>
      <c r="D58" s="569"/>
      <c r="E58" s="949"/>
      <c r="F58" s="569"/>
      <c r="G58" s="569"/>
      <c r="H58" s="569"/>
      <c r="I58" s="740">
        <f t="shared" si="170"/>
        <v>0</v>
      </c>
      <c r="J58" s="569"/>
      <c r="K58" s="569"/>
      <c r="L58" s="569"/>
      <c r="M58" s="978"/>
      <c r="N58" s="635" t="s">
        <v>311</v>
      </c>
    </row>
    <row r="59" spans="1:14" s="52" customFormat="1">
      <c r="A59" s="44"/>
      <c r="B59" s="592" t="s">
        <v>219</v>
      </c>
      <c r="C59" s="565">
        <f t="shared" ref="C59" si="181">+C58*-0.4</f>
        <v>0</v>
      </c>
      <c r="D59" s="565">
        <f t="shared" ref="D59" si="182">+D58*-0.4</f>
        <v>0</v>
      </c>
      <c r="E59" s="945">
        <f t="shared" ref="E59:L59" si="183">+E58*-0.4</f>
        <v>0</v>
      </c>
      <c r="F59" s="565">
        <f t="shared" si="183"/>
        <v>0</v>
      </c>
      <c r="G59" s="565">
        <f t="shared" ref="G59:H59" si="184">+G58*-0.4</f>
        <v>0</v>
      </c>
      <c r="H59" s="565">
        <f t="shared" si="184"/>
        <v>0</v>
      </c>
      <c r="I59" s="565">
        <f t="shared" si="170"/>
        <v>0</v>
      </c>
      <c r="J59" s="565">
        <f t="shared" si="183"/>
        <v>0</v>
      </c>
      <c r="K59" s="565">
        <f t="shared" si="183"/>
        <v>0</v>
      </c>
      <c r="L59" s="565">
        <f t="shared" si="183"/>
        <v>0</v>
      </c>
      <c r="M59" s="973">
        <f t="shared" ref="M59" si="185">+M58*-0.4</f>
        <v>0</v>
      </c>
      <c r="N59" s="629"/>
    </row>
    <row r="60" spans="1:14" s="52" customFormat="1">
      <c r="A60" s="44"/>
      <c r="B60" s="592" t="s">
        <v>220</v>
      </c>
      <c r="C60" s="565">
        <f t="shared" ref="C60" si="186">+C58+C59</f>
        <v>0</v>
      </c>
      <c r="D60" s="565">
        <f t="shared" ref="D60" si="187">+D58+D59</f>
        <v>0</v>
      </c>
      <c r="E60" s="945">
        <f t="shared" ref="E60:L60" si="188">+E58+E59</f>
        <v>0</v>
      </c>
      <c r="F60" s="565">
        <f t="shared" si="188"/>
        <v>0</v>
      </c>
      <c r="G60" s="565">
        <f t="shared" ref="G60:H60" si="189">+G58+G59</f>
        <v>0</v>
      </c>
      <c r="H60" s="565">
        <f t="shared" si="189"/>
        <v>0</v>
      </c>
      <c r="I60" s="565">
        <f t="shared" si="170"/>
        <v>0</v>
      </c>
      <c r="J60" s="565">
        <f t="shared" si="188"/>
        <v>0</v>
      </c>
      <c r="K60" s="565">
        <f t="shared" si="188"/>
        <v>0</v>
      </c>
      <c r="L60" s="565">
        <f t="shared" si="188"/>
        <v>0</v>
      </c>
      <c r="M60" s="973">
        <f t="shared" ref="M60" si="190">+M58+M59</f>
        <v>0</v>
      </c>
      <c r="N60" s="629"/>
    </row>
    <row r="61" spans="1:14" s="52" customFormat="1" ht="42">
      <c r="A61" s="53">
        <v>1.1299999999999999</v>
      </c>
      <c r="B61" s="597" t="s">
        <v>265</v>
      </c>
      <c r="C61" s="571"/>
      <c r="D61" s="571"/>
      <c r="E61" s="953"/>
      <c r="F61" s="571"/>
      <c r="G61" s="571"/>
      <c r="H61" s="571"/>
      <c r="I61" s="740">
        <f t="shared" si="170"/>
        <v>0</v>
      </c>
      <c r="J61" s="571"/>
      <c r="K61" s="571"/>
      <c r="L61" s="571"/>
      <c r="M61" s="982"/>
      <c r="N61" s="635" t="s">
        <v>311</v>
      </c>
    </row>
    <row r="62" spans="1:14" s="52" customFormat="1">
      <c r="A62" s="44"/>
      <c r="B62" s="592" t="s">
        <v>219</v>
      </c>
      <c r="C62" s="565">
        <f t="shared" ref="C62" si="191">+C61*-0.4</f>
        <v>0</v>
      </c>
      <c r="D62" s="565">
        <f t="shared" ref="D62" si="192">+D61*-0.4</f>
        <v>0</v>
      </c>
      <c r="E62" s="945">
        <f t="shared" ref="E62:L62" si="193">+E61*-0.4</f>
        <v>0</v>
      </c>
      <c r="F62" s="565">
        <f t="shared" si="193"/>
        <v>0</v>
      </c>
      <c r="G62" s="565">
        <f t="shared" ref="G62:H62" si="194">+G61*-0.4</f>
        <v>0</v>
      </c>
      <c r="H62" s="565">
        <f t="shared" si="194"/>
        <v>0</v>
      </c>
      <c r="I62" s="565">
        <f t="shared" si="170"/>
        <v>0</v>
      </c>
      <c r="J62" s="565">
        <f t="shared" si="193"/>
        <v>0</v>
      </c>
      <c r="K62" s="565">
        <f t="shared" si="193"/>
        <v>0</v>
      </c>
      <c r="L62" s="565">
        <f t="shared" si="193"/>
        <v>0</v>
      </c>
      <c r="M62" s="973">
        <f t="shared" ref="M62" si="195">+M61*-0.4</f>
        <v>0</v>
      </c>
      <c r="N62" s="629"/>
    </row>
    <row r="63" spans="1:14" s="52" customFormat="1">
      <c r="A63" s="44"/>
      <c r="B63" s="592" t="s">
        <v>220</v>
      </c>
      <c r="C63" s="565">
        <f t="shared" ref="C63" si="196">+C61+C62</f>
        <v>0</v>
      </c>
      <c r="D63" s="565">
        <f t="shared" ref="D63" si="197">+D61+D62</f>
        <v>0</v>
      </c>
      <c r="E63" s="945">
        <f t="shared" ref="E63:L63" si="198">+E61+E62</f>
        <v>0</v>
      </c>
      <c r="F63" s="565">
        <f t="shared" si="198"/>
        <v>0</v>
      </c>
      <c r="G63" s="565">
        <f t="shared" ref="G63:H63" si="199">+G61+G62</f>
        <v>0</v>
      </c>
      <c r="H63" s="565">
        <f t="shared" si="199"/>
        <v>0</v>
      </c>
      <c r="I63" s="565">
        <f t="shared" si="170"/>
        <v>0</v>
      </c>
      <c r="J63" s="565">
        <f t="shared" si="198"/>
        <v>0</v>
      </c>
      <c r="K63" s="565">
        <f t="shared" si="198"/>
        <v>0</v>
      </c>
      <c r="L63" s="565">
        <f t="shared" si="198"/>
        <v>0</v>
      </c>
      <c r="M63" s="973">
        <f t="shared" ref="M63" si="200">+M61+M62</f>
        <v>0</v>
      </c>
      <c r="N63" s="629"/>
    </row>
    <row r="64" spans="1:14" s="52" customFormat="1">
      <c r="A64" s="47">
        <v>1.1399999999999999</v>
      </c>
      <c r="B64" s="595" t="s">
        <v>266</v>
      </c>
      <c r="C64" s="569"/>
      <c r="D64" s="569"/>
      <c r="E64" s="949"/>
      <c r="F64" s="569"/>
      <c r="G64" s="569"/>
      <c r="H64" s="569"/>
      <c r="I64" s="740">
        <f t="shared" si="170"/>
        <v>0</v>
      </c>
      <c r="J64" s="569"/>
      <c r="K64" s="569"/>
      <c r="L64" s="569"/>
      <c r="M64" s="978"/>
      <c r="N64" s="635" t="s">
        <v>311</v>
      </c>
    </row>
    <row r="65" spans="1:14">
      <c r="A65" s="44"/>
      <c r="B65" s="592" t="s">
        <v>219</v>
      </c>
      <c r="C65" s="565">
        <f t="shared" ref="C65" si="201">+C64*-0.4</f>
        <v>0</v>
      </c>
      <c r="D65" s="565">
        <f t="shared" ref="D65" si="202">+D64*-0.4</f>
        <v>0</v>
      </c>
      <c r="E65" s="945">
        <f t="shared" ref="E65:L65" si="203">+E64*-0.4</f>
        <v>0</v>
      </c>
      <c r="F65" s="565">
        <f t="shared" si="203"/>
        <v>0</v>
      </c>
      <c r="G65" s="565">
        <f t="shared" ref="G65:H65" si="204">+G64*-0.4</f>
        <v>0</v>
      </c>
      <c r="H65" s="565">
        <f t="shared" si="204"/>
        <v>0</v>
      </c>
      <c r="I65" s="565">
        <f t="shared" si="170"/>
        <v>0</v>
      </c>
      <c r="J65" s="565">
        <f t="shared" si="203"/>
        <v>0</v>
      </c>
      <c r="K65" s="565">
        <f t="shared" si="203"/>
        <v>0</v>
      </c>
      <c r="L65" s="565">
        <f t="shared" si="203"/>
        <v>0</v>
      </c>
      <c r="M65" s="973">
        <f t="shared" ref="M65" si="205">+M64*-0.4</f>
        <v>0</v>
      </c>
    </row>
    <row r="66" spans="1:14">
      <c r="A66" s="44"/>
      <c r="B66" s="592" t="s">
        <v>220</v>
      </c>
      <c r="C66" s="565">
        <f t="shared" ref="C66" si="206">+C64+C65</f>
        <v>0</v>
      </c>
      <c r="D66" s="565">
        <f t="shared" ref="D66" si="207">+D64+D65</f>
        <v>0</v>
      </c>
      <c r="E66" s="945">
        <f t="shared" ref="E66:L66" si="208">+E64+E65</f>
        <v>0</v>
      </c>
      <c r="F66" s="565">
        <f t="shared" si="208"/>
        <v>0</v>
      </c>
      <c r="G66" s="565">
        <f t="shared" ref="G66:H66" si="209">+G64+G65</f>
        <v>0</v>
      </c>
      <c r="H66" s="565">
        <f t="shared" si="209"/>
        <v>0</v>
      </c>
      <c r="I66" s="565">
        <f t="shared" si="170"/>
        <v>0</v>
      </c>
      <c r="J66" s="565">
        <f t="shared" si="208"/>
        <v>0</v>
      </c>
      <c r="K66" s="565">
        <f t="shared" si="208"/>
        <v>0</v>
      </c>
      <c r="L66" s="565">
        <f t="shared" si="208"/>
        <v>0</v>
      </c>
      <c r="M66" s="973">
        <f t="shared" ref="M66" si="210">+M64+M65</f>
        <v>0</v>
      </c>
    </row>
    <row r="67" spans="1:14">
      <c r="A67" s="49">
        <v>1.1499999999999999</v>
      </c>
      <c r="B67" s="595" t="s">
        <v>267</v>
      </c>
      <c r="C67" s="569"/>
      <c r="D67" s="569"/>
      <c r="E67" s="949"/>
      <c r="F67" s="569"/>
      <c r="G67" s="569"/>
      <c r="H67" s="569"/>
      <c r="I67" s="740">
        <f t="shared" si="170"/>
        <v>0</v>
      </c>
      <c r="J67" s="569"/>
      <c r="K67" s="569"/>
      <c r="L67" s="569"/>
      <c r="M67" s="978"/>
      <c r="N67" s="635" t="s">
        <v>311</v>
      </c>
    </row>
    <row r="68" spans="1:14">
      <c r="A68" s="44"/>
      <c r="B68" s="592" t="s">
        <v>219</v>
      </c>
      <c r="C68" s="565">
        <f t="shared" ref="C68" si="211">+C67*-0.4</f>
        <v>0</v>
      </c>
      <c r="D68" s="565">
        <f t="shared" ref="D68" si="212">+D67*-0.4</f>
        <v>0</v>
      </c>
      <c r="E68" s="945">
        <f t="shared" ref="E68:L68" si="213">+E67*-0.4</f>
        <v>0</v>
      </c>
      <c r="F68" s="565">
        <f t="shared" si="213"/>
        <v>0</v>
      </c>
      <c r="G68" s="565">
        <f t="shared" ref="G68:H68" si="214">+G67*-0.4</f>
        <v>0</v>
      </c>
      <c r="H68" s="565">
        <f t="shared" si="214"/>
        <v>0</v>
      </c>
      <c r="I68" s="565">
        <f t="shared" si="170"/>
        <v>0</v>
      </c>
      <c r="J68" s="565">
        <f t="shared" si="213"/>
        <v>0</v>
      </c>
      <c r="K68" s="565">
        <f t="shared" si="213"/>
        <v>0</v>
      </c>
      <c r="L68" s="565">
        <f t="shared" si="213"/>
        <v>0</v>
      </c>
      <c r="M68" s="973">
        <f t="shared" ref="M68" si="215">+M67*-0.4</f>
        <v>0</v>
      </c>
    </row>
    <row r="69" spans="1:14">
      <c r="A69" s="44"/>
      <c r="B69" s="592" t="s">
        <v>220</v>
      </c>
      <c r="C69" s="565">
        <f t="shared" ref="C69" si="216">+C67+C68</f>
        <v>0</v>
      </c>
      <c r="D69" s="565">
        <f t="shared" ref="D69" si="217">+D67+D68</f>
        <v>0</v>
      </c>
      <c r="E69" s="945">
        <f t="shared" ref="E69:L69" si="218">+E67+E68</f>
        <v>0</v>
      </c>
      <c r="F69" s="565">
        <f t="shared" si="218"/>
        <v>0</v>
      </c>
      <c r="G69" s="565">
        <f t="shared" ref="G69:H69" si="219">+G67+G68</f>
        <v>0</v>
      </c>
      <c r="H69" s="565">
        <f t="shared" si="219"/>
        <v>0</v>
      </c>
      <c r="I69" s="565">
        <f t="shared" si="170"/>
        <v>0</v>
      </c>
      <c r="J69" s="565">
        <f t="shared" si="218"/>
        <v>0</v>
      </c>
      <c r="K69" s="565">
        <f t="shared" si="218"/>
        <v>0</v>
      </c>
      <c r="L69" s="565">
        <f t="shared" si="218"/>
        <v>0</v>
      </c>
      <c r="M69" s="973">
        <f t="shared" ref="M69" si="220">+M67+M68</f>
        <v>0</v>
      </c>
    </row>
    <row r="70" spans="1:14">
      <c r="A70" s="47">
        <v>1.1599999999999999</v>
      </c>
      <c r="B70" s="595" t="s">
        <v>268</v>
      </c>
      <c r="C70" s="569"/>
      <c r="D70" s="569"/>
      <c r="E70" s="949"/>
      <c r="F70" s="569"/>
      <c r="G70" s="569"/>
      <c r="H70" s="569"/>
      <c r="I70" s="740">
        <f t="shared" si="170"/>
        <v>0</v>
      </c>
      <c r="J70" s="569"/>
      <c r="K70" s="569"/>
      <c r="L70" s="569"/>
      <c r="M70" s="978"/>
      <c r="N70" s="635" t="s">
        <v>311</v>
      </c>
    </row>
    <row r="71" spans="1:14">
      <c r="A71" s="44"/>
      <c r="B71" s="592" t="s">
        <v>219</v>
      </c>
      <c r="C71" s="565">
        <f t="shared" ref="C71" si="221">+C70*-0.4</f>
        <v>0</v>
      </c>
      <c r="D71" s="565">
        <f t="shared" ref="D71" si="222">+D70*-0.4</f>
        <v>0</v>
      </c>
      <c r="E71" s="945">
        <f t="shared" ref="E71:L71" si="223">+E70*-0.4</f>
        <v>0</v>
      </c>
      <c r="F71" s="565">
        <f t="shared" si="223"/>
        <v>0</v>
      </c>
      <c r="G71" s="565">
        <f t="shared" ref="G71:H71" si="224">+G70*-0.4</f>
        <v>0</v>
      </c>
      <c r="H71" s="565">
        <f t="shared" si="224"/>
        <v>0</v>
      </c>
      <c r="I71" s="565">
        <f t="shared" si="170"/>
        <v>0</v>
      </c>
      <c r="J71" s="565">
        <f t="shared" si="223"/>
        <v>0</v>
      </c>
      <c r="K71" s="565">
        <f t="shared" si="223"/>
        <v>0</v>
      </c>
      <c r="L71" s="565">
        <f t="shared" si="223"/>
        <v>0</v>
      </c>
      <c r="M71" s="973">
        <f t="shared" ref="M71" si="225">+M70*-0.4</f>
        <v>0</v>
      </c>
    </row>
    <row r="72" spans="1:14" s="52" customFormat="1">
      <c r="A72" s="44"/>
      <c r="B72" s="592" t="s">
        <v>220</v>
      </c>
      <c r="C72" s="565">
        <f t="shared" ref="C72" si="226">+C70+C71</f>
        <v>0</v>
      </c>
      <c r="D72" s="565">
        <f t="shared" ref="D72" si="227">+D70+D71</f>
        <v>0</v>
      </c>
      <c r="E72" s="945">
        <f t="shared" ref="E72:L72" si="228">+E70+E71</f>
        <v>0</v>
      </c>
      <c r="F72" s="565">
        <f t="shared" si="228"/>
        <v>0</v>
      </c>
      <c r="G72" s="565">
        <f t="shared" ref="G72:H72" si="229">+G70+G71</f>
        <v>0</v>
      </c>
      <c r="H72" s="565">
        <f t="shared" si="229"/>
        <v>0</v>
      </c>
      <c r="I72" s="565">
        <f t="shared" si="170"/>
        <v>0</v>
      </c>
      <c r="J72" s="565">
        <f t="shared" si="228"/>
        <v>0</v>
      </c>
      <c r="K72" s="565">
        <f t="shared" si="228"/>
        <v>0</v>
      </c>
      <c r="L72" s="565">
        <f t="shared" si="228"/>
        <v>0</v>
      </c>
      <c r="M72" s="973">
        <f t="shared" ref="M72" si="230">+M70+M71</f>
        <v>0</v>
      </c>
      <c r="N72" s="629"/>
    </row>
    <row r="73" spans="1:14" s="52" customFormat="1">
      <c r="A73" s="49">
        <v>1.17</v>
      </c>
      <c r="B73" s="595" t="s">
        <v>269</v>
      </c>
      <c r="C73" s="569"/>
      <c r="D73" s="569"/>
      <c r="E73" s="949"/>
      <c r="F73" s="569"/>
      <c r="G73" s="569"/>
      <c r="H73" s="569"/>
      <c r="I73" s="740">
        <f t="shared" si="170"/>
        <v>0</v>
      </c>
      <c r="J73" s="569"/>
      <c r="K73" s="569"/>
      <c r="L73" s="569"/>
      <c r="M73" s="978"/>
      <c r="N73" s="635" t="s">
        <v>311</v>
      </c>
    </row>
    <row r="74" spans="1:14" s="52" customFormat="1" ht="24" hidden="1" customHeight="1">
      <c r="A74" s="44"/>
      <c r="B74" s="592" t="s">
        <v>306</v>
      </c>
      <c r="C74" s="565">
        <f t="shared" ref="C74" si="231">+C73*-0.37</f>
        <v>0</v>
      </c>
      <c r="D74" s="565">
        <f t="shared" ref="D74" si="232">+D73*-0.37</f>
        <v>0</v>
      </c>
      <c r="E74" s="945">
        <f t="shared" ref="E74:L74" si="233">+E73*-0.37</f>
        <v>0</v>
      </c>
      <c r="F74" s="565">
        <f t="shared" si="233"/>
        <v>0</v>
      </c>
      <c r="G74" s="565">
        <f t="shared" ref="G74:H74" si="234">+G73*-0.37</f>
        <v>0</v>
      </c>
      <c r="H74" s="565">
        <f t="shared" si="234"/>
        <v>0</v>
      </c>
      <c r="I74" s="565"/>
      <c r="J74" s="565">
        <f t="shared" si="233"/>
        <v>0</v>
      </c>
      <c r="K74" s="565">
        <f t="shared" si="233"/>
        <v>0</v>
      </c>
      <c r="L74" s="565">
        <f t="shared" si="233"/>
        <v>0</v>
      </c>
      <c r="M74" s="973">
        <f t="shared" ref="M74" si="235">+M73*-0.37</f>
        <v>0</v>
      </c>
      <c r="N74" s="629"/>
    </row>
    <row r="75" spans="1:14" s="52" customFormat="1" ht="24" hidden="1" customHeight="1">
      <c r="A75" s="44"/>
      <c r="B75" s="592" t="s">
        <v>307</v>
      </c>
      <c r="C75" s="565">
        <f t="shared" ref="C75" si="236">+C73+C74</f>
        <v>0</v>
      </c>
      <c r="D75" s="565">
        <f t="shared" ref="D75" si="237">+D73+D74</f>
        <v>0</v>
      </c>
      <c r="E75" s="945">
        <f t="shared" ref="E75:L75" si="238">+E73+E74</f>
        <v>0</v>
      </c>
      <c r="F75" s="565">
        <f t="shared" si="238"/>
        <v>0</v>
      </c>
      <c r="G75" s="565">
        <f t="shared" ref="G75:H75" si="239">+G73+G74</f>
        <v>0</v>
      </c>
      <c r="H75" s="565">
        <f t="shared" si="239"/>
        <v>0</v>
      </c>
      <c r="I75" s="565"/>
      <c r="J75" s="565">
        <f t="shared" si="238"/>
        <v>0</v>
      </c>
      <c r="K75" s="565">
        <f t="shared" si="238"/>
        <v>0</v>
      </c>
      <c r="L75" s="565">
        <f t="shared" si="238"/>
        <v>0</v>
      </c>
      <c r="M75" s="973">
        <f t="shared" ref="M75" si="240">+M73+M74</f>
        <v>0</v>
      </c>
      <c r="N75" s="629"/>
    </row>
    <row r="76" spans="1:14" s="52" customFormat="1" ht="24" hidden="1" customHeight="1">
      <c r="A76" s="47">
        <v>1.18</v>
      </c>
      <c r="B76" s="595" t="s">
        <v>270</v>
      </c>
      <c r="C76" s="569"/>
      <c r="D76" s="569"/>
      <c r="E76" s="949"/>
      <c r="F76" s="569"/>
      <c r="G76" s="569"/>
      <c r="H76" s="569"/>
      <c r="I76" s="569"/>
      <c r="J76" s="569"/>
      <c r="K76" s="569"/>
      <c r="L76" s="569"/>
      <c r="M76" s="978"/>
      <c r="N76" s="635" t="s">
        <v>311</v>
      </c>
    </row>
    <row r="77" spans="1:14" s="52" customFormat="1" ht="24" hidden="1" customHeight="1">
      <c r="A77" s="44"/>
      <c r="B77" s="592" t="s">
        <v>219</v>
      </c>
      <c r="C77" s="565">
        <f t="shared" ref="C77" si="241">+C76*-0.4</f>
        <v>0</v>
      </c>
      <c r="D77" s="565">
        <f t="shared" ref="D77" si="242">+D76*-0.4</f>
        <v>0</v>
      </c>
      <c r="E77" s="945">
        <f t="shared" ref="E77:L77" si="243">+E76*-0.4</f>
        <v>0</v>
      </c>
      <c r="F77" s="565">
        <f t="shared" si="243"/>
        <v>0</v>
      </c>
      <c r="G77" s="565">
        <f t="shared" ref="G77:H77" si="244">+G76*-0.4</f>
        <v>0</v>
      </c>
      <c r="H77" s="565">
        <f t="shared" si="244"/>
        <v>0</v>
      </c>
      <c r="I77" s="565"/>
      <c r="J77" s="565">
        <f t="shared" si="243"/>
        <v>0</v>
      </c>
      <c r="K77" s="565">
        <f t="shared" si="243"/>
        <v>0</v>
      </c>
      <c r="L77" s="565">
        <f t="shared" si="243"/>
        <v>0</v>
      </c>
      <c r="M77" s="973">
        <f t="shared" ref="M77" si="245">+M76*-0.4</f>
        <v>0</v>
      </c>
      <c r="N77" s="629"/>
    </row>
    <row r="78" spans="1:14" s="52" customFormat="1" ht="24" hidden="1" customHeight="1">
      <c r="A78" s="44"/>
      <c r="B78" s="592" t="s">
        <v>220</v>
      </c>
      <c r="C78" s="565">
        <f t="shared" ref="C78" si="246">+C76+C77</f>
        <v>0</v>
      </c>
      <c r="D78" s="565">
        <f t="shared" ref="D78" si="247">+D76+D77</f>
        <v>0</v>
      </c>
      <c r="E78" s="945">
        <f t="shared" ref="E78:L78" si="248">+E76+E77</f>
        <v>0</v>
      </c>
      <c r="F78" s="565">
        <f t="shared" si="248"/>
        <v>0</v>
      </c>
      <c r="G78" s="565">
        <f t="shared" ref="G78:H78" si="249">+G76+G77</f>
        <v>0</v>
      </c>
      <c r="H78" s="565">
        <f t="shared" si="249"/>
        <v>0</v>
      </c>
      <c r="I78" s="565"/>
      <c r="J78" s="565">
        <f t="shared" si="248"/>
        <v>0</v>
      </c>
      <c r="K78" s="565">
        <f t="shared" si="248"/>
        <v>0</v>
      </c>
      <c r="L78" s="565">
        <f t="shared" si="248"/>
        <v>0</v>
      </c>
      <c r="M78" s="973">
        <f t="shared" ref="M78" si="250">+M76+M77</f>
        <v>0</v>
      </c>
      <c r="N78" s="629"/>
    </row>
    <row r="79" spans="1:14" s="52" customFormat="1" ht="24" hidden="1" customHeight="1">
      <c r="A79" s="49">
        <v>1.19</v>
      </c>
      <c r="B79" s="595" t="s">
        <v>271</v>
      </c>
      <c r="C79" s="569"/>
      <c r="D79" s="569"/>
      <c r="E79" s="949"/>
      <c r="F79" s="569"/>
      <c r="G79" s="569"/>
      <c r="H79" s="569"/>
      <c r="I79" s="569"/>
      <c r="J79" s="569"/>
      <c r="K79" s="569"/>
      <c r="L79" s="569"/>
      <c r="M79" s="978"/>
      <c r="N79" s="635" t="s">
        <v>311</v>
      </c>
    </row>
    <row r="80" spans="1:14" s="52" customFormat="1">
      <c r="A80" s="44"/>
      <c r="B80" s="592" t="s">
        <v>219</v>
      </c>
      <c r="C80" s="565">
        <f t="shared" ref="C80" si="251">+C79*-0.4</f>
        <v>0</v>
      </c>
      <c r="D80" s="565">
        <f t="shared" ref="D80" si="252">+D79*-0.4</f>
        <v>0</v>
      </c>
      <c r="E80" s="945">
        <f t="shared" ref="E80:L80" si="253">+E79*-0.4</f>
        <v>0</v>
      </c>
      <c r="F80" s="565">
        <f t="shared" si="253"/>
        <v>0</v>
      </c>
      <c r="G80" s="565">
        <f t="shared" ref="G80:H80" si="254">+G79*-0.4</f>
        <v>0</v>
      </c>
      <c r="H80" s="565">
        <f t="shared" si="254"/>
        <v>0</v>
      </c>
      <c r="I80" s="565">
        <f t="shared" ref="I80:I81" si="255">SUM(F80:H80)</f>
        <v>0</v>
      </c>
      <c r="J80" s="565">
        <f t="shared" si="253"/>
        <v>0</v>
      </c>
      <c r="K80" s="565">
        <f t="shared" si="253"/>
        <v>0</v>
      </c>
      <c r="L80" s="565">
        <f t="shared" si="253"/>
        <v>0</v>
      </c>
      <c r="M80" s="973">
        <f t="shared" ref="M80" si="256">+M79*-0.4</f>
        <v>0</v>
      </c>
      <c r="N80" s="629"/>
    </row>
    <row r="81" spans="1:14" s="52" customFormat="1">
      <c r="A81" s="44"/>
      <c r="B81" s="592" t="s">
        <v>220</v>
      </c>
      <c r="C81" s="565">
        <f t="shared" ref="C81" si="257">+C79+C80</f>
        <v>0</v>
      </c>
      <c r="D81" s="565">
        <f t="shared" ref="D81" si="258">+D79+D80</f>
        <v>0</v>
      </c>
      <c r="E81" s="945">
        <f t="shared" ref="E81:L81" si="259">+E79+E80</f>
        <v>0</v>
      </c>
      <c r="F81" s="565">
        <f t="shared" si="259"/>
        <v>0</v>
      </c>
      <c r="G81" s="565">
        <f t="shared" ref="G81:H81" si="260">+G79+G80</f>
        <v>0</v>
      </c>
      <c r="H81" s="565">
        <f t="shared" si="260"/>
        <v>0</v>
      </c>
      <c r="I81" s="565">
        <f t="shared" si="255"/>
        <v>0</v>
      </c>
      <c r="J81" s="565">
        <f t="shared" si="259"/>
        <v>0</v>
      </c>
      <c r="K81" s="565">
        <f t="shared" si="259"/>
        <v>0</v>
      </c>
      <c r="L81" s="565">
        <f t="shared" si="259"/>
        <v>0</v>
      </c>
      <c r="M81" s="973">
        <f t="shared" ref="M81" si="261">+M79+M80</f>
        <v>0</v>
      </c>
      <c r="N81" s="629"/>
    </row>
    <row r="82" spans="1:14" s="52" customFormat="1">
      <c r="A82" s="49">
        <v>1.2</v>
      </c>
      <c r="B82" s="595"/>
      <c r="C82" s="569"/>
      <c r="D82" s="569"/>
      <c r="E82" s="949"/>
      <c r="F82" s="569"/>
      <c r="G82" s="569"/>
      <c r="H82" s="569"/>
      <c r="I82" s="740">
        <f t="shared" ref="I82:I90" si="262">SUM(F82:H82)</f>
        <v>0</v>
      </c>
      <c r="J82" s="569"/>
      <c r="K82" s="569"/>
      <c r="L82" s="569"/>
      <c r="M82" s="978"/>
      <c r="N82" s="635" t="s">
        <v>311</v>
      </c>
    </row>
    <row r="83" spans="1:14" s="52" customFormat="1">
      <c r="A83" s="44"/>
      <c r="B83" s="592" t="s">
        <v>219</v>
      </c>
      <c r="C83" s="565">
        <f t="shared" ref="C83" si="263">+C82*-0.4</f>
        <v>0</v>
      </c>
      <c r="D83" s="565">
        <f t="shared" ref="D83" si="264">+D82*-0.4</f>
        <v>0</v>
      </c>
      <c r="E83" s="945">
        <f t="shared" ref="E83:L83" si="265">+E82*-0.4</f>
        <v>0</v>
      </c>
      <c r="F83" s="565">
        <f t="shared" si="265"/>
        <v>0</v>
      </c>
      <c r="G83" s="565">
        <f t="shared" ref="G83:H83" si="266">+G82*-0.4</f>
        <v>0</v>
      </c>
      <c r="H83" s="565">
        <f t="shared" si="266"/>
        <v>0</v>
      </c>
      <c r="I83" s="565">
        <f t="shared" si="262"/>
        <v>0</v>
      </c>
      <c r="J83" s="565">
        <f t="shared" si="265"/>
        <v>0</v>
      </c>
      <c r="K83" s="565">
        <f t="shared" si="265"/>
        <v>0</v>
      </c>
      <c r="L83" s="565">
        <f t="shared" si="265"/>
        <v>0</v>
      </c>
      <c r="M83" s="973">
        <f t="shared" ref="M83" si="267">+M82*-0.4</f>
        <v>0</v>
      </c>
      <c r="N83" s="629"/>
    </row>
    <row r="84" spans="1:14" s="52" customFormat="1">
      <c r="A84" s="44"/>
      <c r="B84" s="592" t="s">
        <v>220</v>
      </c>
      <c r="C84" s="565">
        <f t="shared" ref="C84" si="268">+C82+C83</f>
        <v>0</v>
      </c>
      <c r="D84" s="565">
        <f t="shared" ref="D84" si="269">+D82+D83</f>
        <v>0</v>
      </c>
      <c r="E84" s="945">
        <f t="shared" ref="E84:L84" si="270">+E82+E83</f>
        <v>0</v>
      </c>
      <c r="F84" s="565">
        <f t="shared" si="270"/>
        <v>0</v>
      </c>
      <c r="G84" s="565">
        <f t="shared" ref="G84:H84" si="271">+G82+G83</f>
        <v>0</v>
      </c>
      <c r="H84" s="565">
        <f t="shared" si="271"/>
        <v>0</v>
      </c>
      <c r="I84" s="565">
        <f t="shared" si="262"/>
        <v>0</v>
      </c>
      <c r="J84" s="565">
        <f t="shared" si="270"/>
        <v>0</v>
      </c>
      <c r="K84" s="565">
        <f t="shared" si="270"/>
        <v>0</v>
      </c>
      <c r="L84" s="565">
        <f t="shared" si="270"/>
        <v>0</v>
      </c>
      <c r="M84" s="973">
        <f t="shared" ref="M84" si="272">+M82+M83</f>
        <v>0</v>
      </c>
      <c r="N84" s="629"/>
    </row>
    <row r="85" spans="1:14" s="52" customFormat="1">
      <c r="A85" s="49">
        <v>1.21</v>
      </c>
      <c r="B85" s="595" t="s">
        <v>270</v>
      </c>
      <c r="C85" s="569"/>
      <c r="D85" s="569"/>
      <c r="E85" s="949"/>
      <c r="F85" s="569"/>
      <c r="G85" s="569"/>
      <c r="H85" s="569"/>
      <c r="I85" s="740">
        <f t="shared" si="262"/>
        <v>0</v>
      </c>
      <c r="J85" s="569"/>
      <c r="K85" s="569"/>
      <c r="L85" s="569"/>
      <c r="M85" s="978"/>
      <c r="N85" s="635" t="s">
        <v>311</v>
      </c>
    </row>
    <row r="86" spans="1:14" s="52" customFormat="1">
      <c r="A86" s="44"/>
      <c r="B86" s="592" t="s">
        <v>219</v>
      </c>
      <c r="C86" s="565">
        <f t="shared" ref="C86" si="273">+C85*-0.4</f>
        <v>0</v>
      </c>
      <c r="D86" s="565">
        <f t="shared" ref="D86" si="274">+D85*-0.4</f>
        <v>0</v>
      </c>
      <c r="E86" s="945">
        <f t="shared" ref="E86:L86" si="275">+E85*-0.4</f>
        <v>0</v>
      </c>
      <c r="F86" s="565">
        <f t="shared" si="275"/>
        <v>0</v>
      </c>
      <c r="G86" s="565">
        <f t="shared" ref="G86:H86" si="276">+G85*-0.4</f>
        <v>0</v>
      </c>
      <c r="H86" s="565">
        <f t="shared" si="276"/>
        <v>0</v>
      </c>
      <c r="I86" s="565">
        <f t="shared" si="262"/>
        <v>0</v>
      </c>
      <c r="J86" s="565">
        <f t="shared" si="275"/>
        <v>0</v>
      </c>
      <c r="K86" s="565">
        <f t="shared" si="275"/>
        <v>0</v>
      </c>
      <c r="L86" s="565">
        <f t="shared" si="275"/>
        <v>0</v>
      </c>
      <c r="M86" s="973">
        <f t="shared" ref="M86" si="277">+M85*-0.4</f>
        <v>0</v>
      </c>
      <c r="N86" s="629"/>
    </row>
    <row r="87" spans="1:14" s="52" customFormat="1">
      <c r="A87" s="44"/>
      <c r="B87" s="592" t="s">
        <v>220</v>
      </c>
      <c r="C87" s="565">
        <f t="shared" ref="C87" si="278">+C85+C86</f>
        <v>0</v>
      </c>
      <c r="D87" s="565">
        <f t="shared" ref="D87" si="279">+D85+D86</f>
        <v>0</v>
      </c>
      <c r="E87" s="945">
        <f t="shared" ref="E87:L87" si="280">+E85+E86</f>
        <v>0</v>
      </c>
      <c r="F87" s="565">
        <f t="shared" si="280"/>
        <v>0</v>
      </c>
      <c r="G87" s="565">
        <f t="shared" ref="G87:H87" si="281">+G85+G86</f>
        <v>0</v>
      </c>
      <c r="H87" s="565">
        <f t="shared" si="281"/>
        <v>0</v>
      </c>
      <c r="I87" s="565">
        <f t="shared" si="262"/>
        <v>0</v>
      </c>
      <c r="J87" s="565">
        <f t="shared" si="280"/>
        <v>0</v>
      </c>
      <c r="K87" s="565">
        <f t="shared" si="280"/>
        <v>0</v>
      </c>
      <c r="L87" s="565">
        <f t="shared" si="280"/>
        <v>0</v>
      </c>
      <c r="M87" s="973">
        <f t="shared" ref="M87" si="282">+M85+M86</f>
        <v>0</v>
      </c>
      <c r="N87" s="629"/>
    </row>
    <row r="88" spans="1:14" s="52" customFormat="1">
      <c r="A88" s="49">
        <v>1.22</v>
      </c>
      <c r="B88" s="595" t="s">
        <v>271</v>
      </c>
      <c r="C88" s="569"/>
      <c r="D88" s="569"/>
      <c r="E88" s="949"/>
      <c r="F88" s="569"/>
      <c r="G88" s="569"/>
      <c r="H88" s="569"/>
      <c r="I88" s="740">
        <f t="shared" si="262"/>
        <v>0</v>
      </c>
      <c r="J88" s="569"/>
      <c r="K88" s="569"/>
      <c r="L88" s="569"/>
      <c r="M88" s="978"/>
      <c r="N88" s="635" t="s">
        <v>311</v>
      </c>
    </row>
    <row r="89" spans="1:14" s="52" customFormat="1">
      <c r="A89" s="44"/>
      <c r="B89" s="592" t="s">
        <v>219</v>
      </c>
      <c r="C89" s="565">
        <f t="shared" ref="C89" si="283">+C88*-0.4</f>
        <v>0</v>
      </c>
      <c r="D89" s="565">
        <f t="shared" ref="D89" si="284">+D88*-0.4</f>
        <v>0</v>
      </c>
      <c r="E89" s="945">
        <f t="shared" ref="E89:L89" si="285">+E88*-0.4</f>
        <v>0</v>
      </c>
      <c r="F89" s="565">
        <f t="shared" si="285"/>
        <v>0</v>
      </c>
      <c r="G89" s="565">
        <f t="shared" ref="G89:H89" si="286">+G88*-0.4</f>
        <v>0</v>
      </c>
      <c r="H89" s="565">
        <f t="shared" si="286"/>
        <v>0</v>
      </c>
      <c r="I89" s="565">
        <f t="shared" si="262"/>
        <v>0</v>
      </c>
      <c r="J89" s="565">
        <f t="shared" si="285"/>
        <v>0</v>
      </c>
      <c r="K89" s="565">
        <f t="shared" si="285"/>
        <v>0</v>
      </c>
      <c r="L89" s="565">
        <f t="shared" si="285"/>
        <v>0</v>
      </c>
      <c r="M89" s="973">
        <f t="shared" ref="M89" si="287">+M88*-0.4</f>
        <v>0</v>
      </c>
      <c r="N89" s="629"/>
    </row>
    <row r="90" spans="1:14" s="52" customFormat="1">
      <c r="A90" s="44"/>
      <c r="B90" s="592" t="s">
        <v>220</v>
      </c>
      <c r="C90" s="565">
        <f t="shared" ref="C90" si="288">+C88+C89</f>
        <v>0</v>
      </c>
      <c r="D90" s="565">
        <f t="shared" ref="D90" si="289">+D88+D89</f>
        <v>0</v>
      </c>
      <c r="E90" s="945">
        <f t="shared" ref="E90:L90" si="290">+E88+E89</f>
        <v>0</v>
      </c>
      <c r="F90" s="565">
        <f t="shared" si="290"/>
        <v>0</v>
      </c>
      <c r="G90" s="565">
        <f t="shared" ref="G90:H90" si="291">+G88+G89</f>
        <v>0</v>
      </c>
      <c r="H90" s="565">
        <f t="shared" si="291"/>
        <v>0</v>
      </c>
      <c r="I90" s="565">
        <f t="shared" si="262"/>
        <v>0</v>
      </c>
      <c r="J90" s="565">
        <f t="shared" si="290"/>
        <v>0</v>
      </c>
      <c r="K90" s="565">
        <f t="shared" si="290"/>
        <v>0</v>
      </c>
      <c r="L90" s="565">
        <f t="shared" si="290"/>
        <v>0</v>
      </c>
      <c r="M90" s="973">
        <f t="shared" ref="M90" si="292">+M88+M89</f>
        <v>0</v>
      </c>
      <c r="N90" s="629"/>
    </row>
    <row r="91" spans="1:14" s="52" customFormat="1">
      <c r="A91" s="54" t="s">
        <v>28</v>
      </c>
      <c r="B91" s="598"/>
      <c r="C91" s="572"/>
      <c r="D91" s="572"/>
      <c r="E91" s="954"/>
      <c r="F91" s="572"/>
      <c r="G91" s="572"/>
      <c r="H91" s="572"/>
      <c r="I91" s="572"/>
      <c r="J91" s="572"/>
      <c r="K91" s="572"/>
      <c r="L91" s="572"/>
      <c r="M91" s="983"/>
      <c r="N91" s="629"/>
    </row>
    <row r="92" spans="1:14" s="52" customFormat="1">
      <c r="A92" s="55">
        <v>1.23</v>
      </c>
      <c r="B92" s="599" t="s">
        <v>273</v>
      </c>
      <c r="C92" s="573"/>
      <c r="D92" s="742"/>
      <c r="E92" s="955"/>
      <c r="F92" s="984"/>
      <c r="G92" s="742"/>
      <c r="H92" s="742"/>
      <c r="I92" s="740">
        <f t="shared" ref="I92:I100" si="293">SUM(F92:H92)</f>
        <v>0</v>
      </c>
      <c r="J92" s="742"/>
      <c r="K92" s="742"/>
      <c r="L92" s="742"/>
      <c r="M92" s="985"/>
      <c r="N92" s="635" t="s">
        <v>311</v>
      </c>
    </row>
    <row r="93" spans="1:14">
      <c r="A93" s="56"/>
      <c r="B93" s="592" t="s">
        <v>222</v>
      </c>
      <c r="C93" s="565">
        <f t="shared" ref="C93" si="294">+C92*-0.16</f>
        <v>0</v>
      </c>
      <c r="D93" s="565">
        <f t="shared" ref="D93" si="295">+D92*-0.16</f>
        <v>0</v>
      </c>
      <c r="E93" s="945">
        <f t="shared" ref="E93:L93" si="296">+E92*-0.16</f>
        <v>0</v>
      </c>
      <c r="F93" s="565">
        <f t="shared" si="296"/>
        <v>0</v>
      </c>
      <c r="G93" s="565">
        <f t="shared" ref="G93:H93" si="297">+G92*-0.16</f>
        <v>0</v>
      </c>
      <c r="H93" s="565">
        <f t="shared" si="297"/>
        <v>0</v>
      </c>
      <c r="I93" s="565">
        <f t="shared" si="293"/>
        <v>0</v>
      </c>
      <c r="J93" s="565">
        <f t="shared" si="296"/>
        <v>0</v>
      </c>
      <c r="K93" s="565">
        <f t="shared" si="296"/>
        <v>0</v>
      </c>
      <c r="L93" s="565">
        <f t="shared" si="296"/>
        <v>0</v>
      </c>
      <c r="M93" s="973">
        <f t="shared" ref="M93" si="298">+M92*-0.16</f>
        <v>0</v>
      </c>
    </row>
    <row r="94" spans="1:14">
      <c r="A94" s="56"/>
      <c r="B94" s="592" t="s">
        <v>223</v>
      </c>
      <c r="C94" s="565">
        <f t="shared" ref="C94" si="299">+C92+C93</f>
        <v>0</v>
      </c>
      <c r="D94" s="565">
        <f t="shared" ref="D94" si="300">+D92+D93</f>
        <v>0</v>
      </c>
      <c r="E94" s="945">
        <f t="shared" ref="E94:L94" si="301">+E92+E93</f>
        <v>0</v>
      </c>
      <c r="F94" s="565">
        <f t="shared" si="301"/>
        <v>0</v>
      </c>
      <c r="G94" s="565">
        <f t="shared" ref="G94:H94" si="302">+G92+G93</f>
        <v>0</v>
      </c>
      <c r="H94" s="565">
        <f t="shared" si="302"/>
        <v>0</v>
      </c>
      <c r="I94" s="565">
        <f t="shared" si="293"/>
        <v>0</v>
      </c>
      <c r="J94" s="565">
        <f t="shared" si="301"/>
        <v>0</v>
      </c>
      <c r="K94" s="565">
        <f t="shared" si="301"/>
        <v>0</v>
      </c>
      <c r="L94" s="565">
        <f t="shared" si="301"/>
        <v>0</v>
      </c>
      <c r="M94" s="973">
        <f t="shared" ref="M94" si="303">+M92+M93</f>
        <v>0</v>
      </c>
    </row>
    <row r="95" spans="1:14">
      <c r="A95" s="57">
        <v>1.24</v>
      </c>
      <c r="B95" s="599" t="s">
        <v>308</v>
      </c>
      <c r="C95" s="573">
        <f t="shared" ref="C95" si="304">+C96+C97</f>
        <v>0</v>
      </c>
      <c r="D95" s="573">
        <f t="shared" ref="D95" si="305">+D96+D97</f>
        <v>0</v>
      </c>
      <c r="E95" s="956">
        <f t="shared" ref="E95:L95" si="306">+E96+E97</f>
        <v>0</v>
      </c>
      <c r="F95" s="573">
        <f t="shared" si="306"/>
        <v>0</v>
      </c>
      <c r="G95" s="573">
        <f t="shared" ref="G95:H95" si="307">+G96+G97</f>
        <v>0</v>
      </c>
      <c r="H95" s="573">
        <f t="shared" si="307"/>
        <v>0</v>
      </c>
      <c r="I95" s="740">
        <f t="shared" si="293"/>
        <v>0</v>
      </c>
      <c r="J95" s="573">
        <f t="shared" si="306"/>
        <v>0</v>
      </c>
      <c r="K95" s="573">
        <f t="shared" si="306"/>
        <v>0</v>
      </c>
      <c r="L95" s="573">
        <f t="shared" si="306"/>
        <v>0</v>
      </c>
      <c r="M95" s="986">
        <f t="shared" ref="M95" si="308">+M96+M97</f>
        <v>0</v>
      </c>
    </row>
    <row r="96" spans="1:14">
      <c r="A96" s="45"/>
      <c r="B96" s="600" t="s">
        <v>315</v>
      </c>
      <c r="C96" s="567"/>
      <c r="D96" s="567"/>
      <c r="E96" s="950"/>
      <c r="F96" s="567"/>
      <c r="G96" s="567"/>
      <c r="H96" s="567"/>
      <c r="I96" s="565">
        <f t="shared" si="293"/>
        <v>0</v>
      </c>
      <c r="J96" s="567"/>
      <c r="K96" s="567"/>
      <c r="L96" s="567"/>
      <c r="M96" s="979"/>
      <c r="N96" s="635"/>
    </row>
    <row r="97" spans="1:14">
      <c r="A97" s="42"/>
      <c r="B97" s="601" t="s">
        <v>318</v>
      </c>
      <c r="C97" s="563"/>
      <c r="D97" s="743"/>
      <c r="E97" s="957"/>
      <c r="F97" s="987"/>
      <c r="G97" s="743"/>
      <c r="H97" s="743"/>
      <c r="I97" s="565">
        <f t="shared" si="293"/>
        <v>0</v>
      </c>
      <c r="J97" s="743"/>
      <c r="K97" s="743"/>
      <c r="L97" s="743"/>
      <c r="M97" s="988"/>
      <c r="N97" s="632" t="s">
        <v>311</v>
      </c>
    </row>
    <row r="98" spans="1:14">
      <c r="A98" s="56"/>
      <c r="B98" s="592" t="s">
        <v>316</v>
      </c>
      <c r="C98" s="565">
        <f t="shared" ref="C98" si="309">+C97*-0.16</f>
        <v>0</v>
      </c>
      <c r="D98" s="565">
        <f t="shared" ref="D98" si="310">+D97*-0.16</f>
        <v>0</v>
      </c>
      <c r="E98" s="945">
        <f t="shared" ref="E98:L98" si="311">+E97*-0.16</f>
        <v>0</v>
      </c>
      <c r="F98" s="565">
        <f t="shared" si="311"/>
        <v>0</v>
      </c>
      <c r="G98" s="565">
        <f t="shared" ref="G98:H98" si="312">+G97*-0.16</f>
        <v>0</v>
      </c>
      <c r="H98" s="565">
        <f t="shared" si="312"/>
        <v>0</v>
      </c>
      <c r="I98" s="565">
        <f t="shared" si="293"/>
        <v>0</v>
      </c>
      <c r="J98" s="565">
        <f t="shared" si="311"/>
        <v>0</v>
      </c>
      <c r="K98" s="565">
        <f t="shared" si="311"/>
        <v>0</v>
      </c>
      <c r="L98" s="565">
        <f t="shared" si="311"/>
        <v>0</v>
      </c>
      <c r="M98" s="973">
        <f t="shared" ref="M98" si="313">+M97*-0.16</f>
        <v>0</v>
      </c>
    </row>
    <row r="99" spans="1:14">
      <c r="A99" s="579"/>
      <c r="B99" s="602" t="s">
        <v>317</v>
      </c>
      <c r="C99" s="583">
        <f t="shared" ref="C99" si="314">+C97+C98</f>
        <v>0</v>
      </c>
      <c r="D99" s="583">
        <f t="shared" ref="D99" si="315">+D97+D98</f>
        <v>0</v>
      </c>
      <c r="E99" s="958">
        <f t="shared" ref="E99:L99" si="316">+E97+E98</f>
        <v>0</v>
      </c>
      <c r="F99" s="583">
        <f t="shared" si="316"/>
        <v>0</v>
      </c>
      <c r="G99" s="583">
        <f t="shared" ref="G99:H99" si="317">+G97+G98</f>
        <v>0</v>
      </c>
      <c r="H99" s="583">
        <f t="shared" si="317"/>
        <v>0</v>
      </c>
      <c r="I99" s="565">
        <f t="shared" si="293"/>
        <v>0</v>
      </c>
      <c r="J99" s="583">
        <f t="shared" si="316"/>
        <v>0</v>
      </c>
      <c r="K99" s="583">
        <f t="shared" si="316"/>
        <v>0</v>
      </c>
      <c r="L99" s="583">
        <f t="shared" si="316"/>
        <v>0</v>
      </c>
      <c r="M99" s="989">
        <f t="shared" ref="M99" si="318">+M97+M98</f>
        <v>0</v>
      </c>
    </row>
    <row r="100" spans="1:14">
      <c r="A100" s="579" t="s">
        <v>224</v>
      </c>
      <c r="B100" s="603"/>
      <c r="C100" s="580">
        <f t="shared" ref="C100" si="319">+C9</f>
        <v>0</v>
      </c>
      <c r="D100" s="580">
        <f t="shared" ref="D100" si="320">+D9</f>
        <v>0</v>
      </c>
      <c r="E100" s="959">
        <f t="shared" ref="E100:L100" si="321">+E9</f>
        <v>0</v>
      </c>
      <c r="F100" s="580">
        <f t="shared" si="321"/>
        <v>0</v>
      </c>
      <c r="G100" s="580">
        <f t="shared" ref="G100:H100" si="322">+G9</f>
        <v>0</v>
      </c>
      <c r="H100" s="580">
        <f t="shared" si="322"/>
        <v>0</v>
      </c>
      <c r="I100" s="746">
        <f t="shared" si="293"/>
        <v>0</v>
      </c>
      <c r="J100" s="580">
        <f t="shared" si="321"/>
        <v>0</v>
      </c>
      <c r="K100" s="580">
        <f t="shared" si="321"/>
        <v>0</v>
      </c>
      <c r="L100" s="580">
        <f t="shared" si="321"/>
        <v>0</v>
      </c>
      <c r="M100" s="990">
        <f t="shared" ref="M100" si="323">+M9</f>
        <v>0</v>
      </c>
    </row>
    <row r="101" spans="1:14">
      <c r="A101" s="58" t="s">
        <v>225</v>
      </c>
      <c r="B101" s="604"/>
      <c r="C101" s="574">
        <f t="shared" ref="C101" si="324">+C98+C93+C89+C86+C83+C80+C77+C74+C71+C68+C65+C62+C59+C56+C53+C50+C47+C44+C41+C40+C37+C36+C33+C30+C24+C21+C20+C17+C16+C13</f>
        <v>0</v>
      </c>
      <c r="D101" s="574">
        <f t="shared" ref="D101" si="325">+D98+D93+D89+D86+D83+D80+D77+D74+D71+D68+D65+D62+D59+D56+D53+D50+D47+D44+D41+D40+D37+D36+D33+D30+D24+D21+D20+D17+D16+D13</f>
        <v>0</v>
      </c>
      <c r="E101" s="960">
        <f t="shared" ref="E101:L101" si="326">+E98+E93+E89+E86+E83+E80+E77+E74+E71+E68+E65+E62+E59+E56+E53+E50+E47+E44+E41+E40+E37+E36+E33+E30+E24+E21+E20+E17+E16+E13</f>
        <v>0</v>
      </c>
      <c r="F101" s="574">
        <f t="shared" si="326"/>
        <v>0</v>
      </c>
      <c r="G101" s="574">
        <f t="shared" ref="G101:H101" si="327">+G98+G93+G89+G86+G83+G80+G77+G74+G71+G68+G65+G62+G59+G56+G53+G50+G47+G44+G41+G40+G37+G36+G33+G30+G24+G21+G20+G17+G16+G13</f>
        <v>0</v>
      </c>
      <c r="H101" s="574">
        <f t="shared" si="327"/>
        <v>0</v>
      </c>
      <c r="I101" s="746">
        <f t="shared" ref="I101:I102" si="328">SUM(F101:H101)</f>
        <v>0</v>
      </c>
      <c r="J101" s="574">
        <f t="shared" si="326"/>
        <v>0</v>
      </c>
      <c r="K101" s="574">
        <f t="shared" si="326"/>
        <v>0</v>
      </c>
      <c r="L101" s="574">
        <f t="shared" si="326"/>
        <v>0</v>
      </c>
      <c r="M101" s="746">
        <f t="shared" ref="M101" si="329">+M98+M93+M89+M86+M83+M80+M77+M74+M71+M68+M65+M62+M59+M56+M53+M50+M47+M44+M41+M40+M37+M36+M33+M30+M24+M21+M20+M17+M16+M13</f>
        <v>0</v>
      </c>
    </row>
    <row r="102" spans="1:14">
      <c r="A102" s="58" t="s">
        <v>226</v>
      </c>
      <c r="B102" s="604"/>
      <c r="C102" s="574">
        <f t="shared" ref="C102" si="330">+C100+C101</f>
        <v>0</v>
      </c>
      <c r="D102" s="574">
        <f t="shared" ref="D102" si="331">+D100+D101</f>
        <v>0</v>
      </c>
      <c r="E102" s="960">
        <f t="shared" ref="E102:L102" si="332">+E100+E101</f>
        <v>0</v>
      </c>
      <c r="F102" s="574">
        <f t="shared" si="332"/>
        <v>0</v>
      </c>
      <c r="G102" s="574">
        <f t="shared" ref="G102:H102" si="333">+G100+G101</f>
        <v>0</v>
      </c>
      <c r="H102" s="574">
        <f t="shared" si="333"/>
        <v>0</v>
      </c>
      <c r="I102" s="746">
        <f t="shared" si="328"/>
        <v>0</v>
      </c>
      <c r="J102" s="574">
        <f t="shared" si="332"/>
        <v>0</v>
      </c>
      <c r="K102" s="574">
        <f t="shared" si="332"/>
        <v>0</v>
      </c>
      <c r="L102" s="574">
        <f t="shared" si="332"/>
        <v>0</v>
      </c>
      <c r="M102" s="746">
        <f t="shared" ref="M102" si="334">+M100+M101</f>
        <v>0</v>
      </c>
    </row>
    <row r="103" spans="1:14">
      <c r="A103" s="584">
        <v>2</v>
      </c>
      <c r="B103" s="605" t="s">
        <v>274</v>
      </c>
      <c r="C103" s="576"/>
      <c r="D103" s="744"/>
      <c r="E103" s="961"/>
      <c r="F103" s="991"/>
      <c r="G103" s="744"/>
      <c r="H103" s="744"/>
      <c r="I103" s="744">
        <f t="shared" ref="I103:I114" si="335">SUM(F103:H103)</f>
        <v>0</v>
      </c>
      <c r="J103" s="744"/>
      <c r="K103" s="744"/>
      <c r="L103" s="744"/>
      <c r="M103" s="992"/>
      <c r="N103" s="635" t="s">
        <v>311</v>
      </c>
    </row>
    <row r="104" spans="1:14">
      <c r="A104" s="56"/>
      <c r="B104" s="592" t="s">
        <v>29</v>
      </c>
      <c r="C104" s="565">
        <f t="shared" ref="C104" si="336">+C103*-0.1</f>
        <v>0</v>
      </c>
      <c r="D104" s="565">
        <f t="shared" ref="D104" si="337">+D103*-0.1</f>
        <v>0</v>
      </c>
      <c r="E104" s="945">
        <f t="shared" ref="E104:L104" si="338">+E103*-0.1</f>
        <v>0</v>
      </c>
      <c r="F104" s="565">
        <f t="shared" si="338"/>
        <v>0</v>
      </c>
      <c r="G104" s="565">
        <f t="shared" ref="G104:H104" si="339">+G103*-0.1</f>
        <v>0</v>
      </c>
      <c r="H104" s="565">
        <f t="shared" si="339"/>
        <v>0</v>
      </c>
      <c r="I104" s="565">
        <f t="shared" si="335"/>
        <v>0</v>
      </c>
      <c r="J104" s="565">
        <f t="shared" si="338"/>
        <v>0</v>
      </c>
      <c r="K104" s="565">
        <f t="shared" si="338"/>
        <v>0</v>
      </c>
      <c r="L104" s="565">
        <f t="shared" si="338"/>
        <v>0</v>
      </c>
      <c r="M104" s="973">
        <f t="shared" ref="M104" si="340">+M103*-0.1</f>
        <v>0</v>
      </c>
    </row>
    <row r="105" spans="1:14">
      <c r="A105" s="579"/>
      <c r="B105" s="602" t="s">
        <v>30</v>
      </c>
      <c r="C105" s="583">
        <f t="shared" ref="C105" si="341">+C103+C104</f>
        <v>0</v>
      </c>
      <c r="D105" s="583">
        <f t="shared" ref="D105" si="342">+D103+D104</f>
        <v>0</v>
      </c>
      <c r="E105" s="958">
        <f t="shared" ref="E105:L105" si="343">+E103+E104</f>
        <v>0</v>
      </c>
      <c r="F105" s="583">
        <f t="shared" si="343"/>
        <v>0</v>
      </c>
      <c r="G105" s="583">
        <f t="shared" ref="G105:H105" si="344">+G103+G104</f>
        <v>0</v>
      </c>
      <c r="H105" s="583">
        <f t="shared" si="344"/>
        <v>0</v>
      </c>
      <c r="I105" s="565">
        <f t="shared" si="335"/>
        <v>0</v>
      </c>
      <c r="J105" s="583">
        <f t="shared" si="343"/>
        <v>0</v>
      </c>
      <c r="K105" s="583">
        <f t="shared" si="343"/>
        <v>0</v>
      </c>
      <c r="L105" s="583">
        <f t="shared" si="343"/>
        <v>0</v>
      </c>
      <c r="M105" s="989">
        <f t="shared" ref="M105" si="345">+M103+M104</f>
        <v>0</v>
      </c>
    </row>
    <row r="106" spans="1:14">
      <c r="A106" s="584">
        <v>3</v>
      </c>
      <c r="B106" s="605" t="s">
        <v>275</v>
      </c>
      <c r="C106" s="576"/>
      <c r="D106" s="576"/>
      <c r="E106" s="962"/>
      <c r="F106" s="576"/>
      <c r="G106" s="576"/>
      <c r="H106" s="576"/>
      <c r="I106" s="750">
        <f t="shared" si="335"/>
        <v>0</v>
      </c>
      <c r="J106" s="576"/>
      <c r="K106" s="576"/>
      <c r="L106" s="576"/>
      <c r="M106" s="755"/>
      <c r="N106" s="635" t="s">
        <v>311</v>
      </c>
    </row>
    <row r="107" spans="1:14">
      <c r="A107" s="56"/>
      <c r="B107" s="592" t="s">
        <v>29</v>
      </c>
      <c r="C107" s="565">
        <f t="shared" ref="C107" si="346">+C106*-0.1</f>
        <v>0</v>
      </c>
      <c r="D107" s="565">
        <f t="shared" ref="D107" si="347">+D106*-0.1</f>
        <v>0</v>
      </c>
      <c r="E107" s="945">
        <f t="shared" ref="E107:L107" si="348">+E106*-0.1</f>
        <v>0</v>
      </c>
      <c r="F107" s="565">
        <f t="shared" si="348"/>
        <v>0</v>
      </c>
      <c r="G107" s="565">
        <f t="shared" ref="G107:H107" si="349">+G106*-0.1</f>
        <v>0</v>
      </c>
      <c r="H107" s="565">
        <f t="shared" si="349"/>
        <v>0</v>
      </c>
      <c r="I107" s="565">
        <f t="shared" si="335"/>
        <v>0</v>
      </c>
      <c r="J107" s="565">
        <f t="shared" si="348"/>
        <v>0</v>
      </c>
      <c r="K107" s="565">
        <f t="shared" si="348"/>
        <v>0</v>
      </c>
      <c r="L107" s="565">
        <f t="shared" si="348"/>
        <v>0</v>
      </c>
      <c r="M107" s="973">
        <f t="shared" ref="M107" si="350">+M106*-0.1</f>
        <v>0</v>
      </c>
    </row>
    <row r="108" spans="1:14">
      <c r="A108" s="579"/>
      <c r="B108" s="602" t="s">
        <v>30</v>
      </c>
      <c r="C108" s="583">
        <f t="shared" ref="C108" si="351">+C106+C107</f>
        <v>0</v>
      </c>
      <c r="D108" s="583">
        <f t="shared" ref="D108" si="352">+D106+D107</f>
        <v>0</v>
      </c>
      <c r="E108" s="958">
        <f t="shared" ref="E108:L108" si="353">+E106+E107</f>
        <v>0</v>
      </c>
      <c r="F108" s="583">
        <f t="shared" si="353"/>
        <v>0</v>
      </c>
      <c r="G108" s="583">
        <f t="shared" ref="G108:H108" si="354">+G106+G107</f>
        <v>0</v>
      </c>
      <c r="H108" s="583">
        <f t="shared" si="354"/>
        <v>0</v>
      </c>
      <c r="I108" s="565">
        <f t="shared" si="335"/>
        <v>0</v>
      </c>
      <c r="J108" s="583">
        <f t="shared" si="353"/>
        <v>0</v>
      </c>
      <c r="K108" s="583">
        <f t="shared" si="353"/>
        <v>0</v>
      </c>
      <c r="L108" s="583">
        <f t="shared" si="353"/>
        <v>0</v>
      </c>
      <c r="M108" s="989">
        <f t="shared" ref="M108" si="355">+M106+M107</f>
        <v>0</v>
      </c>
    </row>
    <row r="109" spans="1:14">
      <c r="A109" s="584">
        <v>4</v>
      </c>
      <c r="B109" s="606" t="s">
        <v>276</v>
      </c>
      <c r="C109" s="576"/>
      <c r="D109" s="576"/>
      <c r="E109" s="962"/>
      <c r="F109" s="576"/>
      <c r="G109" s="576"/>
      <c r="H109" s="576"/>
      <c r="I109" s="750">
        <f t="shared" si="335"/>
        <v>0</v>
      </c>
      <c r="J109" s="576"/>
      <c r="K109" s="576"/>
      <c r="L109" s="576"/>
      <c r="M109" s="755"/>
      <c r="N109" s="635" t="s">
        <v>311</v>
      </c>
    </row>
    <row r="110" spans="1:14">
      <c r="A110" s="56"/>
      <c r="B110" s="592" t="s">
        <v>29</v>
      </c>
      <c r="C110" s="565">
        <f t="shared" ref="C110" si="356">+C109*-0.1</f>
        <v>0</v>
      </c>
      <c r="D110" s="565">
        <f t="shared" ref="D110" si="357">+D109*-0.1</f>
        <v>0</v>
      </c>
      <c r="E110" s="945">
        <f t="shared" ref="E110:L110" si="358">+E109*-0.1</f>
        <v>0</v>
      </c>
      <c r="F110" s="565">
        <f t="shared" si="358"/>
        <v>0</v>
      </c>
      <c r="G110" s="565">
        <f t="shared" ref="G110:H110" si="359">+G109*-0.1</f>
        <v>0</v>
      </c>
      <c r="H110" s="565">
        <f t="shared" si="359"/>
        <v>0</v>
      </c>
      <c r="I110" s="565">
        <f t="shared" si="335"/>
        <v>0</v>
      </c>
      <c r="J110" s="565">
        <f t="shared" si="358"/>
        <v>0</v>
      </c>
      <c r="K110" s="565">
        <f t="shared" si="358"/>
        <v>0</v>
      </c>
      <c r="L110" s="565">
        <f t="shared" si="358"/>
        <v>0</v>
      </c>
      <c r="M110" s="973">
        <f t="shared" ref="M110" si="360">+M109*-0.1</f>
        <v>0</v>
      </c>
    </row>
    <row r="111" spans="1:14">
      <c r="A111" s="579"/>
      <c r="B111" s="602" t="s">
        <v>30</v>
      </c>
      <c r="C111" s="583">
        <f t="shared" ref="C111" si="361">+C109+C110</f>
        <v>0</v>
      </c>
      <c r="D111" s="583">
        <f t="shared" ref="D111" si="362">+D109+D110</f>
        <v>0</v>
      </c>
      <c r="E111" s="958">
        <f t="shared" ref="E111:L111" si="363">+E109+E110</f>
        <v>0</v>
      </c>
      <c r="F111" s="583">
        <f t="shared" si="363"/>
        <v>0</v>
      </c>
      <c r="G111" s="583">
        <f t="shared" ref="G111:H111" si="364">+G109+G110</f>
        <v>0</v>
      </c>
      <c r="H111" s="583">
        <f t="shared" si="364"/>
        <v>0</v>
      </c>
      <c r="I111" s="565">
        <f t="shared" si="335"/>
        <v>0</v>
      </c>
      <c r="J111" s="583">
        <f t="shared" si="363"/>
        <v>0</v>
      </c>
      <c r="K111" s="583">
        <f t="shared" si="363"/>
        <v>0</v>
      </c>
      <c r="L111" s="583">
        <f t="shared" si="363"/>
        <v>0</v>
      </c>
      <c r="M111" s="989">
        <f t="shared" ref="M111" si="365">+M109+M110</f>
        <v>0</v>
      </c>
    </row>
    <row r="112" spans="1:14">
      <c r="A112" s="747" t="s">
        <v>227</v>
      </c>
      <c r="B112" s="748"/>
      <c r="C112" s="749">
        <f t="shared" ref="C112" si="366">+C109+C106+C103+C100</f>
        <v>0</v>
      </c>
      <c r="D112" s="749">
        <f t="shared" ref="D112" si="367">+D109+D106+D103+D100</f>
        <v>0</v>
      </c>
      <c r="E112" s="963">
        <f t="shared" ref="E112:L112" si="368">+E109+E106+E103+E100</f>
        <v>0</v>
      </c>
      <c r="F112" s="749">
        <f t="shared" si="368"/>
        <v>0</v>
      </c>
      <c r="G112" s="749">
        <f t="shared" ref="G112:H112" si="369">+G109+G106+G103+G100</f>
        <v>0</v>
      </c>
      <c r="H112" s="749">
        <f t="shared" si="369"/>
        <v>0</v>
      </c>
      <c r="I112" s="751">
        <f t="shared" si="335"/>
        <v>0</v>
      </c>
      <c r="J112" s="749">
        <f t="shared" si="368"/>
        <v>0</v>
      </c>
      <c r="K112" s="749">
        <f t="shared" si="368"/>
        <v>0</v>
      </c>
      <c r="L112" s="749">
        <f t="shared" si="368"/>
        <v>0</v>
      </c>
      <c r="M112" s="993">
        <f t="shared" ref="M112" si="370">+M109+M106+M103+M100</f>
        <v>0</v>
      </c>
    </row>
    <row r="113" spans="1:14">
      <c r="A113" s="59"/>
      <c r="B113" s="592" t="s">
        <v>29</v>
      </c>
      <c r="C113" s="607">
        <f t="shared" ref="C113" si="371">+C101+C104+C107+C110</f>
        <v>0</v>
      </c>
      <c r="D113" s="607">
        <f t="shared" ref="D113" si="372">+D101+D104+D107+D110</f>
        <v>0</v>
      </c>
      <c r="E113" s="964">
        <f t="shared" ref="E113:L113" si="373">+E101+E104+E107+E110</f>
        <v>0</v>
      </c>
      <c r="F113" s="607">
        <f t="shared" si="373"/>
        <v>0</v>
      </c>
      <c r="G113" s="607">
        <f t="shared" ref="G113:H113" si="374">+G101+G104+G107+G110</f>
        <v>0</v>
      </c>
      <c r="H113" s="607">
        <f t="shared" si="374"/>
        <v>0</v>
      </c>
      <c r="I113" s="565">
        <f t="shared" si="335"/>
        <v>0</v>
      </c>
      <c r="J113" s="607">
        <f t="shared" si="373"/>
        <v>0</v>
      </c>
      <c r="K113" s="607">
        <f t="shared" si="373"/>
        <v>0</v>
      </c>
      <c r="L113" s="607">
        <f t="shared" si="373"/>
        <v>0</v>
      </c>
      <c r="M113" s="994">
        <f t="shared" ref="M113" si="375">+M101+M104+M107+M110</f>
        <v>0</v>
      </c>
    </row>
    <row r="114" spans="1:14">
      <c r="A114" s="585"/>
      <c r="B114" s="602" t="s">
        <v>30</v>
      </c>
      <c r="C114" s="608">
        <f t="shared" ref="C114" si="376">+C102+C105+C108+C111</f>
        <v>0</v>
      </c>
      <c r="D114" s="608">
        <f t="shared" ref="D114" si="377">+D102+D105+D108+D111</f>
        <v>0</v>
      </c>
      <c r="E114" s="965">
        <f t="shared" ref="E114:L114" si="378">+E102+E105+E108+E111</f>
        <v>0</v>
      </c>
      <c r="F114" s="608">
        <f t="shared" si="378"/>
        <v>0</v>
      </c>
      <c r="G114" s="608">
        <f t="shared" ref="G114:H114" si="379">+G102+G105+G108+G111</f>
        <v>0</v>
      </c>
      <c r="H114" s="608">
        <f t="shared" si="379"/>
        <v>0</v>
      </c>
      <c r="I114" s="565">
        <f t="shared" si="335"/>
        <v>0</v>
      </c>
      <c r="J114" s="608">
        <f t="shared" si="378"/>
        <v>0</v>
      </c>
      <c r="K114" s="608">
        <f t="shared" si="378"/>
        <v>0</v>
      </c>
      <c r="L114" s="608">
        <f t="shared" si="378"/>
        <v>0</v>
      </c>
      <c r="M114" s="995">
        <f t="shared" ref="M114" si="380">+M102+M105+M108+M111</f>
        <v>0</v>
      </c>
    </row>
    <row r="115" spans="1:14">
      <c r="A115" s="752" t="s">
        <v>31</v>
      </c>
      <c r="B115" s="753"/>
      <c r="C115" s="754">
        <f>+C116+C118+C125+C117</f>
        <v>0</v>
      </c>
      <c r="D115" s="754">
        <f t="shared" ref="D115:H115" si="381">+D116+D118+D125+D117</f>
        <v>0</v>
      </c>
      <c r="E115" s="754">
        <f t="shared" si="381"/>
        <v>0</v>
      </c>
      <c r="F115" s="754">
        <f t="shared" si="381"/>
        <v>0</v>
      </c>
      <c r="G115" s="754">
        <f t="shared" si="381"/>
        <v>0</v>
      </c>
      <c r="H115" s="754">
        <f t="shared" si="381"/>
        <v>0</v>
      </c>
      <c r="I115" s="754">
        <f>SUM(F115:H115)</f>
        <v>0</v>
      </c>
      <c r="J115" s="754">
        <f t="shared" ref="J115" si="382">+J116+J118+J125+J117</f>
        <v>0</v>
      </c>
      <c r="K115" s="754">
        <f t="shared" ref="K115" si="383">+K116+K118+K125+K117</f>
        <v>0</v>
      </c>
      <c r="L115" s="754">
        <f t="shared" ref="L115" si="384">+L116+L118+L125+L117</f>
        <v>0</v>
      </c>
      <c r="M115" s="754">
        <f t="shared" ref="M115" si="385">+M116+M118+M125+M117</f>
        <v>0</v>
      </c>
    </row>
    <row r="116" spans="1:14">
      <c r="A116" s="1065">
        <v>5</v>
      </c>
      <c r="B116" s="1066" t="s">
        <v>310</v>
      </c>
      <c r="C116" s="1067"/>
      <c r="D116" s="1067"/>
      <c r="E116" s="1067"/>
      <c r="F116" s="1067"/>
      <c r="G116" s="1067"/>
      <c r="H116" s="1067"/>
      <c r="I116" s="1067">
        <f>SUM(F116:H116)</f>
        <v>0</v>
      </c>
      <c r="J116" s="1067"/>
      <c r="K116" s="1067"/>
      <c r="L116" s="1067"/>
      <c r="M116" s="1067"/>
      <c r="N116" s="635" t="s">
        <v>311</v>
      </c>
    </row>
    <row r="117" spans="1:14">
      <c r="A117" s="1065">
        <v>6</v>
      </c>
      <c r="B117" s="1066" t="s">
        <v>277</v>
      </c>
      <c r="C117" s="1067"/>
      <c r="D117" s="1067"/>
      <c r="E117" s="1067"/>
      <c r="F117" s="1067"/>
      <c r="G117" s="1067"/>
      <c r="H117" s="1067"/>
      <c r="I117" s="1067">
        <f>SUM(F117:H117)</f>
        <v>0</v>
      </c>
      <c r="J117" s="1067"/>
      <c r="K117" s="1067"/>
      <c r="L117" s="1067"/>
      <c r="M117" s="1067"/>
      <c r="N117" s="635" t="s">
        <v>311</v>
      </c>
    </row>
    <row r="118" spans="1:14" ht="26.25">
      <c r="A118" s="1062">
        <v>7</v>
      </c>
      <c r="B118" s="1063" t="s">
        <v>556</v>
      </c>
      <c r="C118" s="1064"/>
      <c r="D118" s="1064"/>
      <c r="E118" s="1064"/>
      <c r="F118" s="1064"/>
      <c r="G118" s="1064"/>
      <c r="H118" s="1064"/>
      <c r="I118" s="575">
        <f>SUM(F118:H118)</f>
        <v>0</v>
      </c>
      <c r="J118" s="1064"/>
      <c r="K118" s="1064"/>
      <c r="L118" s="1064"/>
      <c r="M118" s="1064"/>
      <c r="N118" s="635" t="s">
        <v>311</v>
      </c>
    </row>
    <row r="119" spans="1:14" ht="24.75">
      <c r="A119" s="864"/>
      <c r="B119" s="865" t="s">
        <v>32</v>
      </c>
      <c r="C119" s="840"/>
      <c r="D119" s="840"/>
      <c r="E119" s="840"/>
      <c r="F119" s="840"/>
      <c r="G119" s="840"/>
      <c r="H119" s="840"/>
      <c r="I119" s="840">
        <f>SUM(F119:H119)</f>
        <v>0</v>
      </c>
      <c r="J119" s="840"/>
      <c r="K119" s="840"/>
      <c r="L119" s="840"/>
      <c r="M119" s="840"/>
    </row>
    <row r="120" spans="1:14" ht="24.75">
      <c r="A120" s="866"/>
      <c r="B120" s="867" t="s">
        <v>33</v>
      </c>
      <c r="C120" s="826">
        <f>ROUND(C118*-0.05,-1)</f>
        <v>0</v>
      </c>
      <c r="D120" s="826">
        <f t="shared" ref="D120:H120" si="386">ROUND(D118*-0.05,-1)</f>
        <v>0</v>
      </c>
      <c r="E120" s="826">
        <f t="shared" si="386"/>
        <v>0</v>
      </c>
      <c r="F120" s="826">
        <f t="shared" si="386"/>
        <v>0</v>
      </c>
      <c r="G120" s="826">
        <f t="shared" si="386"/>
        <v>0</v>
      </c>
      <c r="H120" s="826">
        <f t="shared" si="386"/>
        <v>0</v>
      </c>
      <c r="I120" s="840">
        <f t="shared" ref="I120:I124" si="387">SUM(F120:H120)</f>
        <v>0</v>
      </c>
      <c r="J120" s="826">
        <f t="shared" ref="J120:M120" si="388">ROUND(J118*-0.05,-1)</f>
        <v>0</v>
      </c>
      <c r="K120" s="826">
        <f t="shared" si="388"/>
        <v>0</v>
      </c>
      <c r="L120" s="826">
        <f t="shared" si="388"/>
        <v>0</v>
      </c>
      <c r="M120" s="826">
        <f t="shared" si="388"/>
        <v>0</v>
      </c>
    </row>
    <row r="121" spans="1:14" ht="24.75">
      <c r="A121" s="866"/>
      <c r="B121" s="867" t="s">
        <v>34</v>
      </c>
      <c r="C121" s="826">
        <f>ROUND(C118*-0.015,-1)</f>
        <v>0</v>
      </c>
      <c r="D121" s="826">
        <f t="shared" ref="D121:H121" si="389">ROUND(D118*-0.015,-1)</f>
        <v>0</v>
      </c>
      <c r="E121" s="826">
        <f t="shared" si="389"/>
        <v>0</v>
      </c>
      <c r="F121" s="826">
        <f t="shared" si="389"/>
        <v>0</v>
      </c>
      <c r="G121" s="826">
        <f t="shared" si="389"/>
        <v>0</v>
      </c>
      <c r="H121" s="826">
        <f t="shared" si="389"/>
        <v>0</v>
      </c>
      <c r="I121" s="840">
        <f t="shared" si="387"/>
        <v>0</v>
      </c>
      <c r="J121" s="826">
        <f t="shared" ref="J121:M121" si="390">ROUND(J118*-0.015,-1)</f>
        <v>0</v>
      </c>
      <c r="K121" s="826">
        <f t="shared" si="390"/>
        <v>0</v>
      </c>
      <c r="L121" s="826">
        <f t="shared" si="390"/>
        <v>0</v>
      </c>
      <c r="M121" s="826">
        <f t="shared" si="390"/>
        <v>0</v>
      </c>
    </row>
    <row r="122" spans="1:14" ht="24.75">
      <c r="A122" s="866"/>
      <c r="B122" s="867" t="s">
        <v>35</v>
      </c>
      <c r="C122" s="826">
        <f>ROUND(C118*-0.02,-1)</f>
        <v>0</v>
      </c>
      <c r="D122" s="826">
        <f t="shared" ref="D122:H122" si="391">ROUND(D118*-0.02,-1)</f>
        <v>0</v>
      </c>
      <c r="E122" s="826">
        <f t="shared" si="391"/>
        <v>0</v>
      </c>
      <c r="F122" s="826">
        <f t="shared" si="391"/>
        <v>0</v>
      </c>
      <c r="G122" s="826">
        <f t="shared" si="391"/>
        <v>0</v>
      </c>
      <c r="H122" s="826">
        <f t="shared" si="391"/>
        <v>0</v>
      </c>
      <c r="I122" s="840">
        <f t="shared" si="387"/>
        <v>0</v>
      </c>
      <c r="J122" s="826">
        <f t="shared" ref="J122:M122" si="392">ROUND(J118*-0.02,-1)</f>
        <v>0</v>
      </c>
      <c r="K122" s="826">
        <f t="shared" si="392"/>
        <v>0</v>
      </c>
      <c r="L122" s="826">
        <f t="shared" si="392"/>
        <v>0</v>
      </c>
      <c r="M122" s="826">
        <f t="shared" si="392"/>
        <v>0</v>
      </c>
    </row>
    <row r="123" spans="1:14" ht="24.75">
      <c r="A123" s="866"/>
      <c r="B123" s="867" t="s">
        <v>36</v>
      </c>
      <c r="C123" s="826">
        <f>ROUND(C118*-0.015,-1)</f>
        <v>0</v>
      </c>
      <c r="D123" s="826">
        <f t="shared" ref="D123:H123" si="393">ROUND(D118*-0.015,-1)</f>
        <v>0</v>
      </c>
      <c r="E123" s="826">
        <f t="shared" si="393"/>
        <v>0</v>
      </c>
      <c r="F123" s="826">
        <f t="shared" si="393"/>
        <v>0</v>
      </c>
      <c r="G123" s="826">
        <f t="shared" si="393"/>
        <v>0</v>
      </c>
      <c r="H123" s="826">
        <f t="shared" si="393"/>
        <v>0</v>
      </c>
      <c r="I123" s="840">
        <f t="shared" si="387"/>
        <v>0</v>
      </c>
      <c r="J123" s="826">
        <f t="shared" ref="J123:M123" si="394">ROUND(J118*-0.015,-1)</f>
        <v>0</v>
      </c>
      <c r="K123" s="826">
        <f t="shared" si="394"/>
        <v>0</v>
      </c>
      <c r="L123" s="826">
        <f t="shared" si="394"/>
        <v>0</v>
      </c>
      <c r="M123" s="826">
        <f t="shared" si="394"/>
        <v>0</v>
      </c>
    </row>
    <row r="124" spans="1:14" ht="24.75">
      <c r="A124" s="864"/>
      <c r="B124" s="868" t="s">
        <v>278</v>
      </c>
      <c r="C124" s="840">
        <f>C118+C120+C121+C122+C123</f>
        <v>0</v>
      </c>
      <c r="D124" s="840">
        <f t="shared" ref="D124:H124" si="395">D118+D120+D121+D122+D123</f>
        <v>0</v>
      </c>
      <c r="E124" s="840">
        <f t="shared" si="395"/>
        <v>0</v>
      </c>
      <c r="F124" s="840">
        <f t="shared" si="395"/>
        <v>0</v>
      </c>
      <c r="G124" s="840">
        <f t="shared" si="395"/>
        <v>0</v>
      </c>
      <c r="H124" s="840">
        <f t="shared" si="395"/>
        <v>0</v>
      </c>
      <c r="I124" s="840">
        <f t="shared" si="387"/>
        <v>0</v>
      </c>
      <c r="J124" s="840">
        <f t="shared" ref="J124" si="396">J118+J120+J121+J122+J123</f>
        <v>0</v>
      </c>
      <c r="K124" s="840">
        <f t="shared" ref="K124" si="397">K118+K120+K121+K122+K123</f>
        <v>0</v>
      </c>
      <c r="L124" s="840">
        <f t="shared" ref="L124" si="398">L118+L120+L121+L122+L123</f>
        <v>0</v>
      </c>
      <c r="M124" s="840">
        <f t="shared" ref="M124" si="399">M118+M120+M121+M122+M123</f>
        <v>0</v>
      </c>
    </row>
    <row r="125" spans="1:14" ht="24.75">
      <c r="A125" s="1059">
        <v>8</v>
      </c>
      <c r="B125" s="1060" t="s">
        <v>557</v>
      </c>
      <c r="C125" s="1061"/>
      <c r="D125" s="1061"/>
      <c r="E125" s="1061"/>
      <c r="F125" s="1061"/>
      <c r="G125" s="1061"/>
      <c r="H125" s="1061"/>
      <c r="I125" s="575">
        <f>SUM(F125:H125)</f>
        <v>0</v>
      </c>
      <c r="J125" s="1061"/>
      <c r="K125" s="1061"/>
      <c r="L125" s="1061"/>
      <c r="M125" s="1061"/>
      <c r="N125" s="635" t="s">
        <v>311</v>
      </c>
    </row>
    <row r="126" spans="1:14" ht="24.75">
      <c r="A126" s="864"/>
      <c r="B126" s="865" t="s">
        <v>32</v>
      </c>
      <c r="C126" s="840"/>
      <c r="D126" s="840"/>
      <c r="E126" s="840"/>
      <c r="F126" s="840"/>
      <c r="G126" s="840"/>
      <c r="H126" s="840"/>
      <c r="I126" s="840">
        <f>SUM(F126:H126)</f>
        <v>0</v>
      </c>
      <c r="J126" s="840"/>
      <c r="K126" s="840"/>
      <c r="L126" s="840"/>
      <c r="M126" s="840"/>
    </row>
    <row r="127" spans="1:14" ht="24.75">
      <c r="A127" s="866"/>
      <c r="B127" s="867" t="s">
        <v>33</v>
      </c>
      <c r="C127" s="826">
        <f>ROUND(C125*-0.05,-1)</f>
        <v>0</v>
      </c>
      <c r="D127" s="826">
        <f t="shared" ref="D127:H127" si="400">ROUND(D125*-0.05,-1)</f>
        <v>0</v>
      </c>
      <c r="E127" s="826">
        <f t="shared" si="400"/>
        <v>0</v>
      </c>
      <c r="F127" s="826">
        <f t="shared" si="400"/>
        <v>0</v>
      </c>
      <c r="G127" s="826">
        <f t="shared" si="400"/>
        <v>0</v>
      </c>
      <c r="H127" s="826">
        <f t="shared" si="400"/>
        <v>0</v>
      </c>
      <c r="I127" s="840">
        <f t="shared" ref="I127:I136" si="401">SUM(F127:H127)</f>
        <v>0</v>
      </c>
      <c r="J127" s="826">
        <f t="shared" ref="J127:M127" si="402">ROUND(J125*-0.05,-1)</f>
        <v>0</v>
      </c>
      <c r="K127" s="826">
        <f t="shared" si="402"/>
        <v>0</v>
      </c>
      <c r="L127" s="826">
        <f t="shared" si="402"/>
        <v>0</v>
      </c>
      <c r="M127" s="826">
        <f t="shared" si="402"/>
        <v>0</v>
      </c>
    </row>
    <row r="128" spans="1:14" ht="24.75">
      <c r="A128" s="866"/>
      <c r="B128" s="867" t="s">
        <v>34</v>
      </c>
      <c r="C128" s="826">
        <f>ROUND(C125*-0.015,-1)</f>
        <v>0</v>
      </c>
      <c r="D128" s="826">
        <f t="shared" ref="D128:H128" si="403">ROUND(D125*-0.015,-1)</f>
        <v>0</v>
      </c>
      <c r="E128" s="826">
        <f t="shared" si="403"/>
        <v>0</v>
      </c>
      <c r="F128" s="826">
        <f t="shared" si="403"/>
        <v>0</v>
      </c>
      <c r="G128" s="826">
        <f t="shared" si="403"/>
        <v>0</v>
      </c>
      <c r="H128" s="826">
        <f t="shared" si="403"/>
        <v>0</v>
      </c>
      <c r="I128" s="840">
        <f t="shared" si="401"/>
        <v>0</v>
      </c>
      <c r="J128" s="826">
        <f t="shared" ref="J128:M128" si="404">ROUND(J125*-0.015,-1)</f>
        <v>0</v>
      </c>
      <c r="K128" s="826">
        <f t="shared" si="404"/>
        <v>0</v>
      </c>
      <c r="L128" s="826">
        <f t="shared" si="404"/>
        <v>0</v>
      </c>
      <c r="M128" s="826">
        <f t="shared" si="404"/>
        <v>0</v>
      </c>
    </row>
    <row r="129" spans="1:14" ht="24.75">
      <c r="A129" s="866"/>
      <c r="B129" s="867" t="s">
        <v>555</v>
      </c>
      <c r="C129" s="826">
        <f>ROUND(C125*-0.02,-1)</f>
        <v>0</v>
      </c>
      <c r="D129" s="826">
        <f t="shared" ref="D129:H129" si="405">ROUND(D125*-0.02,-1)</f>
        <v>0</v>
      </c>
      <c r="E129" s="826">
        <f t="shared" si="405"/>
        <v>0</v>
      </c>
      <c r="F129" s="826">
        <f t="shared" si="405"/>
        <v>0</v>
      </c>
      <c r="G129" s="826">
        <f t="shared" si="405"/>
        <v>0</v>
      </c>
      <c r="H129" s="826">
        <f t="shared" si="405"/>
        <v>0</v>
      </c>
      <c r="I129" s="840">
        <f t="shared" si="401"/>
        <v>0</v>
      </c>
      <c r="J129" s="826">
        <f t="shared" ref="J129:M129" si="406">ROUND(J125*-0.02,-1)</f>
        <v>0</v>
      </c>
      <c r="K129" s="826">
        <f t="shared" si="406"/>
        <v>0</v>
      </c>
      <c r="L129" s="826">
        <f t="shared" si="406"/>
        <v>0</v>
      </c>
      <c r="M129" s="826">
        <f t="shared" si="406"/>
        <v>0</v>
      </c>
    </row>
    <row r="130" spans="1:14" s="60" customFormat="1" ht="23.45" customHeight="1">
      <c r="A130" s="866"/>
      <c r="B130" s="867" t="s">
        <v>36</v>
      </c>
      <c r="C130" s="826">
        <f>ROUND(C125*-0.015,-1)</f>
        <v>0</v>
      </c>
      <c r="D130" s="826">
        <f t="shared" ref="D130:H130" si="407">ROUND(D125*-0.015,-1)</f>
        <v>0</v>
      </c>
      <c r="E130" s="826">
        <f t="shared" si="407"/>
        <v>0</v>
      </c>
      <c r="F130" s="826">
        <f t="shared" si="407"/>
        <v>0</v>
      </c>
      <c r="G130" s="826">
        <f t="shared" si="407"/>
        <v>0</v>
      </c>
      <c r="H130" s="826">
        <f t="shared" si="407"/>
        <v>0</v>
      </c>
      <c r="I130" s="840">
        <f t="shared" si="401"/>
        <v>0</v>
      </c>
      <c r="J130" s="826">
        <f t="shared" ref="J130:M130" si="408">ROUND(J125*-0.015,-1)</f>
        <v>0</v>
      </c>
      <c r="K130" s="826">
        <f t="shared" si="408"/>
        <v>0</v>
      </c>
      <c r="L130" s="826">
        <f t="shared" si="408"/>
        <v>0</v>
      </c>
      <c r="M130" s="826">
        <f t="shared" si="408"/>
        <v>0</v>
      </c>
      <c r="N130" s="629"/>
    </row>
    <row r="131" spans="1:14" s="60" customFormat="1" ht="23.45" customHeight="1">
      <c r="A131" s="864"/>
      <c r="B131" s="868" t="s">
        <v>278</v>
      </c>
      <c r="C131" s="840">
        <f>C125+C127+C128+C129+C130</f>
        <v>0</v>
      </c>
      <c r="D131" s="840">
        <f t="shared" ref="D131:H131" si="409">D125+D127+D128+D129+D130</f>
        <v>0</v>
      </c>
      <c r="E131" s="840">
        <f t="shared" si="409"/>
        <v>0</v>
      </c>
      <c r="F131" s="840">
        <f t="shared" si="409"/>
        <v>0</v>
      </c>
      <c r="G131" s="840">
        <f t="shared" si="409"/>
        <v>0</v>
      </c>
      <c r="H131" s="840">
        <f t="shared" si="409"/>
        <v>0</v>
      </c>
      <c r="I131" s="840">
        <f t="shared" si="401"/>
        <v>0</v>
      </c>
      <c r="J131" s="840">
        <f t="shared" ref="J131" si="410">J125+J127+J128+J129+J130</f>
        <v>0</v>
      </c>
      <c r="K131" s="840">
        <f t="shared" ref="K131" si="411">K125+K127+K128+K129+K130</f>
        <v>0</v>
      </c>
      <c r="L131" s="840">
        <f t="shared" ref="L131" si="412">L125+L127+L128+L129+L130</f>
        <v>0</v>
      </c>
      <c r="M131" s="840">
        <f t="shared" ref="M131" si="413">M125+M127+M128+M129+M130</f>
        <v>0</v>
      </c>
      <c r="N131" s="629"/>
    </row>
    <row r="132" spans="1:14" ht="24.75">
      <c r="A132" s="869" t="s">
        <v>231</v>
      </c>
      <c r="B132" s="853"/>
      <c r="C132" s="840">
        <f>+C112+C109</f>
        <v>0</v>
      </c>
      <c r="D132" s="840">
        <f t="shared" ref="D132:H132" si="414">+D112+D109</f>
        <v>0</v>
      </c>
      <c r="E132" s="840">
        <f t="shared" si="414"/>
        <v>0</v>
      </c>
      <c r="F132" s="840">
        <f t="shared" si="414"/>
        <v>0</v>
      </c>
      <c r="G132" s="840">
        <f t="shared" si="414"/>
        <v>0</v>
      </c>
      <c r="H132" s="840">
        <f t="shared" si="414"/>
        <v>0</v>
      </c>
      <c r="I132" s="840">
        <f t="shared" si="401"/>
        <v>0</v>
      </c>
      <c r="J132" s="840">
        <f t="shared" ref="J132:M132" si="415">+J112+J109</f>
        <v>0</v>
      </c>
      <c r="K132" s="840">
        <f t="shared" si="415"/>
        <v>0</v>
      </c>
      <c r="L132" s="840">
        <f t="shared" si="415"/>
        <v>0</v>
      </c>
      <c r="M132" s="840">
        <f t="shared" si="415"/>
        <v>0</v>
      </c>
    </row>
    <row r="133" spans="1:14" ht="24.75">
      <c r="A133" s="854" t="s">
        <v>232</v>
      </c>
      <c r="B133" s="853"/>
      <c r="C133" s="840">
        <f>+C110+C120+C122+C127+C129</f>
        <v>0</v>
      </c>
      <c r="D133" s="840">
        <f t="shared" ref="D133:H133" si="416">+D110+D120+D122+D127+D129</f>
        <v>0</v>
      </c>
      <c r="E133" s="840">
        <f t="shared" si="416"/>
        <v>0</v>
      </c>
      <c r="F133" s="840">
        <f t="shared" si="416"/>
        <v>0</v>
      </c>
      <c r="G133" s="840">
        <f t="shared" si="416"/>
        <v>0</v>
      </c>
      <c r="H133" s="840">
        <f t="shared" si="416"/>
        <v>0</v>
      </c>
      <c r="I133" s="840">
        <f t="shared" si="401"/>
        <v>0</v>
      </c>
      <c r="J133" s="840">
        <f t="shared" ref="J133:M133" si="417">+J110+J120+J122+J127+J129</f>
        <v>0</v>
      </c>
      <c r="K133" s="840">
        <f t="shared" si="417"/>
        <v>0</v>
      </c>
      <c r="L133" s="840">
        <f t="shared" si="417"/>
        <v>0</v>
      </c>
      <c r="M133" s="840">
        <f t="shared" si="417"/>
        <v>0</v>
      </c>
    </row>
    <row r="134" spans="1:14" ht="24.75">
      <c r="A134" s="854" t="s">
        <v>439</v>
      </c>
      <c r="B134" s="853"/>
      <c r="C134" s="840">
        <f>+C111+C123+C124+C121+C128+C130+C131+C116+C113+C117</f>
        <v>0</v>
      </c>
      <c r="D134" s="840">
        <f t="shared" ref="D134:H134" si="418">+D111+D123+D124+D121+D128+D130+D131+D116+D113+D117</f>
        <v>0</v>
      </c>
      <c r="E134" s="840">
        <f t="shared" si="418"/>
        <v>0</v>
      </c>
      <c r="F134" s="840">
        <f t="shared" si="418"/>
        <v>0</v>
      </c>
      <c r="G134" s="840">
        <f t="shared" si="418"/>
        <v>0</v>
      </c>
      <c r="H134" s="840">
        <f t="shared" si="418"/>
        <v>0</v>
      </c>
      <c r="I134" s="840">
        <f t="shared" si="401"/>
        <v>0</v>
      </c>
      <c r="J134" s="840">
        <f t="shared" ref="J134:M134" si="419">+J111+J123+J124+J121+J128+J130+J131+J116+J113+J117</f>
        <v>0</v>
      </c>
      <c r="K134" s="840">
        <f t="shared" si="419"/>
        <v>0</v>
      </c>
      <c r="L134" s="840">
        <f t="shared" si="419"/>
        <v>0</v>
      </c>
      <c r="M134" s="840">
        <f t="shared" si="419"/>
        <v>0</v>
      </c>
    </row>
    <row r="135" spans="1:14" ht="24.75">
      <c r="A135" s="830" t="s">
        <v>440</v>
      </c>
      <c r="B135" s="830"/>
      <c r="C135" s="832">
        <f>ROUND(C134*20/100,-1)</f>
        <v>0</v>
      </c>
      <c r="D135" s="832">
        <f t="shared" ref="D135:H135" si="420">ROUND(D134*20/100,-1)</f>
        <v>0</v>
      </c>
      <c r="E135" s="832">
        <f t="shared" si="420"/>
        <v>0</v>
      </c>
      <c r="F135" s="832">
        <f t="shared" si="420"/>
        <v>0</v>
      </c>
      <c r="G135" s="832">
        <f t="shared" si="420"/>
        <v>0</v>
      </c>
      <c r="H135" s="832">
        <f t="shared" si="420"/>
        <v>0</v>
      </c>
      <c r="I135" s="840">
        <f t="shared" si="401"/>
        <v>0</v>
      </c>
      <c r="J135" s="832">
        <f t="shared" ref="J135" si="421">ROUND(J134*20/100,-1)</f>
        <v>0</v>
      </c>
      <c r="K135" s="832">
        <f t="shared" ref="K135" si="422">ROUND(K134*20/100,-1)</f>
        <v>0</v>
      </c>
      <c r="L135" s="832">
        <f t="shared" ref="L135" si="423">ROUND(L134*20/100,-1)</f>
        <v>0</v>
      </c>
      <c r="M135" s="832">
        <f t="shared" ref="M135" si="424">ROUND(M134*20/100,-1)</f>
        <v>0</v>
      </c>
    </row>
    <row r="136" spans="1:14" ht="24.75">
      <c r="A136" s="830" t="s">
        <v>441</v>
      </c>
      <c r="B136" s="830"/>
      <c r="C136" s="870">
        <f>C134-C135</f>
        <v>0</v>
      </c>
      <c r="D136" s="870">
        <f t="shared" ref="D136:H136" si="425">D134-D135</f>
        <v>0</v>
      </c>
      <c r="E136" s="870">
        <f t="shared" si="425"/>
        <v>0</v>
      </c>
      <c r="F136" s="870">
        <f t="shared" si="425"/>
        <v>0</v>
      </c>
      <c r="G136" s="870">
        <f t="shared" si="425"/>
        <v>0</v>
      </c>
      <c r="H136" s="870">
        <f t="shared" si="425"/>
        <v>0</v>
      </c>
      <c r="I136" s="840">
        <f t="shared" si="401"/>
        <v>0</v>
      </c>
      <c r="J136" s="870">
        <f t="shared" ref="J136" si="426">J134-J135</f>
        <v>0</v>
      </c>
      <c r="K136" s="870">
        <f t="shared" ref="K136" si="427">K134-K135</f>
        <v>0</v>
      </c>
      <c r="L136" s="870">
        <f t="shared" ref="L136" si="428">L134-L135</f>
        <v>0</v>
      </c>
      <c r="M136" s="870">
        <f t="shared" ref="M136" si="429">M134-M135</f>
        <v>0</v>
      </c>
    </row>
    <row r="138" spans="1:14" ht="34.5" thickBot="1">
      <c r="A138" s="1161" t="s">
        <v>340</v>
      </c>
      <c r="B138" s="1161"/>
      <c r="C138" s="1161"/>
      <c r="D138" s="1161"/>
      <c r="E138" s="1161"/>
      <c r="F138" s="1161"/>
      <c r="G138" s="1161"/>
      <c r="H138" s="1161"/>
      <c r="I138" s="1161"/>
      <c r="J138" s="1161"/>
      <c r="K138" s="1161"/>
      <c r="L138" s="1161"/>
      <c r="M138" s="929"/>
    </row>
    <row r="139" spans="1:14">
      <c r="A139" s="541" t="s">
        <v>7</v>
      </c>
      <c r="B139" s="541"/>
      <c r="C139" s="1148"/>
      <c r="D139" s="1149"/>
      <c r="E139" s="1150" t="s">
        <v>49</v>
      </c>
      <c r="F139" s="1151"/>
      <c r="G139" s="1151"/>
      <c r="H139" s="1151"/>
      <c r="I139" s="1151"/>
      <c r="J139" s="1151"/>
      <c r="K139" s="1151"/>
      <c r="L139" s="1152"/>
      <c r="M139" s="939"/>
    </row>
    <row r="140" spans="1:14" ht="27" customHeight="1">
      <c r="A140" s="36" t="s">
        <v>10</v>
      </c>
      <c r="B140" s="36" t="s">
        <v>2</v>
      </c>
      <c r="C140" s="1153" t="s">
        <v>505</v>
      </c>
      <c r="D140" s="1153" t="s">
        <v>506</v>
      </c>
      <c r="E140" s="1155" t="s">
        <v>503</v>
      </c>
      <c r="F140" s="1158" t="s">
        <v>468</v>
      </c>
      <c r="G140" s="1159"/>
      <c r="H140" s="1159"/>
      <c r="I140" s="1160"/>
      <c r="J140" s="1153" t="s">
        <v>443</v>
      </c>
      <c r="K140" s="1153" t="s">
        <v>469</v>
      </c>
      <c r="L140" s="1153" t="s">
        <v>470</v>
      </c>
      <c r="M140" s="1153" t="s">
        <v>504</v>
      </c>
    </row>
    <row r="141" spans="1:14">
      <c r="A141" s="650" t="s">
        <v>12</v>
      </c>
      <c r="B141" s="650"/>
      <c r="C141" s="1154"/>
      <c r="D141" s="1154"/>
      <c r="E141" s="1156"/>
      <c r="F141" s="1024" t="s">
        <v>248</v>
      </c>
      <c r="G141" s="1024" t="s">
        <v>250</v>
      </c>
      <c r="H141" s="1024" t="s">
        <v>250</v>
      </c>
      <c r="I141" s="1024" t="s">
        <v>0</v>
      </c>
      <c r="J141" s="1154"/>
      <c r="K141" s="1154"/>
      <c r="L141" s="1154"/>
      <c r="M141" s="1154"/>
    </row>
    <row r="142" spans="1:14">
      <c r="A142" s="647">
        <v>1</v>
      </c>
      <c r="B142" s="647" t="s">
        <v>324</v>
      </c>
      <c r="C142" s="651">
        <f t="shared" ref="C142:L142" si="430">+C143+C144+C145</f>
        <v>0</v>
      </c>
      <c r="D142" s="651">
        <f t="shared" si="430"/>
        <v>0</v>
      </c>
      <c r="E142" s="651">
        <f t="shared" si="430"/>
        <v>0</v>
      </c>
      <c r="F142" s="738">
        <f t="shared" si="430"/>
        <v>0</v>
      </c>
      <c r="G142" s="738">
        <f t="shared" ref="G142:H142" si="431">+G143+G144+G145</f>
        <v>0</v>
      </c>
      <c r="H142" s="738">
        <f t="shared" si="431"/>
        <v>0</v>
      </c>
      <c r="I142" s="738">
        <f>SUM(F142:H142)</f>
        <v>0</v>
      </c>
      <c r="J142" s="651">
        <f t="shared" si="430"/>
        <v>0</v>
      </c>
      <c r="K142" s="651">
        <f t="shared" si="430"/>
        <v>0</v>
      </c>
      <c r="L142" s="651">
        <f t="shared" si="430"/>
        <v>0</v>
      </c>
      <c r="M142" s="651">
        <f t="shared" ref="M142" si="432">+M143+M144+M145</f>
        <v>0</v>
      </c>
    </row>
    <row r="143" spans="1:14">
      <c r="A143" s="647"/>
      <c r="B143" s="652" t="s">
        <v>329</v>
      </c>
      <c r="C143" s="172"/>
      <c r="D143" s="172"/>
      <c r="E143" s="172"/>
      <c r="F143" s="739"/>
      <c r="G143" s="739"/>
      <c r="H143" s="739"/>
      <c r="I143" s="739">
        <f t="shared" ref="I143:I159" si="433">SUM(F143:H143)</f>
        <v>0</v>
      </c>
      <c r="J143" s="172"/>
      <c r="K143" s="172"/>
      <c r="L143" s="172"/>
      <c r="M143" s="172"/>
    </row>
    <row r="144" spans="1:14">
      <c r="A144" s="647"/>
      <c r="B144" s="652" t="s">
        <v>330</v>
      </c>
      <c r="C144" s="172"/>
      <c r="D144" s="172"/>
      <c r="E144" s="172"/>
      <c r="F144" s="739"/>
      <c r="G144" s="739"/>
      <c r="H144" s="739"/>
      <c r="I144" s="739">
        <f t="shared" si="433"/>
        <v>0</v>
      </c>
      <c r="J144" s="172"/>
      <c r="K144" s="172"/>
      <c r="L144" s="172"/>
      <c r="M144" s="172"/>
    </row>
    <row r="145" spans="1:13">
      <c r="A145" s="647"/>
      <c r="B145" s="652" t="s">
        <v>332</v>
      </c>
      <c r="C145" s="172"/>
      <c r="D145" s="172"/>
      <c r="E145" s="172"/>
      <c r="F145" s="739"/>
      <c r="G145" s="739"/>
      <c r="H145" s="739"/>
      <c r="I145" s="739">
        <f t="shared" si="433"/>
        <v>0</v>
      </c>
      <c r="J145" s="172"/>
      <c r="K145" s="172"/>
      <c r="L145" s="172"/>
      <c r="M145" s="172"/>
    </row>
    <row r="146" spans="1:13">
      <c r="A146" s="647">
        <v>2</v>
      </c>
      <c r="B146" s="647" t="s">
        <v>325</v>
      </c>
      <c r="C146" s="172">
        <f t="shared" ref="C146:L146" si="434">+C147+C148+C149+C150</f>
        <v>0</v>
      </c>
      <c r="D146" s="172">
        <f t="shared" si="434"/>
        <v>0</v>
      </c>
      <c r="E146" s="172">
        <f t="shared" si="434"/>
        <v>0</v>
      </c>
      <c r="F146" s="739">
        <f t="shared" si="434"/>
        <v>0</v>
      </c>
      <c r="G146" s="739">
        <f t="shared" ref="G146:H146" si="435">+G147+G148+G149+G150</f>
        <v>0</v>
      </c>
      <c r="H146" s="739">
        <f t="shared" si="435"/>
        <v>0</v>
      </c>
      <c r="I146" s="739">
        <f t="shared" si="433"/>
        <v>0</v>
      </c>
      <c r="J146" s="172">
        <f t="shared" si="434"/>
        <v>0</v>
      </c>
      <c r="K146" s="172">
        <f t="shared" si="434"/>
        <v>0</v>
      </c>
      <c r="L146" s="172">
        <f t="shared" si="434"/>
        <v>0</v>
      </c>
      <c r="M146" s="172">
        <f t="shared" ref="M146" si="436">+M147+M148+M149+M150</f>
        <v>0</v>
      </c>
    </row>
    <row r="147" spans="1:13">
      <c r="A147" s="647"/>
      <c r="B147" s="652" t="s">
        <v>331</v>
      </c>
      <c r="C147" s="172"/>
      <c r="D147" s="172"/>
      <c r="E147" s="172"/>
      <c r="F147" s="739"/>
      <c r="G147" s="739"/>
      <c r="H147" s="739"/>
      <c r="I147" s="739">
        <f t="shared" si="433"/>
        <v>0</v>
      </c>
      <c r="J147" s="172"/>
      <c r="K147" s="172"/>
      <c r="L147" s="172"/>
      <c r="M147" s="172"/>
    </row>
    <row r="148" spans="1:13">
      <c r="A148" s="647"/>
      <c r="B148" s="652" t="s">
        <v>333</v>
      </c>
      <c r="C148" s="172"/>
      <c r="D148" s="172"/>
      <c r="E148" s="172"/>
      <c r="F148" s="739"/>
      <c r="G148" s="739"/>
      <c r="H148" s="739"/>
      <c r="I148" s="739">
        <f t="shared" si="433"/>
        <v>0</v>
      </c>
      <c r="J148" s="172"/>
      <c r="K148" s="172"/>
      <c r="L148" s="172"/>
      <c r="M148" s="172"/>
    </row>
    <row r="149" spans="1:13">
      <c r="A149" s="647"/>
      <c r="B149" s="652" t="s">
        <v>334</v>
      </c>
      <c r="C149" s="172"/>
      <c r="D149" s="172"/>
      <c r="E149" s="172"/>
      <c r="F149" s="739"/>
      <c r="G149" s="739"/>
      <c r="H149" s="739"/>
      <c r="I149" s="739">
        <f t="shared" si="433"/>
        <v>0</v>
      </c>
      <c r="J149" s="172"/>
      <c r="K149" s="172"/>
      <c r="L149" s="172"/>
      <c r="M149" s="172"/>
    </row>
    <row r="150" spans="1:13">
      <c r="A150" s="647"/>
      <c r="B150" s="652" t="s">
        <v>335</v>
      </c>
      <c r="C150" s="172"/>
      <c r="D150" s="172"/>
      <c r="E150" s="172"/>
      <c r="F150" s="739"/>
      <c r="G150" s="739"/>
      <c r="H150" s="739"/>
      <c r="I150" s="739">
        <f t="shared" si="433"/>
        <v>0</v>
      </c>
      <c r="J150" s="172"/>
      <c r="K150" s="172"/>
      <c r="L150" s="172"/>
      <c r="M150" s="172"/>
    </row>
    <row r="151" spans="1:13">
      <c r="A151" s="647">
        <v>3</v>
      </c>
      <c r="B151" s="647" t="s">
        <v>326</v>
      </c>
      <c r="C151" s="172">
        <f t="shared" ref="C151:L151" si="437">+C152+C153</f>
        <v>0</v>
      </c>
      <c r="D151" s="172">
        <f t="shared" si="437"/>
        <v>0</v>
      </c>
      <c r="E151" s="172">
        <f t="shared" si="437"/>
        <v>0</v>
      </c>
      <c r="F151" s="739">
        <f t="shared" si="437"/>
        <v>0</v>
      </c>
      <c r="G151" s="739">
        <f t="shared" ref="G151:H151" si="438">+G152+G153</f>
        <v>0</v>
      </c>
      <c r="H151" s="739">
        <f t="shared" si="438"/>
        <v>0</v>
      </c>
      <c r="I151" s="739">
        <f t="shared" si="433"/>
        <v>0</v>
      </c>
      <c r="J151" s="172">
        <f t="shared" si="437"/>
        <v>0</v>
      </c>
      <c r="K151" s="172">
        <f t="shared" si="437"/>
        <v>0</v>
      </c>
      <c r="L151" s="172">
        <f t="shared" si="437"/>
        <v>0</v>
      </c>
      <c r="M151" s="172">
        <f t="shared" ref="M151" si="439">+M152+M153</f>
        <v>0</v>
      </c>
    </row>
    <row r="152" spans="1:13">
      <c r="A152" s="647"/>
      <c r="B152" s="652" t="s">
        <v>336</v>
      </c>
      <c r="C152" s="172"/>
      <c r="D152" s="172"/>
      <c r="E152" s="172"/>
      <c r="F152" s="739"/>
      <c r="G152" s="739"/>
      <c r="H152" s="739"/>
      <c r="I152" s="739">
        <f t="shared" si="433"/>
        <v>0</v>
      </c>
      <c r="J152" s="172"/>
      <c r="K152" s="172"/>
      <c r="L152" s="172"/>
      <c r="M152" s="172"/>
    </row>
    <row r="153" spans="1:13">
      <c r="A153" s="647"/>
      <c r="B153" s="652" t="s">
        <v>337</v>
      </c>
      <c r="C153" s="172"/>
      <c r="D153" s="172"/>
      <c r="E153" s="172"/>
      <c r="F153" s="739"/>
      <c r="G153" s="739"/>
      <c r="H153" s="739"/>
      <c r="I153" s="739">
        <f t="shared" si="433"/>
        <v>0</v>
      </c>
      <c r="J153" s="172"/>
      <c r="K153" s="172"/>
      <c r="L153" s="172"/>
      <c r="M153" s="172"/>
    </row>
    <row r="154" spans="1:13">
      <c r="A154" s="647">
        <v>4</v>
      </c>
      <c r="B154" s="647" t="s">
        <v>327</v>
      </c>
      <c r="C154" s="172">
        <f t="shared" ref="C154:L154" si="440">+C155+C156</f>
        <v>0</v>
      </c>
      <c r="D154" s="172">
        <f t="shared" si="440"/>
        <v>0</v>
      </c>
      <c r="E154" s="172">
        <f t="shared" si="440"/>
        <v>0</v>
      </c>
      <c r="F154" s="739">
        <f t="shared" si="440"/>
        <v>0</v>
      </c>
      <c r="G154" s="739">
        <f t="shared" ref="G154:H154" si="441">+G155+G156</f>
        <v>0</v>
      </c>
      <c r="H154" s="739">
        <f t="shared" si="441"/>
        <v>0</v>
      </c>
      <c r="I154" s="739">
        <f t="shared" si="433"/>
        <v>0</v>
      </c>
      <c r="J154" s="172">
        <f t="shared" si="440"/>
        <v>0</v>
      </c>
      <c r="K154" s="172">
        <f t="shared" si="440"/>
        <v>0</v>
      </c>
      <c r="L154" s="172">
        <f t="shared" si="440"/>
        <v>0</v>
      </c>
      <c r="M154" s="172">
        <f t="shared" ref="M154" si="442">+M155+M156</f>
        <v>0</v>
      </c>
    </row>
    <row r="155" spans="1:13">
      <c r="A155" s="647"/>
      <c r="B155" s="652" t="s">
        <v>338</v>
      </c>
      <c r="C155" s="172"/>
      <c r="D155" s="172"/>
      <c r="E155" s="172"/>
      <c r="F155" s="739"/>
      <c r="G155" s="739"/>
      <c r="H155" s="739"/>
      <c r="I155" s="739">
        <f t="shared" si="433"/>
        <v>0</v>
      </c>
      <c r="J155" s="172"/>
      <c r="K155" s="172"/>
      <c r="L155" s="172"/>
      <c r="M155" s="172"/>
    </row>
    <row r="156" spans="1:13">
      <c r="A156" s="647"/>
      <c r="B156" s="652" t="s">
        <v>339</v>
      </c>
      <c r="C156" s="172"/>
      <c r="D156" s="172"/>
      <c r="E156" s="172"/>
      <c r="F156" s="172"/>
      <c r="G156" s="172"/>
      <c r="H156" s="172"/>
      <c r="I156" s="739">
        <f t="shared" si="433"/>
        <v>0</v>
      </c>
      <c r="J156" s="172"/>
      <c r="K156" s="172"/>
      <c r="L156" s="172"/>
      <c r="M156" s="172"/>
    </row>
    <row r="157" spans="1:13">
      <c r="A157" s="647">
        <v>5</v>
      </c>
      <c r="B157" s="647" t="s">
        <v>134</v>
      </c>
      <c r="C157" s="172"/>
      <c r="D157" s="172"/>
      <c r="E157" s="172"/>
      <c r="F157" s="172"/>
      <c r="G157" s="172"/>
      <c r="H157" s="172"/>
      <c r="I157" s="739">
        <f t="shared" si="433"/>
        <v>0</v>
      </c>
      <c r="J157" s="172"/>
      <c r="K157" s="172"/>
      <c r="L157" s="172"/>
      <c r="M157" s="172"/>
    </row>
    <row r="158" spans="1:13">
      <c r="A158" s="647">
        <v>6</v>
      </c>
      <c r="B158" s="647" t="s">
        <v>322</v>
      </c>
      <c r="C158" s="172">
        <f t="shared" ref="C158:L158" si="443">+C134-C142-C146-C151-C154-C157</f>
        <v>0</v>
      </c>
      <c r="D158" s="172">
        <f t="shared" si="443"/>
        <v>0</v>
      </c>
      <c r="E158" s="172">
        <f t="shared" si="443"/>
        <v>0</v>
      </c>
      <c r="F158" s="172">
        <f t="shared" si="443"/>
        <v>0</v>
      </c>
      <c r="G158" s="172">
        <f t="shared" ref="G158:H158" si="444">+G134-G142-G146-G151-G154-G157</f>
        <v>0</v>
      </c>
      <c r="H158" s="172">
        <f t="shared" si="444"/>
        <v>0</v>
      </c>
      <c r="I158" s="757">
        <f t="shared" si="433"/>
        <v>0</v>
      </c>
      <c r="J158" s="172">
        <f t="shared" si="443"/>
        <v>0</v>
      </c>
      <c r="K158" s="172">
        <f t="shared" si="443"/>
        <v>0</v>
      </c>
      <c r="L158" s="172">
        <f t="shared" si="443"/>
        <v>0</v>
      </c>
      <c r="M158" s="172">
        <f t="shared" ref="M158" si="445">+M134-M142-M146-M151-M154-M157</f>
        <v>0</v>
      </c>
    </row>
    <row r="159" spans="1:13">
      <c r="A159" s="648"/>
      <c r="B159" s="649" t="s">
        <v>328</v>
      </c>
      <c r="C159" s="167">
        <f t="shared" ref="C159:L159" si="446">SUM(C142:C157)+C158</f>
        <v>0</v>
      </c>
      <c r="D159" s="167">
        <f t="shared" si="446"/>
        <v>0</v>
      </c>
      <c r="E159" s="167">
        <f t="shared" si="446"/>
        <v>0</v>
      </c>
      <c r="F159" s="167">
        <f t="shared" si="446"/>
        <v>0</v>
      </c>
      <c r="G159" s="167">
        <f t="shared" ref="G159:H159" si="447">SUM(G142:G157)+G158</f>
        <v>0</v>
      </c>
      <c r="H159" s="167">
        <f t="shared" si="447"/>
        <v>0</v>
      </c>
      <c r="I159" s="756">
        <f t="shared" si="433"/>
        <v>0</v>
      </c>
      <c r="J159" s="167">
        <f t="shared" si="446"/>
        <v>0</v>
      </c>
      <c r="K159" s="167">
        <f t="shared" si="446"/>
        <v>0</v>
      </c>
      <c r="L159" s="167">
        <f t="shared" si="446"/>
        <v>0</v>
      </c>
      <c r="M159" s="167">
        <f t="shared" ref="M159" si="448">SUM(M142:M157)+M158</f>
        <v>0</v>
      </c>
    </row>
  </sheetData>
  <mergeCells count="22">
    <mergeCell ref="M6:M7"/>
    <mergeCell ref="M140:M141"/>
    <mergeCell ref="F140:I140"/>
    <mergeCell ref="L6:L7"/>
    <mergeCell ref="A138:L138"/>
    <mergeCell ref="K140:K141"/>
    <mergeCell ref="L140:L141"/>
    <mergeCell ref="C140:C141"/>
    <mergeCell ref="D140:D141"/>
    <mergeCell ref="E140:E141"/>
    <mergeCell ref="J140:J141"/>
    <mergeCell ref="A4:L4"/>
    <mergeCell ref="C139:D139"/>
    <mergeCell ref="E139:L139"/>
    <mergeCell ref="C6:C7"/>
    <mergeCell ref="E6:E7"/>
    <mergeCell ref="J6:J7"/>
    <mergeCell ref="K6:K7"/>
    <mergeCell ref="D6:D7"/>
    <mergeCell ref="F5:L5"/>
    <mergeCell ref="C5:E5"/>
    <mergeCell ref="F6:I6"/>
  </mergeCells>
  <pageMargins left="0.35433070866141736" right="0" top="0.27559055118110237" bottom="0.19685039370078741" header="7.874015748031496E-2" footer="0.19685039370078741"/>
  <pageSetup paperSize="9" scale="71" fitToHeight="0" orientation="landscape" r:id="rId1"/>
  <headerFooter alignWithMargins="0">
    <oddFooter>&amp;R&amp;"AngsanaUPC,ตัวปกติ"&amp;8&amp;F/&amp;A</oddFooter>
  </headerFooter>
  <rowBreaks count="1" manualBreakCount="1">
    <brk id="134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50"/>
    <pageSetUpPr fitToPage="1"/>
  </sheetPr>
  <dimension ref="A1:K26"/>
  <sheetViews>
    <sheetView showGridLines="0" view="pageBreakPreview" zoomScale="90" zoomScaleNormal="100" workbookViewId="0">
      <selection activeCell="H17" sqref="H17"/>
    </sheetView>
  </sheetViews>
  <sheetFormatPr defaultRowHeight="18.75"/>
  <cols>
    <col min="1" max="1" width="24.140625" style="106" customWidth="1"/>
    <col min="2" max="2" width="15.140625" style="106" customWidth="1"/>
    <col min="3" max="3" width="14.5703125" style="80" customWidth="1"/>
    <col min="4" max="4" width="18.85546875" style="80" customWidth="1"/>
    <col min="5" max="8" width="14.5703125" style="80" customWidth="1"/>
    <col min="9" max="9" width="22.42578125" style="80" customWidth="1"/>
    <col min="10" max="10" width="31.140625" style="80" bestFit="1" customWidth="1"/>
    <col min="11" max="11" width="32.7109375" style="80" customWidth="1"/>
    <col min="12" max="258" width="9.140625" style="81"/>
    <col min="259" max="259" width="24.140625" style="81" customWidth="1"/>
    <col min="260" max="260" width="0" style="81" hidden="1" customWidth="1"/>
    <col min="261" max="261" width="16.7109375" style="81" customWidth="1"/>
    <col min="262" max="264" width="17" style="81" customWidth="1"/>
    <col min="265" max="265" width="30.85546875" style="81" customWidth="1"/>
    <col min="266" max="266" width="31.140625" style="81" bestFit="1" customWidth="1"/>
    <col min="267" max="267" width="32.7109375" style="81" customWidth="1"/>
    <col min="268" max="514" width="9.140625" style="81"/>
    <col min="515" max="515" width="24.140625" style="81" customWidth="1"/>
    <col min="516" max="516" width="0" style="81" hidden="1" customWidth="1"/>
    <col min="517" max="517" width="16.7109375" style="81" customWidth="1"/>
    <col min="518" max="520" width="17" style="81" customWidth="1"/>
    <col min="521" max="521" width="30.85546875" style="81" customWidth="1"/>
    <col min="522" max="522" width="31.140625" style="81" bestFit="1" customWidth="1"/>
    <col min="523" max="523" width="32.7109375" style="81" customWidth="1"/>
    <col min="524" max="770" width="9.140625" style="81"/>
    <col min="771" max="771" width="24.140625" style="81" customWidth="1"/>
    <col min="772" max="772" width="0" style="81" hidden="1" customWidth="1"/>
    <col min="773" max="773" width="16.7109375" style="81" customWidth="1"/>
    <col min="774" max="776" width="17" style="81" customWidth="1"/>
    <col min="777" max="777" width="30.85546875" style="81" customWidth="1"/>
    <col min="778" max="778" width="31.140625" style="81" bestFit="1" customWidth="1"/>
    <col min="779" max="779" width="32.7109375" style="81" customWidth="1"/>
    <col min="780" max="1026" width="9.140625" style="81"/>
    <col min="1027" max="1027" width="24.140625" style="81" customWidth="1"/>
    <col min="1028" max="1028" width="0" style="81" hidden="1" customWidth="1"/>
    <col min="1029" max="1029" width="16.7109375" style="81" customWidth="1"/>
    <col min="1030" max="1032" width="17" style="81" customWidth="1"/>
    <col min="1033" max="1033" width="30.85546875" style="81" customWidth="1"/>
    <col min="1034" max="1034" width="31.140625" style="81" bestFit="1" customWidth="1"/>
    <col min="1035" max="1035" width="32.7109375" style="81" customWidth="1"/>
    <col min="1036" max="1282" width="9.140625" style="81"/>
    <col min="1283" max="1283" width="24.140625" style="81" customWidth="1"/>
    <col min="1284" max="1284" width="0" style="81" hidden="1" customWidth="1"/>
    <col min="1285" max="1285" width="16.7109375" style="81" customWidth="1"/>
    <col min="1286" max="1288" width="17" style="81" customWidth="1"/>
    <col min="1289" max="1289" width="30.85546875" style="81" customWidth="1"/>
    <col min="1290" max="1290" width="31.140625" style="81" bestFit="1" customWidth="1"/>
    <col min="1291" max="1291" width="32.7109375" style="81" customWidth="1"/>
    <col min="1292" max="1538" width="9.140625" style="81"/>
    <col min="1539" max="1539" width="24.140625" style="81" customWidth="1"/>
    <col min="1540" max="1540" width="0" style="81" hidden="1" customWidth="1"/>
    <col min="1541" max="1541" width="16.7109375" style="81" customWidth="1"/>
    <col min="1542" max="1544" width="17" style="81" customWidth="1"/>
    <col min="1545" max="1545" width="30.85546875" style="81" customWidth="1"/>
    <col min="1546" max="1546" width="31.140625" style="81" bestFit="1" customWidth="1"/>
    <col min="1547" max="1547" width="32.7109375" style="81" customWidth="1"/>
    <col min="1548" max="1794" width="9.140625" style="81"/>
    <col min="1795" max="1795" width="24.140625" style="81" customWidth="1"/>
    <col min="1796" max="1796" width="0" style="81" hidden="1" customWidth="1"/>
    <col min="1797" max="1797" width="16.7109375" style="81" customWidth="1"/>
    <col min="1798" max="1800" width="17" style="81" customWidth="1"/>
    <col min="1801" max="1801" width="30.85546875" style="81" customWidth="1"/>
    <col min="1802" max="1802" width="31.140625" style="81" bestFit="1" customWidth="1"/>
    <col min="1803" max="1803" width="32.7109375" style="81" customWidth="1"/>
    <col min="1804" max="2050" width="9.140625" style="81"/>
    <col min="2051" max="2051" width="24.140625" style="81" customWidth="1"/>
    <col min="2052" max="2052" width="0" style="81" hidden="1" customWidth="1"/>
    <col min="2053" max="2053" width="16.7109375" style="81" customWidth="1"/>
    <col min="2054" max="2056" width="17" style="81" customWidth="1"/>
    <col min="2057" max="2057" width="30.85546875" style="81" customWidth="1"/>
    <col min="2058" max="2058" width="31.140625" style="81" bestFit="1" customWidth="1"/>
    <col min="2059" max="2059" width="32.7109375" style="81" customWidth="1"/>
    <col min="2060" max="2306" width="9.140625" style="81"/>
    <col min="2307" max="2307" width="24.140625" style="81" customWidth="1"/>
    <col min="2308" max="2308" width="0" style="81" hidden="1" customWidth="1"/>
    <col min="2309" max="2309" width="16.7109375" style="81" customWidth="1"/>
    <col min="2310" max="2312" width="17" style="81" customWidth="1"/>
    <col min="2313" max="2313" width="30.85546875" style="81" customWidth="1"/>
    <col min="2314" max="2314" width="31.140625" style="81" bestFit="1" customWidth="1"/>
    <col min="2315" max="2315" width="32.7109375" style="81" customWidth="1"/>
    <col min="2316" max="2562" width="9.140625" style="81"/>
    <col min="2563" max="2563" width="24.140625" style="81" customWidth="1"/>
    <col min="2564" max="2564" width="0" style="81" hidden="1" customWidth="1"/>
    <col min="2565" max="2565" width="16.7109375" style="81" customWidth="1"/>
    <col min="2566" max="2568" width="17" style="81" customWidth="1"/>
    <col min="2569" max="2569" width="30.85546875" style="81" customWidth="1"/>
    <col min="2570" max="2570" width="31.140625" style="81" bestFit="1" customWidth="1"/>
    <col min="2571" max="2571" width="32.7109375" style="81" customWidth="1"/>
    <col min="2572" max="2818" width="9.140625" style="81"/>
    <col min="2819" max="2819" width="24.140625" style="81" customWidth="1"/>
    <col min="2820" max="2820" width="0" style="81" hidden="1" customWidth="1"/>
    <col min="2821" max="2821" width="16.7109375" style="81" customWidth="1"/>
    <col min="2822" max="2824" width="17" style="81" customWidth="1"/>
    <col min="2825" max="2825" width="30.85546875" style="81" customWidth="1"/>
    <col min="2826" max="2826" width="31.140625" style="81" bestFit="1" customWidth="1"/>
    <col min="2827" max="2827" width="32.7109375" style="81" customWidth="1"/>
    <col min="2828" max="3074" width="9.140625" style="81"/>
    <col min="3075" max="3075" width="24.140625" style="81" customWidth="1"/>
    <col min="3076" max="3076" width="0" style="81" hidden="1" customWidth="1"/>
    <col min="3077" max="3077" width="16.7109375" style="81" customWidth="1"/>
    <col min="3078" max="3080" width="17" style="81" customWidth="1"/>
    <col min="3081" max="3081" width="30.85546875" style="81" customWidth="1"/>
    <col min="3082" max="3082" width="31.140625" style="81" bestFit="1" customWidth="1"/>
    <col min="3083" max="3083" width="32.7109375" style="81" customWidth="1"/>
    <col min="3084" max="3330" width="9.140625" style="81"/>
    <col min="3331" max="3331" width="24.140625" style="81" customWidth="1"/>
    <col min="3332" max="3332" width="0" style="81" hidden="1" customWidth="1"/>
    <col min="3333" max="3333" width="16.7109375" style="81" customWidth="1"/>
    <col min="3334" max="3336" width="17" style="81" customWidth="1"/>
    <col min="3337" max="3337" width="30.85546875" style="81" customWidth="1"/>
    <col min="3338" max="3338" width="31.140625" style="81" bestFit="1" customWidth="1"/>
    <col min="3339" max="3339" width="32.7109375" style="81" customWidth="1"/>
    <col min="3340" max="3586" width="9.140625" style="81"/>
    <col min="3587" max="3587" width="24.140625" style="81" customWidth="1"/>
    <col min="3588" max="3588" width="0" style="81" hidden="1" customWidth="1"/>
    <col min="3589" max="3589" width="16.7109375" style="81" customWidth="1"/>
    <col min="3590" max="3592" width="17" style="81" customWidth="1"/>
    <col min="3593" max="3593" width="30.85546875" style="81" customWidth="1"/>
    <col min="3594" max="3594" width="31.140625" style="81" bestFit="1" customWidth="1"/>
    <col min="3595" max="3595" width="32.7109375" style="81" customWidth="1"/>
    <col min="3596" max="3842" width="9.140625" style="81"/>
    <col min="3843" max="3843" width="24.140625" style="81" customWidth="1"/>
    <col min="3844" max="3844" width="0" style="81" hidden="1" customWidth="1"/>
    <col min="3845" max="3845" width="16.7109375" style="81" customWidth="1"/>
    <col min="3846" max="3848" width="17" style="81" customWidth="1"/>
    <col min="3849" max="3849" width="30.85546875" style="81" customWidth="1"/>
    <col min="3850" max="3850" width="31.140625" style="81" bestFit="1" customWidth="1"/>
    <col min="3851" max="3851" width="32.7109375" style="81" customWidth="1"/>
    <col min="3852" max="4098" width="9.140625" style="81"/>
    <col min="4099" max="4099" width="24.140625" style="81" customWidth="1"/>
    <col min="4100" max="4100" width="0" style="81" hidden="1" customWidth="1"/>
    <col min="4101" max="4101" width="16.7109375" style="81" customWidth="1"/>
    <col min="4102" max="4104" width="17" style="81" customWidth="1"/>
    <col min="4105" max="4105" width="30.85546875" style="81" customWidth="1"/>
    <col min="4106" max="4106" width="31.140625" style="81" bestFit="1" customWidth="1"/>
    <col min="4107" max="4107" width="32.7109375" style="81" customWidth="1"/>
    <col min="4108" max="4354" width="9.140625" style="81"/>
    <col min="4355" max="4355" width="24.140625" style="81" customWidth="1"/>
    <col min="4356" max="4356" width="0" style="81" hidden="1" customWidth="1"/>
    <col min="4357" max="4357" width="16.7109375" style="81" customWidth="1"/>
    <col min="4358" max="4360" width="17" style="81" customWidth="1"/>
    <col min="4361" max="4361" width="30.85546875" style="81" customWidth="1"/>
    <col min="4362" max="4362" width="31.140625" style="81" bestFit="1" customWidth="1"/>
    <col min="4363" max="4363" width="32.7109375" style="81" customWidth="1"/>
    <col min="4364" max="4610" width="9.140625" style="81"/>
    <col min="4611" max="4611" width="24.140625" style="81" customWidth="1"/>
    <col min="4612" max="4612" width="0" style="81" hidden="1" customWidth="1"/>
    <col min="4613" max="4613" width="16.7109375" style="81" customWidth="1"/>
    <col min="4614" max="4616" width="17" style="81" customWidth="1"/>
    <col min="4617" max="4617" width="30.85546875" style="81" customWidth="1"/>
    <col min="4618" max="4618" width="31.140625" style="81" bestFit="1" customWidth="1"/>
    <col min="4619" max="4619" width="32.7109375" style="81" customWidth="1"/>
    <col min="4620" max="4866" width="9.140625" style="81"/>
    <col min="4867" max="4867" width="24.140625" style="81" customWidth="1"/>
    <col min="4868" max="4868" width="0" style="81" hidden="1" customWidth="1"/>
    <col min="4869" max="4869" width="16.7109375" style="81" customWidth="1"/>
    <col min="4870" max="4872" width="17" style="81" customWidth="1"/>
    <col min="4873" max="4873" width="30.85546875" style="81" customWidth="1"/>
    <col min="4874" max="4874" width="31.140625" style="81" bestFit="1" customWidth="1"/>
    <col min="4875" max="4875" width="32.7109375" style="81" customWidth="1"/>
    <col min="4876" max="5122" width="9.140625" style="81"/>
    <col min="5123" max="5123" width="24.140625" style="81" customWidth="1"/>
    <col min="5124" max="5124" width="0" style="81" hidden="1" customWidth="1"/>
    <col min="5125" max="5125" width="16.7109375" style="81" customWidth="1"/>
    <col min="5126" max="5128" width="17" style="81" customWidth="1"/>
    <col min="5129" max="5129" width="30.85546875" style="81" customWidth="1"/>
    <col min="5130" max="5130" width="31.140625" style="81" bestFit="1" customWidth="1"/>
    <col min="5131" max="5131" width="32.7109375" style="81" customWidth="1"/>
    <col min="5132" max="5378" width="9.140625" style="81"/>
    <col min="5379" max="5379" width="24.140625" style="81" customWidth="1"/>
    <col min="5380" max="5380" width="0" style="81" hidden="1" customWidth="1"/>
    <col min="5381" max="5381" width="16.7109375" style="81" customWidth="1"/>
    <col min="5382" max="5384" width="17" style="81" customWidth="1"/>
    <col min="5385" max="5385" width="30.85546875" style="81" customWidth="1"/>
    <col min="5386" max="5386" width="31.140625" style="81" bestFit="1" customWidth="1"/>
    <col min="5387" max="5387" width="32.7109375" style="81" customWidth="1"/>
    <col min="5388" max="5634" width="9.140625" style="81"/>
    <col min="5635" max="5635" width="24.140625" style="81" customWidth="1"/>
    <col min="5636" max="5636" width="0" style="81" hidden="1" customWidth="1"/>
    <col min="5637" max="5637" width="16.7109375" style="81" customWidth="1"/>
    <col min="5638" max="5640" width="17" style="81" customWidth="1"/>
    <col min="5641" max="5641" width="30.85546875" style="81" customWidth="1"/>
    <col min="5642" max="5642" width="31.140625" style="81" bestFit="1" customWidth="1"/>
    <col min="5643" max="5643" width="32.7109375" style="81" customWidth="1"/>
    <col min="5644" max="5890" width="9.140625" style="81"/>
    <col min="5891" max="5891" width="24.140625" style="81" customWidth="1"/>
    <col min="5892" max="5892" width="0" style="81" hidden="1" customWidth="1"/>
    <col min="5893" max="5893" width="16.7109375" style="81" customWidth="1"/>
    <col min="5894" max="5896" width="17" style="81" customWidth="1"/>
    <col min="5897" max="5897" width="30.85546875" style="81" customWidth="1"/>
    <col min="5898" max="5898" width="31.140625" style="81" bestFit="1" customWidth="1"/>
    <col min="5899" max="5899" width="32.7109375" style="81" customWidth="1"/>
    <col min="5900" max="6146" width="9.140625" style="81"/>
    <col min="6147" max="6147" width="24.140625" style="81" customWidth="1"/>
    <col min="6148" max="6148" width="0" style="81" hidden="1" customWidth="1"/>
    <col min="6149" max="6149" width="16.7109375" style="81" customWidth="1"/>
    <col min="6150" max="6152" width="17" style="81" customWidth="1"/>
    <col min="6153" max="6153" width="30.85546875" style="81" customWidth="1"/>
    <col min="6154" max="6154" width="31.140625" style="81" bestFit="1" customWidth="1"/>
    <col min="6155" max="6155" width="32.7109375" style="81" customWidth="1"/>
    <col min="6156" max="6402" width="9.140625" style="81"/>
    <col min="6403" max="6403" width="24.140625" style="81" customWidth="1"/>
    <col min="6404" max="6404" width="0" style="81" hidden="1" customWidth="1"/>
    <col min="6405" max="6405" width="16.7109375" style="81" customWidth="1"/>
    <col min="6406" max="6408" width="17" style="81" customWidth="1"/>
    <col min="6409" max="6409" width="30.85546875" style="81" customWidth="1"/>
    <col min="6410" max="6410" width="31.140625" style="81" bestFit="1" customWidth="1"/>
    <col min="6411" max="6411" width="32.7109375" style="81" customWidth="1"/>
    <col min="6412" max="6658" width="9.140625" style="81"/>
    <col min="6659" max="6659" width="24.140625" style="81" customWidth="1"/>
    <col min="6660" max="6660" width="0" style="81" hidden="1" customWidth="1"/>
    <col min="6661" max="6661" width="16.7109375" style="81" customWidth="1"/>
    <col min="6662" max="6664" width="17" style="81" customWidth="1"/>
    <col min="6665" max="6665" width="30.85546875" style="81" customWidth="1"/>
    <col min="6666" max="6666" width="31.140625" style="81" bestFit="1" customWidth="1"/>
    <col min="6667" max="6667" width="32.7109375" style="81" customWidth="1"/>
    <col min="6668" max="6914" width="9.140625" style="81"/>
    <col min="6915" max="6915" width="24.140625" style="81" customWidth="1"/>
    <col min="6916" max="6916" width="0" style="81" hidden="1" customWidth="1"/>
    <col min="6917" max="6917" width="16.7109375" style="81" customWidth="1"/>
    <col min="6918" max="6920" width="17" style="81" customWidth="1"/>
    <col min="6921" max="6921" width="30.85546875" style="81" customWidth="1"/>
    <col min="6922" max="6922" width="31.140625" style="81" bestFit="1" customWidth="1"/>
    <col min="6923" max="6923" width="32.7109375" style="81" customWidth="1"/>
    <col min="6924" max="7170" width="9.140625" style="81"/>
    <col min="7171" max="7171" width="24.140625" style="81" customWidth="1"/>
    <col min="7172" max="7172" width="0" style="81" hidden="1" customWidth="1"/>
    <col min="7173" max="7173" width="16.7109375" style="81" customWidth="1"/>
    <col min="7174" max="7176" width="17" style="81" customWidth="1"/>
    <col min="7177" max="7177" width="30.85546875" style="81" customWidth="1"/>
    <col min="7178" max="7178" width="31.140625" style="81" bestFit="1" customWidth="1"/>
    <col min="7179" max="7179" width="32.7109375" style="81" customWidth="1"/>
    <col min="7180" max="7426" width="9.140625" style="81"/>
    <col min="7427" max="7427" width="24.140625" style="81" customWidth="1"/>
    <col min="7428" max="7428" width="0" style="81" hidden="1" customWidth="1"/>
    <col min="7429" max="7429" width="16.7109375" style="81" customWidth="1"/>
    <col min="7430" max="7432" width="17" style="81" customWidth="1"/>
    <col min="7433" max="7433" width="30.85546875" style="81" customWidth="1"/>
    <col min="7434" max="7434" width="31.140625" style="81" bestFit="1" customWidth="1"/>
    <col min="7435" max="7435" width="32.7109375" style="81" customWidth="1"/>
    <col min="7436" max="7682" width="9.140625" style="81"/>
    <col min="7683" max="7683" width="24.140625" style="81" customWidth="1"/>
    <col min="7684" max="7684" width="0" style="81" hidden="1" customWidth="1"/>
    <col min="7685" max="7685" width="16.7109375" style="81" customWidth="1"/>
    <col min="7686" max="7688" width="17" style="81" customWidth="1"/>
    <col min="7689" max="7689" width="30.85546875" style="81" customWidth="1"/>
    <col min="7690" max="7690" width="31.140625" style="81" bestFit="1" customWidth="1"/>
    <col min="7691" max="7691" width="32.7109375" style="81" customWidth="1"/>
    <col min="7692" max="7938" width="9.140625" style="81"/>
    <col min="7939" max="7939" width="24.140625" style="81" customWidth="1"/>
    <col min="7940" max="7940" width="0" style="81" hidden="1" customWidth="1"/>
    <col min="7941" max="7941" width="16.7109375" style="81" customWidth="1"/>
    <col min="7942" max="7944" width="17" style="81" customWidth="1"/>
    <col min="7945" max="7945" width="30.85546875" style="81" customWidth="1"/>
    <col min="7946" max="7946" width="31.140625" style="81" bestFit="1" customWidth="1"/>
    <col min="7947" max="7947" width="32.7109375" style="81" customWidth="1"/>
    <col min="7948" max="8194" width="9.140625" style="81"/>
    <col min="8195" max="8195" width="24.140625" style="81" customWidth="1"/>
    <col min="8196" max="8196" width="0" style="81" hidden="1" customWidth="1"/>
    <col min="8197" max="8197" width="16.7109375" style="81" customWidth="1"/>
    <col min="8198" max="8200" width="17" style="81" customWidth="1"/>
    <col min="8201" max="8201" width="30.85546875" style="81" customWidth="1"/>
    <col min="8202" max="8202" width="31.140625" style="81" bestFit="1" customWidth="1"/>
    <col min="8203" max="8203" width="32.7109375" style="81" customWidth="1"/>
    <col min="8204" max="8450" width="9.140625" style="81"/>
    <col min="8451" max="8451" width="24.140625" style="81" customWidth="1"/>
    <col min="8452" max="8452" width="0" style="81" hidden="1" customWidth="1"/>
    <col min="8453" max="8453" width="16.7109375" style="81" customWidth="1"/>
    <col min="8454" max="8456" width="17" style="81" customWidth="1"/>
    <col min="8457" max="8457" width="30.85546875" style="81" customWidth="1"/>
    <col min="8458" max="8458" width="31.140625" style="81" bestFit="1" customWidth="1"/>
    <col min="8459" max="8459" width="32.7109375" style="81" customWidth="1"/>
    <col min="8460" max="8706" width="9.140625" style="81"/>
    <col min="8707" max="8707" width="24.140625" style="81" customWidth="1"/>
    <col min="8708" max="8708" width="0" style="81" hidden="1" customWidth="1"/>
    <col min="8709" max="8709" width="16.7109375" style="81" customWidth="1"/>
    <col min="8710" max="8712" width="17" style="81" customWidth="1"/>
    <col min="8713" max="8713" width="30.85546875" style="81" customWidth="1"/>
    <col min="8714" max="8714" width="31.140625" style="81" bestFit="1" customWidth="1"/>
    <col min="8715" max="8715" width="32.7109375" style="81" customWidth="1"/>
    <col min="8716" max="8962" width="9.140625" style="81"/>
    <col min="8963" max="8963" width="24.140625" style="81" customWidth="1"/>
    <col min="8964" max="8964" width="0" style="81" hidden="1" customWidth="1"/>
    <col min="8965" max="8965" width="16.7109375" style="81" customWidth="1"/>
    <col min="8966" max="8968" width="17" style="81" customWidth="1"/>
    <col min="8969" max="8969" width="30.85546875" style="81" customWidth="1"/>
    <col min="8970" max="8970" width="31.140625" style="81" bestFit="1" customWidth="1"/>
    <col min="8971" max="8971" width="32.7109375" style="81" customWidth="1"/>
    <col min="8972" max="9218" width="9.140625" style="81"/>
    <col min="9219" max="9219" width="24.140625" style="81" customWidth="1"/>
    <col min="9220" max="9220" width="0" style="81" hidden="1" customWidth="1"/>
    <col min="9221" max="9221" width="16.7109375" style="81" customWidth="1"/>
    <col min="9222" max="9224" width="17" style="81" customWidth="1"/>
    <col min="9225" max="9225" width="30.85546875" style="81" customWidth="1"/>
    <col min="9226" max="9226" width="31.140625" style="81" bestFit="1" customWidth="1"/>
    <col min="9227" max="9227" width="32.7109375" style="81" customWidth="1"/>
    <col min="9228" max="9474" width="9.140625" style="81"/>
    <col min="9475" max="9475" width="24.140625" style="81" customWidth="1"/>
    <col min="9476" max="9476" width="0" style="81" hidden="1" customWidth="1"/>
    <col min="9477" max="9477" width="16.7109375" style="81" customWidth="1"/>
    <col min="9478" max="9480" width="17" style="81" customWidth="1"/>
    <col min="9481" max="9481" width="30.85546875" style="81" customWidth="1"/>
    <col min="9482" max="9482" width="31.140625" style="81" bestFit="1" customWidth="1"/>
    <col min="9483" max="9483" width="32.7109375" style="81" customWidth="1"/>
    <col min="9484" max="9730" width="9.140625" style="81"/>
    <col min="9731" max="9731" width="24.140625" style="81" customWidth="1"/>
    <col min="9732" max="9732" width="0" style="81" hidden="1" customWidth="1"/>
    <col min="9733" max="9733" width="16.7109375" style="81" customWidth="1"/>
    <col min="9734" max="9736" width="17" style="81" customWidth="1"/>
    <col min="9737" max="9737" width="30.85546875" style="81" customWidth="1"/>
    <col min="9738" max="9738" width="31.140625" style="81" bestFit="1" customWidth="1"/>
    <col min="9739" max="9739" width="32.7109375" style="81" customWidth="1"/>
    <col min="9740" max="9986" width="9.140625" style="81"/>
    <col min="9987" max="9987" width="24.140625" style="81" customWidth="1"/>
    <col min="9988" max="9988" width="0" style="81" hidden="1" customWidth="1"/>
    <col min="9989" max="9989" width="16.7109375" style="81" customWidth="1"/>
    <col min="9990" max="9992" width="17" style="81" customWidth="1"/>
    <col min="9993" max="9993" width="30.85546875" style="81" customWidth="1"/>
    <col min="9994" max="9994" width="31.140625" style="81" bestFit="1" customWidth="1"/>
    <col min="9995" max="9995" width="32.7109375" style="81" customWidth="1"/>
    <col min="9996" max="10242" width="9.140625" style="81"/>
    <col min="10243" max="10243" width="24.140625" style="81" customWidth="1"/>
    <col min="10244" max="10244" width="0" style="81" hidden="1" customWidth="1"/>
    <col min="10245" max="10245" width="16.7109375" style="81" customWidth="1"/>
    <col min="10246" max="10248" width="17" style="81" customWidth="1"/>
    <col min="10249" max="10249" width="30.85546875" style="81" customWidth="1"/>
    <col min="10250" max="10250" width="31.140625" style="81" bestFit="1" customWidth="1"/>
    <col min="10251" max="10251" width="32.7109375" style="81" customWidth="1"/>
    <col min="10252" max="10498" width="9.140625" style="81"/>
    <col min="10499" max="10499" width="24.140625" style="81" customWidth="1"/>
    <col min="10500" max="10500" width="0" style="81" hidden="1" customWidth="1"/>
    <col min="10501" max="10501" width="16.7109375" style="81" customWidth="1"/>
    <col min="10502" max="10504" width="17" style="81" customWidth="1"/>
    <col min="10505" max="10505" width="30.85546875" style="81" customWidth="1"/>
    <col min="10506" max="10506" width="31.140625" style="81" bestFit="1" customWidth="1"/>
    <col min="10507" max="10507" width="32.7109375" style="81" customWidth="1"/>
    <col min="10508" max="10754" width="9.140625" style="81"/>
    <col min="10755" max="10755" width="24.140625" style="81" customWidth="1"/>
    <col min="10756" max="10756" width="0" style="81" hidden="1" customWidth="1"/>
    <col min="10757" max="10757" width="16.7109375" style="81" customWidth="1"/>
    <col min="10758" max="10760" width="17" style="81" customWidth="1"/>
    <col min="10761" max="10761" width="30.85546875" style="81" customWidth="1"/>
    <col min="10762" max="10762" width="31.140625" style="81" bestFit="1" customWidth="1"/>
    <col min="10763" max="10763" width="32.7109375" style="81" customWidth="1"/>
    <col min="10764" max="11010" width="9.140625" style="81"/>
    <col min="11011" max="11011" width="24.140625" style="81" customWidth="1"/>
    <col min="11012" max="11012" width="0" style="81" hidden="1" customWidth="1"/>
    <col min="11013" max="11013" width="16.7109375" style="81" customWidth="1"/>
    <col min="11014" max="11016" width="17" style="81" customWidth="1"/>
    <col min="11017" max="11017" width="30.85546875" style="81" customWidth="1"/>
    <col min="11018" max="11018" width="31.140625" style="81" bestFit="1" customWidth="1"/>
    <col min="11019" max="11019" width="32.7109375" style="81" customWidth="1"/>
    <col min="11020" max="11266" width="9.140625" style="81"/>
    <col min="11267" max="11267" width="24.140625" style="81" customWidth="1"/>
    <col min="11268" max="11268" width="0" style="81" hidden="1" customWidth="1"/>
    <col min="11269" max="11269" width="16.7109375" style="81" customWidth="1"/>
    <col min="11270" max="11272" width="17" style="81" customWidth="1"/>
    <col min="11273" max="11273" width="30.85546875" style="81" customWidth="1"/>
    <col min="11274" max="11274" width="31.140625" style="81" bestFit="1" customWidth="1"/>
    <col min="11275" max="11275" width="32.7109375" style="81" customWidth="1"/>
    <col min="11276" max="11522" width="9.140625" style="81"/>
    <col min="11523" max="11523" width="24.140625" style="81" customWidth="1"/>
    <col min="11524" max="11524" width="0" style="81" hidden="1" customWidth="1"/>
    <col min="11525" max="11525" width="16.7109375" style="81" customWidth="1"/>
    <col min="11526" max="11528" width="17" style="81" customWidth="1"/>
    <col min="11529" max="11529" width="30.85546875" style="81" customWidth="1"/>
    <col min="11530" max="11530" width="31.140625" style="81" bestFit="1" customWidth="1"/>
    <col min="11531" max="11531" width="32.7109375" style="81" customWidth="1"/>
    <col min="11532" max="11778" width="9.140625" style="81"/>
    <col min="11779" max="11779" width="24.140625" style="81" customWidth="1"/>
    <col min="11780" max="11780" width="0" style="81" hidden="1" customWidth="1"/>
    <col min="11781" max="11781" width="16.7109375" style="81" customWidth="1"/>
    <col min="11782" max="11784" width="17" style="81" customWidth="1"/>
    <col min="11785" max="11785" width="30.85546875" style="81" customWidth="1"/>
    <col min="11786" max="11786" width="31.140625" style="81" bestFit="1" customWidth="1"/>
    <col min="11787" max="11787" width="32.7109375" style="81" customWidth="1"/>
    <col min="11788" max="12034" width="9.140625" style="81"/>
    <col min="12035" max="12035" width="24.140625" style="81" customWidth="1"/>
    <col min="12036" max="12036" width="0" style="81" hidden="1" customWidth="1"/>
    <col min="12037" max="12037" width="16.7109375" style="81" customWidth="1"/>
    <col min="12038" max="12040" width="17" style="81" customWidth="1"/>
    <col min="12041" max="12041" width="30.85546875" style="81" customWidth="1"/>
    <col min="12042" max="12042" width="31.140625" style="81" bestFit="1" customWidth="1"/>
    <col min="12043" max="12043" width="32.7109375" style="81" customWidth="1"/>
    <col min="12044" max="12290" width="9.140625" style="81"/>
    <col min="12291" max="12291" width="24.140625" style="81" customWidth="1"/>
    <col min="12292" max="12292" width="0" style="81" hidden="1" customWidth="1"/>
    <col min="12293" max="12293" width="16.7109375" style="81" customWidth="1"/>
    <col min="12294" max="12296" width="17" style="81" customWidth="1"/>
    <col min="12297" max="12297" width="30.85546875" style="81" customWidth="1"/>
    <col min="12298" max="12298" width="31.140625" style="81" bestFit="1" customWidth="1"/>
    <col min="12299" max="12299" width="32.7109375" style="81" customWidth="1"/>
    <col min="12300" max="12546" width="9.140625" style="81"/>
    <col min="12547" max="12547" width="24.140625" style="81" customWidth="1"/>
    <col min="12548" max="12548" width="0" style="81" hidden="1" customWidth="1"/>
    <col min="12549" max="12549" width="16.7109375" style="81" customWidth="1"/>
    <col min="12550" max="12552" width="17" style="81" customWidth="1"/>
    <col min="12553" max="12553" width="30.85546875" style="81" customWidth="1"/>
    <col min="12554" max="12554" width="31.140625" style="81" bestFit="1" customWidth="1"/>
    <col min="12555" max="12555" width="32.7109375" style="81" customWidth="1"/>
    <col min="12556" max="12802" width="9.140625" style="81"/>
    <col min="12803" max="12803" width="24.140625" style="81" customWidth="1"/>
    <col min="12804" max="12804" width="0" style="81" hidden="1" customWidth="1"/>
    <col min="12805" max="12805" width="16.7109375" style="81" customWidth="1"/>
    <col min="12806" max="12808" width="17" style="81" customWidth="1"/>
    <col min="12809" max="12809" width="30.85546875" style="81" customWidth="1"/>
    <col min="12810" max="12810" width="31.140625" style="81" bestFit="1" customWidth="1"/>
    <col min="12811" max="12811" width="32.7109375" style="81" customWidth="1"/>
    <col min="12812" max="13058" width="9.140625" style="81"/>
    <col min="13059" max="13059" width="24.140625" style="81" customWidth="1"/>
    <col min="13060" max="13060" width="0" style="81" hidden="1" customWidth="1"/>
    <col min="13061" max="13061" width="16.7109375" style="81" customWidth="1"/>
    <col min="13062" max="13064" width="17" style="81" customWidth="1"/>
    <col min="13065" max="13065" width="30.85546875" style="81" customWidth="1"/>
    <col min="13066" max="13066" width="31.140625" style="81" bestFit="1" customWidth="1"/>
    <col min="13067" max="13067" width="32.7109375" style="81" customWidth="1"/>
    <col min="13068" max="13314" width="9.140625" style="81"/>
    <col min="13315" max="13315" width="24.140625" style="81" customWidth="1"/>
    <col min="13316" max="13316" width="0" style="81" hidden="1" customWidth="1"/>
    <col min="13317" max="13317" width="16.7109375" style="81" customWidth="1"/>
    <col min="13318" max="13320" width="17" style="81" customWidth="1"/>
    <col min="13321" max="13321" width="30.85546875" style="81" customWidth="1"/>
    <col min="13322" max="13322" width="31.140625" style="81" bestFit="1" customWidth="1"/>
    <col min="13323" max="13323" width="32.7109375" style="81" customWidth="1"/>
    <col min="13324" max="13570" width="9.140625" style="81"/>
    <col min="13571" max="13571" width="24.140625" style="81" customWidth="1"/>
    <col min="13572" max="13572" width="0" style="81" hidden="1" customWidth="1"/>
    <col min="13573" max="13573" width="16.7109375" style="81" customWidth="1"/>
    <col min="13574" max="13576" width="17" style="81" customWidth="1"/>
    <col min="13577" max="13577" width="30.85546875" style="81" customWidth="1"/>
    <col min="13578" max="13578" width="31.140625" style="81" bestFit="1" customWidth="1"/>
    <col min="13579" max="13579" width="32.7109375" style="81" customWidth="1"/>
    <col min="13580" max="13826" width="9.140625" style="81"/>
    <col min="13827" max="13827" width="24.140625" style="81" customWidth="1"/>
    <col min="13828" max="13828" width="0" style="81" hidden="1" customWidth="1"/>
    <col min="13829" max="13829" width="16.7109375" style="81" customWidth="1"/>
    <col min="13830" max="13832" width="17" style="81" customWidth="1"/>
    <col min="13833" max="13833" width="30.85546875" style="81" customWidth="1"/>
    <col min="13834" max="13834" width="31.140625" style="81" bestFit="1" customWidth="1"/>
    <col min="13835" max="13835" width="32.7109375" style="81" customWidth="1"/>
    <col min="13836" max="14082" width="9.140625" style="81"/>
    <col min="14083" max="14083" width="24.140625" style="81" customWidth="1"/>
    <col min="14084" max="14084" width="0" style="81" hidden="1" customWidth="1"/>
    <col min="14085" max="14085" width="16.7109375" style="81" customWidth="1"/>
    <col min="14086" max="14088" width="17" style="81" customWidth="1"/>
    <col min="14089" max="14089" width="30.85546875" style="81" customWidth="1"/>
    <col min="14090" max="14090" width="31.140625" style="81" bestFit="1" customWidth="1"/>
    <col min="14091" max="14091" width="32.7109375" style="81" customWidth="1"/>
    <col min="14092" max="14338" width="9.140625" style="81"/>
    <col min="14339" max="14339" width="24.140625" style="81" customWidth="1"/>
    <col min="14340" max="14340" width="0" style="81" hidden="1" customWidth="1"/>
    <col min="14341" max="14341" width="16.7109375" style="81" customWidth="1"/>
    <col min="14342" max="14344" width="17" style="81" customWidth="1"/>
    <col min="14345" max="14345" width="30.85546875" style="81" customWidth="1"/>
    <col min="14346" max="14346" width="31.140625" style="81" bestFit="1" customWidth="1"/>
    <col min="14347" max="14347" width="32.7109375" style="81" customWidth="1"/>
    <col min="14348" max="14594" width="9.140625" style="81"/>
    <col min="14595" max="14595" width="24.140625" style="81" customWidth="1"/>
    <col min="14596" max="14596" width="0" style="81" hidden="1" customWidth="1"/>
    <col min="14597" max="14597" width="16.7109375" style="81" customWidth="1"/>
    <col min="14598" max="14600" width="17" style="81" customWidth="1"/>
    <col min="14601" max="14601" width="30.85546875" style="81" customWidth="1"/>
    <col min="14602" max="14602" width="31.140625" style="81" bestFit="1" customWidth="1"/>
    <col min="14603" max="14603" width="32.7109375" style="81" customWidth="1"/>
    <col min="14604" max="14850" width="9.140625" style="81"/>
    <col min="14851" max="14851" width="24.140625" style="81" customWidth="1"/>
    <col min="14852" max="14852" width="0" style="81" hidden="1" customWidth="1"/>
    <col min="14853" max="14853" width="16.7109375" style="81" customWidth="1"/>
    <col min="14854" max="14856" width="17" style="81" customWidth="1"/>
    <col min="14857" max="14857" width="30.85546875" style="81" customWidth="1"/>
    <col min="14858" max="14858" width="31.140625" style="81" bestFit="1" customWidth="1"/>
    <col min="14859" max="14859" width="32.7109375" style="81" customWidth="1"/>
    <col min="14860" max="15106" width="9.140625" style="81"/>
    <col min="15107" max="15107" width="24.140625" style="81" customWidth="1"/>
    <col min="15108" max="15108" width="0" style="81" hidden="1" customWidth="1"/>
    <col min="15109" max="15109" width="16.7109375" style="81" customWidth="1"/>
    <col min="15110" max="15112" width="17" style="81" customWidth="1"/>
    <col min="15113" max="15113" width="30.85546875" style="81" customWidth="1"/>
    <col min="15114" max="15114" width="31.140625" style="81" bestFit="1" customWidth="1"/>
    <col min="15115" max="15115" width="32.7109375" style="81" customWidth="1"/>
    <col min="15116" max="15362" width="9.140625" style="81"/>
    <col min="15363" max="15363" width="24.140625" style="81" customWidth="1"/>
    <col min="15364" max="15364" width="0" style="81" hidden="1" customWidth="1"/>
    <col min="15365" max="15365" width="16.7109375" style="81" customWidth="1"/>
    <col min="15366" max="15368" width="17" style="81" customWidth="1"/>
    <col min="15369" max="15369" width="30.85546875" style="81" customWidth="1"/>
    <col min="15370" max="15370" width="31.140625" style="81" bestFit="1" customWidth="1"/>
    <col min="15371" max="15371" width="32.7109375" style="81" customWidth="1"/>
    <col min="15372" max="15618" width="9.140625" style="81"/>
    <col min="15619" max="15619" width="24.140625" style="81" customWidth="1"/>
    <col min="15620" max="15620" width="0" style="81" hidden="1" customWidth="1"/>
    <col min="15621" max="15621" width="16.7109375" style="81" customWidth="1"/>
    <col min="15622" max="15624" width="17" style="81" customWidth="1"/>
    <col min="15625" max="15625" width="30.85546875" style="81" customWidth="1"/>
    <col min="15626" max="15626" width="31.140625" style="81" bestFit="1" customWidth="1"/>
    <col min="15627" max="15627" width="32.7109375" style="81" customWidth="1"/>
    <col min="15628" max="15874" width="9.140625" style="81"/>
    <col min="15875" max="15875" width="24.140625" style="81" customWidth="1"/>
    <col min="15876" max="15876" width="0" style="81" hidden="1" customWidth="1"/>
    <col min="15877" max="15877" width="16.7109375" style="81" customWidth="1"/>
    <col min="15878" max="15880" width="17" style="81" customWidth="1"/>
    <col min="15881" max="15881" width="30.85546875" style="81" customWidth="1"/>
    <col min="15882" max="15882" width="31.140625" style="81" bestFit="1" customWidth="1"/>
    <col min="15883" max="15883" width="32.7109375" style="81" customWidth="1"/>
    <col min="15884" max="16130" width="9.140625" style="81"/>
    <col min="16131" max="16131" width="24.140625" style="81" customWidth="1"/>
    <col min="16132" max="16132" width="0" style="81" hidden="1" customWidth="1"/>
    <col min="16133" max="16133" width="16.7109375" style="81" customWidth="1"/>
    <col min="16134" max="16136" width="17" style="81" customWidth="1"/>
    <col min="16137" max="16137" width="30.85546875" style="81" customWidth="1"/>
    <col min="16138" max="16138" width="31.140625" style="81" bestFit="1" customWidth="1"/>
    <col min="16139" max="16139" width="32.7109375" style="81" customWidth="1"/>
    <col min="16140" max="16384" width="9.140625" style="81"/>
  </cols>
  <sheetData>
    <row r="1" spans="1:11" s="70" customFormat="1">
      <c r="A1" s="68" t="s">
        <v>44</v>
      </c>
      <c r="B1" s="68"/>
      <c r="C1" s="68"/>
      <c r="D1" s="68"/>
      <c r="E1" s="68"/>
      <c r="F1" s="68"/>
      <c r="G1" s="68"/>
      <c r="H1" s="68"/>
      <c r="I1" s="68"/>
      <c r="J1" s="68"/>
      <c r="K1" s="69"/>
    </row>
    <row r="2" spans="1:11" s="70" customFormat="1" ht="21">
      <c r="A2" s="68" t="s">
        <v>45</v>
      </c>
      <c r="B2" s="68"/>
      <c r="C2" s="68"/>
      <c r="D2" s="68"/>
      <c r="E2" s="68"/>
      <c r="F2" s="68"/>
      <c r="G2" s="68"/>
      <c r="H2" s="68"/>
      <c r="I2" s="68"/>
      <c r="J2" s="68"/>
      <c r="K2" s="71"/>
    </row>
    <row r="3" spans="1:11" s="70" customFormat="1" ht="21">
      <c r="A3" s="72" t="s">
        <v>46</v>
      </c>
      <c r="B3" s="72"/>
      <c r="C3" s="73"/>
      <c r="D3" s="73"/>
      <c r="E3" s="73"/>
      <c r="F3" s="73"/>
      <c r="G3" s="73"/>
      <c r="H3" s="73"/>
      <c r="I3" s="73"/>
      <c r="J3" s="74"/>
      <c r="K3" s="71"/>
    </row>
    <row r="4" spans="1:11" s="70" customFormat="1" ht="21">
      <c r="A4" s="75" t="s">
        <v>47</v>
      </c>
      <c r="B4" s="75"/>
      <c r="C4" s="76"/>
      <c r="D4" s="76"/>
      <c r="E4" s="76"/>
      <c r="F4" s="76"/>
      <c r="G4" s="76"/>
      <c r="H4" s="76"/>
      <c r="I4" s="77"/>
      <c r="K4" s="71"/>
    </row>
    <row r="5" spans="1:11">
      <c r="A5" s="78"/>
      <c r="B5" s="78"/>
      <c r="C5" s="82"/>
      <c r="D5" s="82"/>
      <c r="E5" s="83"/>
      <c r="F5" s="83"/>
      <c r="G5" s="83"/>
      <c r="H5" s="83"/>
      <c r="I5" s="82"/>
      <c r="K5" s="79"/>
    </row>
    <row r="6" spans="1:11" s="87" customFormat="1" ht="21" customHeight="1">
      <c r="A6" s="84"/>
      <c r="B6" s="85" t="s">
        <v>48</v>
      </c>
      <c r="C6" s="85" t="s">
        <v>48</v>
      </c>
      <c r="D6" s="85" t="s">
        <v>48</v>
      </c>
      <c r="E6" s="1162" t="s">
        <v>508</v>
      </c>
      <c r="F6" s="1163"/>
      <c r="G6" s="1163"/>
      <c r="H6" s="1164"/>
      <c r="I6" s="86"/>
      <c r="J6" s="71"/>
    </row>
    <row r="7" spans="1:11" ht="21">
      <c r="A7" s="88" t="s">
        <v>50</v>
      </c>
      <c r="B7" s="89" t="s">
        <v>372</v>
      </c>
      <c r="C7" s="89" t="s">
        <v>445</v>
      </c>
      <c r="D7" s="89" t="s">
        <v>507</v>
      </c>
      <c r="E7" s="90" t="s">
        <v>248</v>
      </c>
      <c r="F7" s="91" t="s">
        <v>252</v>
      </c>
      <c r="G7" s="91" t="s">
        <v>252</v>
      </c>
      <c r="H7" s="91" t="s">
        <v>0</v>
      </c>
      <c r="I7" s="92" t="s">
        <v>42</v>
      </c>
      <c r="J7" s="81"/>
      <c r="K7" s="81"/>
    </row>
    <row r="8" spans="1:11">
      <c r="A8" s="873" t="s">
        <v>51</v>
      </c>
      <c r="B8" s="93"/>
      <c r="C8" s="94"/>
      <c r="D8" s="653"/>
      <c r="E8" s="653"/>
      <c r="F8" s="94"/>
      <c r="G8" s="94"/>
      <c r="H8" s="94">
        <f>+E8+F8+G8</f>
        <v>0</v>
      </c>
      <c r="I8" s="94"/>
      <c r="J8" s="81"/>
      <c r="K8" s="81"/>
    </row>
    <row r="9" spans="1:11">
      <c r="A9" s="873" t="s">
        <v>52</v>
      </c>
      <c r="B9" s="93"/>
      <c r="C9" s="94"/>
      <c r="D9" s="653"/>
      <c r="E9" s="653"/>
      <c r="F9" s="94"/>
      <c r="G9" s="94"/>
      <c r="H9" s="94">
        <f t="shared" ref="H9:H21" si="0">+E9+F9+G9</f>
        <v>0</v>
      </c>
      <c r="I9" s="94"/>
      <c r="J9" s="81"/>
      <c r="K9" s="81"/>
    </row>
    <row r="10" spans="1:11">
      <c r="A10" s="873" t="s">
        <v>53</v>
      </c>
      <c r="B10" s="93"/>
      <c r="C10" s="94"/>
      <c r="D10" s="653"/>
      <c r="E10" s="653"/>
      <c r="F10" s="94"/>
      <c r="G10" s="94"/>
      <c r="H10" s="94">
        <f t="shared" si="0"/>
        <v>0</v>
      </c>
      <c r="I10" s="94"/>
      <c r="K10" s="81"/>
    </row>
    <row r="11" spans="1:11">
      <c r="A11" s="873" t="s">
        <v>54</v>
      </c>
      <c r="B11" s="93"/>
      <c r="C11" s="94"/>
      <c r="D11" s="653"/>
      <c r="E11" s="653"/>
      <c r="F11" s="94"/>
      <c r="G11" s="94"/>
      <c r="H11" s="94">
        <f t="shared" si="0"/>
        <v>0</v>
      </c>
      <c r="I11" s="94"/>
      <c r="K11" s="81"/>
    </row>
    <row r="12" spans="1:11" s="70" customFormat="1">
      <c r="A12" s="95" t="s">
        <v>0</v>
      </c>
      <c r="B12" s="654">
        <f>SUM(B8:B11)</f>
        <v>0</v>
      </c>
      <c r="C12" s="654">
        <f>SUM(C8:C11)</f>
        <v>0</v>
      </c>
      <c r="D12" s="654">
        <f t="shared" ref="D12:F12" si="1">SUM(D8:D11)</f>
        <v>0</v>
      </c>
      <c r="E12" s="654">
        <f t="shared" si="1"/>
        <v>0</v>
      </c>
      <c r="F12" s="654">
        <f t="shared" si="1"/>
        <v>0</v>
      </c>
      <c r="G12" s="654">
        <f>SUM(G8:G11)</f>
        <v>0</v>
      </c>
      <c r="H12" s="654">
        <f>SUM(H8:H11)</f>
        <v>0</v>
      </c>
      <c r="I12" s="96"/>
      <c r="J12" s="74"/>
    </row>
    <row r="13" spans="1:11">
      <c r="A13" s="873" t="s">
        <v>55</v>
      </c>
      <c r="B13" s="97"/>
      <c r="C13" s="94"/>
      <c r="D13" s="653"/>
      <c r="E13" s="653"/>
      <c r="F13" s="94"/>
      <c r="G13" s="94"/>
      <c r="H13" s="94">
        <f t="shared" si="0"/>
        <v>0</v>
      </c>
      <c r="I13" s="94"/>
      <c r="K13" s="81"/>
    </row>
    <row r="14" spans="1:11">
      <c r="A14" s="873" t="s">
        <v>56</v>
      </c>
      <c r="B14" s="97"/>
      <c r="C14" s="94"/>
      <c r="D14" s="653"/>
      <c r="E14" s="653"/>
      <c r="F14" s="94"/>
      <c r="G14" s="94"/>
      <c r="H14" s="94">
        <f t="shared" si="0"/>
        <v>0</v>
      </c>
      <c r="I14" s="94"/>
      <c r="K14" s="81"/>
    </row>
    <row r="15" spans="1:11">
      <c r="A15" s="873" t="s">
        <v>57</v>
      </c>
      <c r="B15" s="97"/>
      <c r="C15" s="94"/>
      <c r="D15" s="653"/>
      <c r="E15" s="653"/>
      <c r="F15" s="94"/>
      <c r="G15" s="94"/>
      <c r="H15" s="94">
        <f t="shared" si="0"/>
        <v>0</v>
      </c>
      <c r="I15" s="94"/>
      <c r="K15" s="81"/>
    </row>
    <row r="16" spans="1:11">
      <c r="A16" s="873" t="s">
        <v>58</v>
      </c>
      <c r="B16" s="97"/>
      <c r="C16" s="94"/>
      <c r="D16" s="653"/>
      <c r="E16" s="653"/>
      <c r="F16" s="94"/>
      <c r="G16" s="94"/>
      <c r="H16" s="94">
        <f t="shared" si="0"/>
        <v>0</v>
      </c>
      <c r="I16" s="94"/>
      <c r="J16" s="98"/>
      <c r="K16" s="81"/>
    </row>
    <row r="17" spans="1:11" s="70" customFormat="1">
      <c r="A17" s="95" t="s">
        <v>0</v>
      </c>
      <c r="B17" s="654">
        <f>SUM(B13:B16)</f>
        <v>0</v>
      </c>
      <c r="C17" s="654">
        <f>SUM(C13:C16)</f>
        <v>0</v>
      </c>
      <c r="D17" s="654">
        <f t="shared" ref="D17" si="2">SUM(D13:D16)</f>
        <v>0</v>
      </c>
      <c r="E17" s="654">
        <f t="shared" ref="E17" si="3">SUM(E13:E16)</f>
        <v>0</v>
      </c>
      <c r="F17" s="654">
        <f t="shared" ref="F17" si="4">SUM(F13:F16)</f>
        <v>0</v>
      </c>
      <c r="G17" s="654">
        <f t="shared" ref="G17" si="5">SUM(G13:G16)</f>
        <v>0</v>
      </c>
      <c r="H17" s="654">
        <f>SUM(H13:H16)</f>
        <v>0</v>
      </c>
      <c r="I17" s="96"/>
      <c r="J17" s="99"/>
    </row>
    <row r="18" spans="1:11">
      <c r="A18" s="873" t="s">
        <v>59</v>
      </c>
      <c r="B18" s="97"/>
      <c r="C18" s="94"/>
      <c r="D18" s="653"/>
      <c r="E18" s="653"/>
      <c r="F18" s="94"/>
      <c r="G18" s="94"/>
      <c r="H18" s="94">
        <f t="shared" si="0"/>
        <v>0</v>
      </c>
      <c r="I18" s="94"/>
      <c r="K18" s="81"/>
    </row>
    <row r="19" spans="1:11">
      <c r="A19" s="873" t="s">
        <v>60</v>
      </c>
      <c r="B19" s="97"/>
      <c r="C19" s="94"/>
      <c r="D19" s="653"/>
      <c r="E19" s="653"/>
      <c r="F19" s="94"/>
      <c r="G19" s="94"/>
      <c r="H19" s="94">
        <f t="shared" si="0"/>
        <v>0</v>
      </c>
      <c r="I19" s="94"/>
      <c r="J19" s="74"/>
      <c r="K19" s="81"/>
    </row>
    <row r="20" spans="1:11" s="70" customFormat="1">
      <c r="A20" s="873" t="s">
        <v>61</v>
      </c>
      <c r="B20" s="97"/>
      <c r="C20" s="96"/>
      <c r="D20" s="655"/>
      <c r="E20" s="653"/>
      <c r="F20" s="94"/>
      <c r="G20" s="94"/>
      <c r="H20" s="94">
        <f t="shared" si="0"/>
        <v>0</v>
      </c>
      <c r="I20" s="100"/>
      <c r="J20" s="74"/>
    </row>
    <row r="21" spans="1:11">
      <c r="A21" s="873" t="s">
        <v>62</v>
      </c>
      <c r="B21" s="97"/>
      <c r="C21" s="94"/>
      <c r="D21" s="653"/>
      <c r="E21" s="653"/>
      <c r="F21" s="94"/>
      <c r="G21" s="94"/>
      <c r="H21" s="94">
        <f t="shared" si="0"/>
        <v>0</v>
      </c>
      <c r="I21" s="94"/>
      <c r="K21" s="101"/>
    </row>
    <row r="22" spans="1:11" s="70" customFormat="1">
      <c r="A22" s="95" t="s">
        <v>0</v>
      </c>
      <c r="B22" s="654">
        <f>SUM(B18:B21)</f>
        <v>0</v>
      </c>
      <c r="C22" s="654">
        <f>SUM(C18:C21)</f>
        <v>0</v>
      </c>
      <c r="D22" s="654">
        <f t="shared" ref="D22" si="6">SUM(D18:D21)</f>
        <v>0</v>
      </c>
      <c r="E22" s="654">
        <f t="shared" ref="E22" si="7">SUM(E18:E21)</f>
        <v>0</v>
      </c>
      <c r="F22" s="654">
        <f t="shared" ref="F22" si="8">SUM(F18:F21)</f>
        <v>0</v>
      </c>
      <c r="G22" s="654">
        <f t="shared" ref="G22" si="9">SUM(G18:G21)</f>
        <v>0</v>
      </c>
      <c r="H22" s="654">
        <f>SUM(H18:H21)</f>
        <v>0</v>
      </c>
      <c r="I22" s="96"/>
      <c r="J22" s="99"/>
    </row>
    <row r="23" spans="1:11" s="104" customFormat="1" ht="23.25">
      <c r="A23" s="874" t="s">
        <v>63</v>
      </c>
      <c r="B23" s="102">
        <f>+B22+B17+B12</f>
        <v>0</v>
      </c>
      <c r="C23" s="102">
        <f>+C22+C17+C12</f>
        <v>0</v>
      </c>
      <c r="D23" s="102">
        <f t="shared" ref="D23:H23" si="10">+D22+D17+D12</f>
        <v>0</v>
      </c>
      <c r="E23" s="102">
        <f t="shared" si="10"/>
        <v>0</v>
      </c>
      <c r="F23" s="102">
        <f t="shared" si="10"/>
        <v>0</v>
      </c>
      <c r="G23" s="102">
        <f t="shared" si="10"/>
        <v>0</v>
      </c>
      <c r="H23" s="102">
        <f t="shared" si="10"/>
        <v>0</v>
      </c>
      <c r="I23" s="102"/>
      <c r="J23" s="103"/>
    </row>
    <row r="24" spans="1:11" s="70" customFormat="1">
      <c r="A24" s="105"/>
      <c r="B24" s="105"/>
      <c r="C24" s="74"/>
      <c r="D24" s="74"/>
      <c r="E24" s="74"/>
      <c r="F24" s="74"/>
      <c r="G24" s="74"/>
      <c r="H24" s="74"/>
      <c r="I24" s="74"/>
      <c r="J24" s="74"/>
      <c r="K24" s="78"/>
    </row>
    <row r="26" spans="1:11">
      <c r="A26" s="81"/>
      <c r="B26" s="81"/>
    </row>
  </sheetData>
  <mergeCells count="1">
    <mergeCell ref="E6:H6"/>
  </mergeCells>
  <pageMargins left="0.66" right="0.35433070866141736" top="0.65" bottom="0.78740157480314965" header="0.51181102362204722" footer="0.51181102362204722"/>
  <pageSetup paperSize="9" scale="96" fitToHeight="0" orientation="landscape" horizontalDpi="360" r:id="rId1"/>
  <headerFooter alignWithMargins="0">
    <oddFooter>&amp;R&amp;"AngsanaUPC,ตัวปกติ"&amp;8&amp;F</oddFooter>
  </headerFooter>
  <ignoredErrors>
    <ignoredError sqref="H12 H17" 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B050"/>
    <pageSetUpPr fitToPage="1"/>
  </sheetPr>
  <dimension ref="A1:U51"/>
  <sheetViews>
    <sheetView showGridLines="0" view="pageBreakPreview" zoomScale="90" zoomScaleNormal="90" zoomScaleSheetLayoutView="90" workbookViewId="0">
      <pane xSplit="1" ySplit="7" topLeftCell="B41" activePane="bottomRight" state="frozen"/>
      <selection pane="topRight" activeCell="B1" sqref="B1"/>
      <selection pane="bottomLeft" activeCell="A8" sqref="A8"/>
      <selection pane="bottomRight" activeCell="H58" sqref="H58"/>
    </sheetView>
  </sheetViews>
  <sheetFormatPr defaultRowHeight="21"/>
  <cols>
    <col min="1" max="1" width="25.5703125" style="67" customWidth="1"/>
    <col min="2" max="3" width="13.140625" style="67" customWidth="1"/>
    <col min="4" max="4" width="18.140625" style="67" customWidth="1"/>
    <col min="5" max="5" width="12.85546875" style="67" customWidth="1"/>
    <col min="6" max="7" width="13.140625" style="67" customWidth="1"/>
    <col min="8" max="8" width="13.28515625" style="67" customWidth="1"/>
    <col min="9" max="9" width="11" style="67" customWidth="1"/>
    <col min="10" max="10" width="7.42578125" style="67" customWidth="1"/>
    <col min="11" max="11" width="2.5703125" style="67" customWidth="1"/>
    <col min="12" max="12" width="8.42578125" style="67" customWidth="1"/>
    <col min="13" max="13" width="4.7109375" style="67" customWidth="1"/>
    <col min="14" max="14" width="3.140625" style="67" customWidth="1"/>
    <col min="15" max="15" width="9.140625" style="67"/>
    <col min="16" max="16" width="4.5703125" style="67" bestFit="1" customWidth="1"/>
    <col min="17" max="259" width="9.140625" style="67"/>
    <col min="260" max="260" width="25.5703125" style="67" customWidth="1"/>
    <col min="261" max="261" width="13" style="67" customWidth="1"/>
    <col min="262" max="262" width="11.42578125" style="67" customWidth="1"/>
    <col min="263" max="263" width="12.85546875" style="67" customWidth="1"/>
    <col min="264" max="264" width="13.140625" style="67" customWidth="1"/>
    <col min="265" max="265" width="13.28515625" style="67" customWidth="1"/>
    <col min="266" max="266" width="9.7109375" style="67" customWidth="1"/>
    <col min="267" max="267" width="4.85546875" style="67" customWidth="1"/>
    <col min="268" max="268" width="5.7109375" style="67" customWidth="1"/>
    <col min="269" max="269" width="4.7109375" style="67" customWidth="1"/>
    <col min="270" max="270" width="12.5703125" style="67" customWidth="1"/>
    <col min="271" max="515" width="9.140625" style="67"/>
    <col min="516" max="516" width="25.5703125" style="67" customWidth="1"/>
    <col min="517" max="517" width="13" style="67" customWidth="1"/>
    <col min="518" max="518" width="11.42578125" style="67" customWidth="1"/>
    <col min="519" max="519" width="12.85546875" style="67" customWidth="1"/>
    <col min="520" max="520" width="13.140625" style="67" customWidth="1"/>
    <col min="521" max="521" width="13.28515625" style="67" customWidth="1"/>
    <col min="522" max="522" width="9.7109375" style="67" customWidth="1"/>
    <col min="523" max="523" width="4.85546875" style="67" customWidth="1"/>
    <col min="524" max="524" width="5.7109375" style="67" customWidth="1"/>
    <col min="525" max="525" width="4.7109375" style="67" customWidth="1"/>
    <col min="526" max="526" width="12.5703125" style="67" customWidth="1"/>
    <col min="527" max="771" width="9.140625" style="67"/>
    <col min="772" max="772" width="25.5703125" style="67" customWidth="1"/>
    <col min="773" max="773" width="13" style="67" customWidth="1"/>
    <col min="774" max="774" width="11.42578125" style="67" customWidth="1"/>
    <col min="775" max="775" width="12.85546875" style="67" customWidth="1"/>
    <col min="776" max="776" width="13.140625" style="67" customWidth="1"/>
    <col min="777" max="777" width="13.28515625" style="67" customWidth="1"/>
    <col min="778" max="778" width="9.7109375" style="67" customWidth="1"/>
    <col min="779" max="779" width="4.85546875" style="67" customWidth="1"/>
    <col min="780" max="780" width="5.7109375" style="67" customWidth="1"/>
    <col min="781" max="781" width="4.7109375" style="67" customWidth="1"/>
    <col min="782" max="782" width="12.5703125" style="67" customWidth="1"/>
    <col min="783" max="1027" width="9.140625" style="67"/>
    <col min="1028" max="1028" width="25.5703125" style="67" customWidth="1"/>
    <col min="1029" max="1029" width="13" style="67" customWidth="1"/>
    <col min="1030" max="1030" width="11.42578125" style="67" customWidth="1"/>
    <col min="1031" max="1031" width="12.85546875" style="67" customWidth="1"/>
    <col min="1032" max="1032" width="13.140625" style="67" customWidth="1"/>
    <col min="1033" max="1033" width="13.28515625" style="67" customWidth="1"/>
    <col min="1034" max="1034" width="9.7109375" style="67" customWidth="1"/>
    <col min="1035" max="1035" width="4.85546875" style="67" customWidth="1"/>
    <col min="1036" max="1036" width="5.7109375" style="67" customWidth="1"/>
    <col min="1037" max="1037" width="4.7109375" style="67" customWidth="1"/>
    <col min="1038" max="1038" width="12.5703125" style="67" customWidth="1"/>
    <col min="1039" max="1283" width="9.140625" style="67"/>
    <col min="1284" max="1284" width="25.5703125" style="67" customWidth="1"/>
    <col min="1285" max="1285" width="13" style="67" customWidth="1"/>
    <col min="1286" max="1286" width="11.42578125" style="67" customWidth="1"/>
    <col min="1287" max="1287" width="12.85546875" style="67" customWidth="1"/>
    <col min="1288" max="1288" width="13.140625" style="67" customWidth="1"/>
    <col min="1289" max="1289" width="13.28515625" style="67" customWidth="1"/>
    <col min="1290" max="1290" width="9.7109375" style="67" customWidth="1"/>
    <col min="1291" max="1291" width="4.85546875" style="67" customWidth="1"/>
    <col min="1292" max="1292" width="5.7109375" style="67" customWidth="1"/>
    <col min="1293" max="1293" width="4.7109375" style="67" customWidth="1"/>
    <col min="1294" max="1294" width="12.5703125" style="67" customWidth="1"/>
    <col min="1295" max="1539" width="9.140625" style="67"/>
    <col min="1540" max="1540" width="25.5703125" style="67" customWidth="1"/>
    <col min="1541" max="1541" width="13" style="67" customWidth="1"/>
    <col min="1542" max="1542" width="11.42578125" style="67" customWidth="1"/>
    <col min="1543" max="1543" width="12.85546875" style="67" customWidth="1"/>
    <col min="1544" max="1544" width="13.140625" style="67" customWidth="1"/>
    <col min="1545" max="1545" width="13.28515625" style="67" customWidth="1"/>
    <col min="1546" max="1546" width="9.7109375" style="67" customWidth="1"/>
    <col min="1547" max="1547" width="4.85546875" style="67" customWidth="1"/>
    <col min="1548" max="1548" width="5.7109375" style="67" customWidth="1"/>
    <col min="1549" max="1549" width="4.7109375" style="67" customWidth="1"/>
    <col min="1550" max="1550" width="12.5703125" style="67" customWidth="1"/>
    <col min="1551" max="1795" width="9.140625" style="67"/>
    <col min="1796" max="1796" width="25.5703125" style="67" customWidth="1"/>
    <col min="1797" max="1797" width="13" style="67" customWidth="1"/>
    <col min="1798" max="1798" width="11.42578125" style="67" customWidth="1"/>
    <col min="1799" max="1799" width="12.85546875" style="67" customWidth="1"/>
    <col min="1800" max="1800" width="13.140625" style="67" customWidth="1"/>
    <col min="1801" max="1801" width="13.28515625" style="67" customWidth="1"/>
    <col min="1802" max="1802" width="9.7109375" style="67" customWidth="1"/>
    <col min="1803" max="1803" width="4.85546875" style="67" customWidth="1"/>
    <col min="1804" max="1804" width="5.7109375" style="67" customWidth="1"/>
    <col min="1805" max="1805" width="4.7109375" style="67" customWidth="1"/>
    <col min="1806" max="1806" width="12.5703125" style="67" customWidth="1"/>
    <col min="1807" max="2051" width="9.140625" style="67"/>
    <col min="2052" max="2052" width="25.5703125" style="67" customWidth="1"/>
    <col min="2053" max="2053" width="13" style="67" customWidth="1"/>
    <col min="2054" max="2054" width="11.42578125" style="67" customWidth="1"/>
    <col min="2055" max="2055" width="12.85546875" style="67" customWidth="1"/>
    <col min="2056" max="2056" width="13.140625" style="67" customWidth="1"/>
    <col min="2057" max="2057" width="13.28515625" style="67" customWidth="1"/>
    <col min="2058" max="2058" width="9.7109375" style="67" customWidth="1"/>
    <col min="2059" max="2059" width="4.85546875" style="67" customWidth="1"/>
    <col min="2060" max="2060" width="5.7109375" style="67" customWidth="1"/>
    <col min="2061" max="2061" width="4.7109375" style="67" customWidth="1"/>
    <col min="2062" max="2062" width="12.5703125" style="67" customWidth="1"/>
    <col min="2063" max="2307" width="9.140625" style="67"/>
    <col min="2308" max="2308" width="25.5703125" style="67" customWidth="1"/>
    <col min="2309" max="2309" width="13" style="67" customWidth="1"/>
    <col min="2310" max="2310" width="11.42578125" style="67" customWidth="1"/>
    <col min="2311" max="2311" width="12.85546875" style="67" customWidth="1"/>
    <col min="2312" max="2312" width="13.140625" style="67" customWidth="1"/>
    <col min="2313" max="2313" width="13.28515625" style="67" customWidth="1"/>
    <col min="2314" max="2314" width="9.7109375" style="67" customWidth="1"/>
    <col min="2315" max="2315" width="4.85546875" style="67" customWidth="1"/>
    <col min="2316" max="2316" width="5.7109375" style="67" customWidth="1"/>
    <col min="2317" max="2317" width="4.7109375" style="67" customWidth="1"/>
    <col min="2318" max="2318" width="12.5703125" style="67" customWidth="1"/>
    <col min="2319" max="2563" width="9.140625" style="67"/>
    <col min="2564" max="2564" width="25.5703125" style="67" customWidth="1"/>
    <col min="2565" max="2565" width="13" style="67" customWidth="1"/>
    <col min="2566" max="2566" width="11.42578125" style="67" customWidth="1"/>
    <col min="2567" max="2567" width="12.85546875" style="67" customWidth="1"/>
    <col min="2568" max="2568" width="13.140625" style="67" customWidth="1"/>
    <col min="2569" max="2569" width="13.28515625" style="67" customWidth="1"/>
    <col min="2570" max="2570" width="9.7109375" style="67" customWidth="1"/>
    <col min="2571" max="2571" width="4.85546875" style="67" customWidth="1"/>
    <col min="2572" max="2572" width="5.7109375" style="67" customWidth="1"/>
    <col min="2573" max="2573" width="4.7109375" style="67" customWidth="1"/>
    <col min="2574" max="2574" width="12.5703125" style="67" customWidth="1"/>
    <col min="2575" max="2819" width="9.140625" style="67"/>
    <col min="2820" max="2820" width="25.5703125" style="67" customWidth="1"/>
    <col min="2821" max="2821" width="13" style="67" customWidth="1"/>
    <col min="2822" max="2822" width="11.42578125" style="67" customWidth="1"/>
    <col min="2823" max="2823" width="12.85546875" style="67" customWidth="1"/>
    <col min="2824" max="2824" width="13.140625" style="67" customWidth="1"/>
    <col min="2825" max="2825" width="13.28515625" style="67" customWidth="1"/>
    <col min="2826" max="2826" width="9.7109375" style="67" customWidth="1"/>
    <col min="2827" max="2827" width="4.85546875" style="67" customWidth="1"/>
    <col min="2828" max="2828" width="5.7109375" style="67" customWidth="1"/>
    <col min="2829" max="2829" width="4.7109375" style="67" customWidth="1"/>
    <col min="2830" max="2830" width="12.5703125" style="67" customWidth="1"/>
    <col min="2831" max="3075" width="9.140625" style="67"/>
    <col min="3076" max="3076" width="25.5703125" style="67" customWidth="1"/>
    <col min="3077" max="3077" width="13" style="67" customWidth="1"/>
    <col min="3078" max="3078" width="11.42578125" style="67" customWidth="1"/>
    <col min="3079" max="3079" width="12.85546875" style="67" customWidth="1"/>
    <col min="3080" max="3080" width="13.140625" style="67" customWidth="1"/>
    <col min="3081" max="3081" width="13.28515625" style="67" customWidth="1"/>
    <col min="3082" max="3082" width="9.7109375" style="67" customWidth="1"/>
    <col min="3083" max="3083" width="4.85546875" style="67" customWidth="1"/>
    <col min="3084" max="3084" width="5.7109375" style="67" customWidth="1"/>
    <col min="3085" max="3085" width="4.7109375" style="67" customWidth="1"/>
    <col min="3086" max="3086" width="12.5703125" style="67" customWidth="1"/>
    <col min="3087" max="3331" width="9.140625" style="67"/>
    <col min="3332" max="3332" width="25.5703125" style="67" customWidth="1"/>
    <col min="3333" max="3333" width="13" style="67" customWidth="1"/>
    <col min="3334" max="3334" width="11.42578125" style="67" customWidth="1"/>
    <col min="3335" max="3335" width="12.85546875" style="67" customWidth="1"/>
    <col min="3336" max="3336" width="13.140625" style="67" customWidth="1"/>
    <col min="3337" max="3337" width="13.28515625" style="67" customWidth="1"/>
    <col min="3338" max="3338" width="9.7109375" style="67" customWidth="1"/>
    <col min="3339" max="3339" width="4.85546875" style="67" customWidth="1"/>
    <col min="3340" max="3340" width="5.7109375" style="67" customWidth="1"/>
    <col min="3341" max="3341" width="4.7109375" style="67" customWidth="1"/>
    <col min="3342" max="3342" width="12.5703125" style="67" customWidth="1"/>
    <col min="3343" max="3587" width="9.140625" style="67"/>
    <col min="3588" max="3588" width="25.5703125" style="67" customWidth="1"/>
    <col min="3589" max="3589" width="13" style="67" customWidth="1"/>
    <col min="3590" max="3590" width="11.42578125" style="67" customWidth="1"/>
    <col min="3591" max="3591" width="12.85546875" style="67" customWidth="1"/>
    <col min="3592" max="3592" width="13.140625" style="67" customWidth="1"/>
    <col min="3593" max="3593" width="13.28515625" style="67" customWidth="1"/>
    <col min="3594" max="3594" width="9.7109375" style="67" customWidth="1"/>
    <col min="3595" max="3595" width="4.85546875" style="67" customWidth="1"/>
    <col min="3596" max="3596" width="5.7109375" style="67" customWidth="1"/>
    <col min="3597" max="3597" width="4.7109375" style="67" customWidth="1"/>
    <col min="3598" max="3598" width="12.5703125" style="67" customWidth="1"/>
    <col min="3599" max="3843" width="9.140625" style="67"/>
    <col min="3844" max="3844" width="25.5703125" style="67" customWidth="1"/>
    <col min="3845" max="3845" width="13" style="67" customWidth="1"/>
    <col min="3846" max="3846" width="11.42578125" style="67" customWidth="1"/>
    <col min="3847" max="3847" width="12.85546875" style="67" customWidth="1"/>
    <col min="3848" max="3848" width="13.140625" style="67" customWidth="1"/>
    <col min="3849" max="3849" width="13.28515625" style="67" customWidth="1"/>
    <col min="3850" max="3850" width="9.7109375" style="67" customWidth="1"/>
    <col min="3851" max="3851" width="4.85546875" style="67" customWidth="1"/>
    <col min="3852" max="3852" width="5.7109375" style="67" customWidth="1"/>
    <col min="3853" max="3853" width="4.7109375" style="67" customWidth="1"/>
    <col min="3854" max="3854" width="12.5703125" style="67" customWidth="1"/>
    <col min="3855" max="4099" width="9.140625" style="67"/>
    <col min="4100" max="4100" width="25.5703125" style="67" customWidth="1"/>
    <col min="4101" max="4101" width="13" style="67" customWidth="1"/>
    <col min="4102" max="4102" width="11.42578125" style="67" customWidth="1"/>
    <col min="4103" max="4103" width="12.85546875" style="67" customWidth="1"/>
    <col min="4104" max="4104" width="13.140625" style="67" customWidth="1"/>
    <col min="4105" max="4105" width="13.28515625" style="67" customWidth="1"/>
    <col min="4106" max="4106" width="9.7109375" style="67" customWidth="1"/>
    <col min="4107" max="4107" width="4.85546875" style="67" customWidth="1"/>
    <col min="4108" max="4108" width="5.7109375" style="67" customWidth="1"/>
    <col min="4109" max="4109" width="4.7109375" style="67" customWidth="1"/>
    <col min="4110" max="4110" width="12.5703125" style="67" customWidth="1"/>
    <col min="4111" max="4355" width="9.140625" style="67"/>
    <col min="4356" max="4356" width="25.5703125" style="67" customWidth="1"/>
    <col min="4357" max="4357" width="13" style="67" customWidth="1"/>
    <col min="4358" max="4358" width="11.42578125" style="67" customWidth="1"/>
    <col min="4359" max="4359" width="12.85546875" style="67" customWidth="1"/>
    <col min="4360" max="4360" width="13.140625" style="67" customWidth="1"/>
    <col min="4361" max="4361" width="13.28515625" style="67" customWidth="1"/>
    <col min="4362" max="4362" width="9.7109375" style="67" customWidth="1"/>
    <col min="4363" max="4363" width="4.85546875" style="67" customWidth="1"/>
    <col min="4364" max="4364" width="5.7109375" style="67" customWidth="1"/>
    <col min="4365" max="4365" width="4.7109375" style="67" customWidth="1"/>
    <col min="4366" max="4366" width="12.5703125" style="67" customWidth="1"/>
    <col min="4367" max="4611" width="9.140625" style="67"/>
    <col min="4612" max="4612" width="25.5703125" style="67" customWidth="1"/>
    <col min="4613" max="4613" width="13" style="67" customWidth="1"/>
    <col min="4614" max="4614" width="11.42578125" style="67" customWidth="1"/>
    <col min="4615" max="4615" width="12.85546875" style="67" customWidth="1"/>
    <col min="4616" max="4616" width="13.140625" style="67" customWidth="1"/>
    <col min="4617" max="4617" width="13.28515625" style="67" customWidth="1"/>
    <col min="4618" max="4618" width="9.7109375" style="67" customWidth="1"/>
    <col min="4619" max="4619" width="4.85546875" style="67" customWidth="1"/>
    <col min="4620" max="4620" width="5.7109375" style="67" customWidth="1"/>
    <col min="4621" max="4621" width="4.7109375" style="67" customWidth="1"/>
    <col min="4622" max="4622" width="12.5703125" style="67" customWidth="1"/>
    <col min="4623" max="4867" width="9.140625" style="67"/>
    <col min="4868" max="4868" width="25.5703125" style="67" customWidth="1"/>
    <col min="4869" max="4869" width="13" style="67" customWidth="1"/>
    <col min="4870" max="4870" width="11.42578125" style="67" customWidth="1"/>
    <col min="4871" max="4871" width="12.85546875" style="67" customWidth="1"/>
    <col min="4872" max="4872" width="13.140625" style="67" customWidth="1"/>
    <col min="4873" max="4873" width="13.28515625" style="67" customWidth="1"/>
    <col min="4874" max="4874" width="9.7109375" style="67" customWidth="1"/>
    <col min="4875" max="4875" width="4.85546875" style="67" customWidth="1"/>
    <col min="4876" max="4876" width="5.7109375" style="67" customWidth="1"/>
    <col min="4877" max="4877" width="4.7109375" style="67" customWidth="1"/>
    <col min="4878" max="4878" width="12.5703125" style="67" customWidth="1"/>
    <col min="4879" max="5123" width="9.140625" style="67"/>
    <col min="5124" max="5124" width="25.5703125" style="67" customWidth="1"/>
    <col min="5125" max="5125" width="13" style="67" customWidth="1"/>
    <col min="5126" max="5126" width="11.42578125" style="67" customWidth="1"/>
    <col min="5127" max="5127" width="12.85546875" style="67" customWidth="1"/>
    <col min="5128" max="5128" width="13.140625" style="67" customWidth="1"/>
    <col min="5129" max="5129" width="13.28515625" style="67" customWidth="1"/>
    <col min="5130" max="5130" width="9.7109375" style="67" customWidth="1"/>
    <col min="5131" max="5131" width="4.85546875" style="67" customWidth="1"/>
    <col min="5132" max="5132" width="5.7109375" style="67" customWidth="1"/>
    <col min="5133" max="5133" width="4.7109375" style="67" customWidth="1"/>
    <col min="5134" max="5134" width="12.5703125" style="67" customWidth="1"/>
    <col min="5135" max="5379" width="9.140625" style="67"/>
    <col min="5380" max="5380" width="25.5703125" style="67" customWidth="1"/>
    <col min="5381" max="5381" width="13" style="67" customWidth="1"/>
    <col min="5382" max="5382" width="11.42578125" style="67" customWidth="1"/>
    <col min="5383" max="5383" width="12.85546875" style="67" customWidth="1"/>
    <col min="5384" max="5384" width="13.140625" style="67" customWidth="1"/>
    <col min="5385" max="5385" width="13.28515625" style="67" customWidth="1"/>
    <col min="5386" max="5386" width="9.7109375" style="67" customWidth="1"/>
    <col min="5387" max="5387" width="4.85546875" style="67" customWidth="1"/>
    <col min="5388" max="5388" width="5.7109375" style="67" customWidth="1"/>
    <col min="5389" max="5389" width="4.7109375" style="67" customWidth="1"/>
    <col min="5390" max="5390" width="12.5703125" style="67" customWidth="1"/>
    <col min="5391" max="5635" width="9.140625" style="67"/>
    <col min="5636" max="5636" width="25.5703125" style="67" customWidth="1"/>
    <col min="5637" max="5637" width="13" style="67" customWidth="1"/>
    <col min="5638" max="5638" width="11.42578125" style="67" customWidth="1"/>
    <col min="5639" max="5639" width="12.85546875" style="67" customWidth="1"/>
    <col min="5640" max="5640" width="13.140625" style="67" customWidth="1"/>
    <col min="5641" max="5641" width="13.28515625" style="67" customWidth="1"/>
    <col min="5642" max="5642" width="9.7109375" style="67" customWidth="1"/>
    <col min="5643" max="5643" width="4.85546875" style="67" customWidth="1"/>
    <col min="5644" max="5644" width="5.7109375" style="67" customWidth="1"/>
    <col min="5645" max="5645" width="4.7109375" style="67" customWidth="1"/>
    <col min="5646" max="5646" width="12.5703125" style="67" customWidth="1"/>
    <col min="5647" max="5891" width="9.140625" style="67"/>
    <col min="5892" max="5892" width="25.5703125" style="67" customWidth="1"/>
    <col min="5893" max="5893" width="13" style="67" customWidth="1"/>
    <col min="5894" max="5894" width="11.42578125" style="67" customWidth="1"/>
    <col min="5895" max="5895" width="12.85546875" style="67" customWidth="1"/>
    <col min="5896" max="5896" width="13.140625" style="67" customWidth="1"/>
    <col min="5897" max="5897" width="13.28515625" style="67" customWidth="1"/>
    <col min="5898" max="5898" width="9.7109375" style="67" customWidth="1"/>
    <col min="5899" max="5899" width="4.85546875" style="67" customWidth="1"/>
    <col min="5900" max="5900" width="5.7109375" style="67" customWidth="1"/>
    <col min="5901" max="5901" width="4.7109375" style="67" customWidth="1"/>
    <col min="5902" max="5902" width="12.5703125" style="67" customWidth="1"/>
    <col min="5903" max="6147" width="9.140625" style="67"/>
    <col min="6148" max="6148" width="25.5703125" style="67" customWidth="1"/>
    <col min="6149" max="6149" width="13" style="67" customWidth="1"/>
    <col min="6150" max="6150" width="11.42578125" style="67" customWidth="1"/>
    <col min="6151" max="6151" width="12.85546875" style="67" customWidth="1"/>
    <col min="6152" max="6152" width="13.140625" style="67" customWidth="1"/>
    <col min="6153" max="6153" width="13.28515625" style="67" customWidth="1"/>
    <col min="6154" max="6154" width="9.7109375" style="67" customWidth="1"/>
    <col min="6155" max="6155" width="4.85546875" style="67" customWidth="1"/>
    <col min="6156" max="6156" width="5.7109375" style="67" customWidth="1"/>
    <col min="6157" max="6157" width="4.7109375" style="67" customWidth="1"/>
    <col min="6158" max="6158" width="12.5703125" style="67" customWidth="1"/>
    <col min="6159" max="6403" width="9.140625" style="67"/>
    <col min="6404" max="6404" width="25.5703125" style="67" customWidth="1"/>
    <col min="6405" max="6405" width="13" style="67" customWidth="1"/>
    <col min="6406" max="6406" width="11.42578125" style="67" customWidth="1"/>
    <col min="6407" max="6407" width="12.85546875" style="67" customWidth="1"/>
    <col min="6408" max="6408" width="13.140625" style="67" customWidth="1"/>
    <col min="6409" max="6409" width="13.28515625" style="67" customWidth="1"/>
    <col min="6410" max="6410" width="9.7109375" style="67" customWidth="1"/>
    <col min="6411" max="6411" width="4.85546875" style="67" customWidth="1"/>
    <col min="6412" max="6412" width="5.7109375" style="67" customWidth="1"/>
    <col min="6413" max="6413" width="4.7109375" style="67" customWidth="1"/>
    <col min="6414" max="6414" width="12.5703125" style="67" customWidth="1"/>
    <col min="6415" max="6659" width="9.140625" style="67"/>
    <col min="6660" max="6660" width="25.5703125" style="67" customWidth="1"/>
    <col min="6661" max="6661" width="13" style="67" customWidth="1"/>
    <col min="6662" max="6662" width="11.42578125" style="67" customWidth="1"/>
    <col min="6663" max="6663" width="12.85546875" style="67" customWidth="1"/>
    <col min="6664" max="6664" width="13.140625" style="67" customWidth="1"/>
    <col min="6665" max="6665" width="13.28515625" style="67" customWidth="1"/>
    <col min="6666" max="6666" width="9.7109375" style="67" customWidth="1"/>
    <col min="6667" max="6667" width="4.85546875" style="67" customWidth="1"/>
    <col min="6668" max="6668" width="5.7109375" style="67" customWidth="1"/>
    <col min="6669" max="6669" width="4.7109375" style="67" customWidth="1"/>
    <col min="6670" max="6670" width="12.5703125" style="67" customWidth="1"/>
    <col min="6671" max="6915" width="9.140625" style="67"/>
    <col min="6916" max="6916" width="25.5703125" style="67" customWidth="1"/>
    <col min="6917" max="6917" width="13" style="67" customWidth="1"/>
    <col min="6918" max="6918" width="11.42578125" style="67" customWidth="1"/>
    <col min="6919" max="6919" width="12.85546875" style="67" customWidth="1"/>
    <col min="6920" max="6920" width="13.140625" style="67" customWidth="1"/>
    <col min="6921" max="6921" width="13.28515625" style="67" customWidth="1"/>
    <col min="6922" max="6922" width="9.7109375" style="67" customWidth="1"/>
    <col min="6923" max="6923" width="4.85546875" style="67" customWidth="1"/>
    <col min="6924" max="6924" width="5.7109375" style="67" customWidth="1"/>
    <col min="6925" max="6925" width="4.7109375" style="67" customWidth="1"/>
    <col min="6926" max="6926" width="12.5703125" style="67" customWidth="1"/>
    <col min="6927" max="7171" width="9.140625" style="67"/>
    <col min="7172" max="7172" width="25.5703125" style="67" customWidth="1"/>
    <col min="7173" max="7173" width="13" style="67" customWidth="1"/>
    <col min="7174" max="7174" width="11.42578125" style="67" customWidth="1"/>
    <col min="7175" max="7175" width="12.85546875" style="67" customWidth="1"/>
    <col min="7176" max="7176" width="13.140625" style="67" customWidth="1"/>
    <col min="7177" max="7177" width="13.28515625" style="67" customWidth="1"/>
    <col min="7178" max="7178" width="9.7109375" style="67" customWidth="1"/>
    <col min="7179" max="7179" width="4.85546875" style="67" customWidth="1"/>
    <col min="7180" max="7180" width="5.7109375" style="67" customWidth="1"/>
    <col min="7181" max="7181" width="4.7109375" style="67" customWidth="1"/>
    <col min="7182" max="7182" width="12.5703125" style="67" customWidth="1"/>
    <col min="7183" max="7427" width="9.140625" style="67"/>
    <col min="7428" max="7428" width="25.5703125" style="67" customWidth="1"/>
    <col min="7429" max="7429" width="13" style="67" customWidth="1"/>
    <col min="7430" max="7430" width="11.42578125" style="67" customWidth="1"/>
    <col min="7431" max="7431" width="12.85546875" style="67" customWidth="1"/>
    <col min="7432" max="7432" width="13.140625" style="67" customWidth="1"/>
    <col min="7433" max="7433" width="13.28515625" style="67" customWidth="1"/>
    <col min="7434" max="7434" width="9.7109375" style="67" customWidth="1"/>
    <col min="7435" max="7435" width="4.85546875" style="67" customWidth="1"/>
    <col min="7436" max="7436" width="5.7109375" style="67" customWidth="1"/>
    <col min="7437" max="7437" width="4.7109375" style="67" customWidth="1"/>
    <col min="7438" max="7438" width="12.5703125" style="67" customWidth="1"/>
    <col min="7439" max="7683" width="9.140625" style="67"/>
    <col min="7684" max="7684" width="25.5703125" style="67" customWidth="1"/>
    <col min="7685" max="7685" width="13" style="67" customWidth="1"/>
    <col min="7686" max="7686" width="11.42578125" style="67" customWidth="1"/>
    <col min="7687" max="7687" width="12.85546875" style="67" customWidth="1"/>
    <col min="7688" max="7688" width="13.140625" style="67" customWidth="1"/>
    <col min="7689" max="7689" width="13.28515625" style="67" customWidth="1"/>
    <col min="7690" max="7690" width="9.7109375" style="67" customWidth="1"/>
    <col min="7691" max="7691" width="4.85546875" style="67" customWidth="1"/>
    <col min="7692" max="7692" width="5.7109375" style="67" customWidth="1"/>
    <col min="7693" max="7693" width="4.7109375" style="67" customWidth="1"/>
    <col min="7694" max="7694" width="12.5703125" style="67" customWidth="1"/>
    <col min="7695" max="7939" width="9.140625" style="67"/>
    <col min="7940" max="7940" width="25.5703125" style="67" customWidth="1"/>
    <col min="7941" max="7941" width="13" style="67" customWidth="1"/>
    <col min="7942" max="7942" width="11.42578125" style="67" customWidth="1"/>
    <col min="7943" max="7943" width="12.85546875" style="67" customWidth="1"/>
    <col min="7944" max="7944" width="13.140625" style="67" customWidth="1"/>
    <col min="7945" max="7945" width="13.28515625" style="67" customWidth="1"/>
    <col min="7946" max="7946" width="9.7109375" style="67" customWidth="1"/>
    <col min="7947" max="7947" width="4.85546875" style="67" customWidth="1"/>
    <col min="7948" max="7948" width="5.7109375" style="67" customWidth="1"/>
    <col min="7949" max="7949" width="4.7109375" style="67" customWidth="1"/>
    <col min="7950" max="7950" width="12.5703125" style="67" customWidth="1"/>
    <col min="7951" max="8195" width="9.140625" style="67"/>
    <col min="8196" max="8196" width="25.5703125" style="67" customWidth="1"/>
    <col min="8197" max="8197" width="13" style="67" customWidth="1"/>
    <col min="8198" max="8198" width="11.42578125" style="67" customWidth="1"/>
    <col min="8199" max="8199" width="12.85546875" style="67" customWidth="1"/>
    <col min="8200" max="8200" width="13.140625" style="67" customWidth="1"/>
    <col min="8201" max="8201" width="13.28515625" style="67" customWidth="1"/>
    <col min="8202" max="8202" width="9.7109375" style="67" customWidth="1"/>
    <col min="8203" max="8203" width="4.85546875" style="67" customWidth="1"/>
    <col min="8204" max="8204" width="5.7109375" style="67" customWidth="1"/>
    <col min="8205" max="8205" width="4.7109375" style="67" customWidth="1"/>
    <col min="8206" max="8206" width="12.5703125" style="67" customWidth="1"/>
    <col min="8207" max="8451" width="9.140625" style="67"/>
    <col min="8452" max="8452" width="25.5703125" style="67" customWidth="1"/>
    <col min="8453" max="8453" width="13" style="67" customWidth="1"/>
    <col min="8454" max="8454" width="11.42578125" style="67" customWidth="1"/>
    <col min="8455" max="8455" width="12.85546875" style="67" customWidth="1"/>
    <col min="8456" max="8456" width="13.140625" style="67" customWidth="1"/>
    <col min="8457" max="8457" width="13.28515625" style="67" customWidth="1"/>
    <col min="8458" max="8458" width="9.7109375" style="67" customWidth="1"/>
    <col min="8459" max="8459" width="4.85546875" style="67" customWidth="1"/>
    <col min="8460" max="8460" width="5.7109375" style="67" customWidth="1"/>
    <col min="8461" max="8461" width="4.7109375" style="67" customWidth="1"/>
    <col min="8462" max="8462" width="12.5703125" style="67" customWidth="1"/>
    <col min="8463" max="8707" width="9.140625" style="67"/>
    <col min="8708" max="8708" width="25.5703125" style="67" customWidth="1"/>
    <col min="8709" max="8709" width="13" style="67" customWidth="1"/>
    <col min="8710" max="8710" width="11.42578125" style="67" customWidth="1"/>
    <col min="8711" max="8711" width="12.85546875" style="67" customWidth="1"/>
    <col min="8712" max="8712" width="13.140625" style="67" customWidth="1"/>
    <col min="8713" max="8713" width="13.28515625" style="67" customWidth="1"/>
    <col min="8714" max="8714" width="9.7109375" style="67" customWidth="1"/>
    <col min="8715" max="8715" width="4.85546875" style="67" customWidth="1"/>
    <col min="8716" max="8716" width="5.7109375" style="67" customWidth="1"/>
    <col min="8717" max="8717" width="4.7109375" style="67" customWidth="1"/>
    <col min="8718" max="8718" width="12.5703125" style="67" customWidth="1"/>
    <col min="8719" max="8963" width="9.140625" style="67"/>
    <col min="8964" max="8964" width="25.5703125" style="67" customWidth="1"/>
    <col min="8965" max="8965" width="13" style="67" customWidth="1"/>
    <col min="8966" max="8966" width="11.42578125" style="67" customWidth="1"/>
    <col min="8967" max="8967" width="12.85546875" style="67" customWidth="1"/>
    <col min="8968" max="8968" width="13.140625" style="67" customWidth="1"/>
    <col min="8969" max="8969" width="13.28515625" style="67" customWidth="1"/>
    <col min="8970" max="8970" width="9.7109375" style="67" customWidth="1"/>
    <col min="8971" max="8971" width="4.85546875" style="67" customWidth="1"/>
    <col min="8972" max="8972" width="5.7109375" style="67" customWidth="1"/>
    <col min="8973" max="8973" width="4.7109375" style="67" customWidth="1"/>
    <col min="8974" max="8974" width="12.5703125" style="67" customWidth="1"/>
    <col min="8975" max="9219" width="9.140625" style="67"/>
    <col min="9220" max="9220" width="25.5703125" style="67" customWidth="1"/>
    <col min="9221" max="9221" width="13" style="67" customWidth="1"/>
    <col min="9222" max="9222" width="11.42578125" style="67" customWidth="1"/>
    <col min="9223" max="9223" width="12.85546875" style="67" customWidth="1"/>
    <col min="9224" max="9224" width="13.140625" style="67" customWidth="1"/>
    <col min="9225" max="9225" width="13.28515625" style="67" customWidth="1"/>
    <col min="9226" max="9226" width="9.7109375" style="67" customWidth="1"/>
    <col min="9227" max="9227" width="4.85546875" style="67" customWidth="1"/>
    <col min="9228" max="9228" width="5.7109375" style="67" customWidth="1"/>
    <col min="9229" max="9229" width="4.7109375" style="67" customWidth="1"/>
    <col min="9230" max="9230" width="12.5703125" style="67" customWidth="1"/>
    <col min="9231" max="9475" width="9.140625" style="67"/>
    <col min="9476" max="9476" width="25.5703125" style="67" customWidth="1"/>
    <col min="9477" max="9477" width="13" style="67" customWidth="1"/>
    <col min="9478" max="9478" width="11.42578125" style="67" customWidth="1"/>
    <col min="9479" max="9479" width="12.85546875" style="67" customWidth="1"/>
    <col min="9480" max="9480" width="13.140625" style="67" customWidth="1"/>
    <col min="9481" max="9481" width="13.28515625" style="67" customWidth="1"/>
    <col min="9482" max="9482" width="9.7109375" style="67" customWidth="1"/>
    <col min="9483" max="9483" width="4.85546875" style="67" customWidth="1"/>
    <col min="9484" max="9484" width="5.7109375" style="67" customWidth="1"/>
    <col min="9485" max="9485" width="4.7109375" style="67" customWidth="1"/>
    <col min="9486" max="9486" width="12.5703125" style="67" customWidth="1"/>
    <col min="9487" max="9731" width="9.140625" style="67"/>
    <col min="9732" max="9732" width="25.5703125" style="67" customWidth="1"/>
    <col min="9733" max="9733" width="13" style="67" customWidth="1"/>
    <col min="9734" max="9734" width="11.42578125" style="67" customWidth="1"/>
    <col min="9735" max="9735" width="12.85546875" style="67" customWidth="1"/>
    <col min="9736" max="9736" width="13.140625" style="67" customWidth="1"/>
    <col min="9737" max="9737" width="13.28515625" style="67" customWidth="1"/>
    <col min="9738" max="9738" width="9.7109375" style="67" customWidth="1"/>
    <col min="9739" max="9739" width="4.85546875" style="67" customWidth="1"/>
    <col min="9740" max="9740" width="5.7109375" style="67" customWidth="1"/>
    <col min="9741" max="9741" width="4.7109375" style="67" customWidth="1"/>
    <col min="9742" max="9742" width="12.5703125" style="67" customWidth="1"/>
    <col min="9743" max="9987" width="9.140625" style="67"/>
    <col min="9988" max="9988" width="25.5703125" style="67" customWidth="1"/>
    <col min="9989" max="9989" width="13" style="67" customWidth="1"/>
    <col min="9990" max="9990" width="11.42578125" style="67" customWidth="1"/>
    <col min="9991" max="9991" width="12.85546875" style="67" customWidth="1"/>
    <col min="9992" max="9992" width="13.140625" style="67" customWidth="1"/>
    <col min="9993" max="9993" width="13.28515625" style="67" customWidth="1"/>
    <col min="9994" max="9994" width="9.7109375" style="67" customWidth="1"/>
    <col min="9995" max="9995" width="4.85546875" style="67" customWidth="1"/>
    <col min="9996" max="9996" width="5.7109375" style="67" customWidth="1"/>
    <col min="9997" max="9997" width="4.7109375" style="67" customWidth="1"/>
    <col min="9998" max="9998" width="12.5703125" style="67" customWidth="1"/>
    <col min="9999" max="10243" width="9.140625" style="67"/>
    <col min="10244" max="10244" width="25.5703125" style="67" customWidth="1"/>
    <col min="10245" max="10245" width="13" style="67" customWidth="1"/>
    <col min="10246" max="10246" width="11.42578125" style="67" customWidth="1"/>
    <col min="10247" max="10247" width="12.85546875" style="67" customWidth="1"/>
    <col min="10248" max="10248" width="13.140625" style="67" customWidth="1"/>
    <col min="10249" max="10249" width="13.28515625" style="67" customWidth="1"/>
    <col min="10250" max="10250" width="9.7109375" style="67" customWidth="1"/>
    <col min="10251" max="10251" width="4.85546875" style="67" customWidth="1"/>
    <col min="10252" max="10252" width="5.7109375" style="67" customWidth="1"/>
    <col min="10253" max="10253" width="4.7109375" style="67" customWidth="1"/>
    <col min="10254" max="10254" width="12.5703125" style="67" customWidth="1"/>
    <col min="10255" max="10499" width="9.140625" style="67"/>
    <col min="10500" max="10500" width="25.5703125" style="67" customWidth="1"/>
    <col min="10501" max="10501" width="13" style="67" customWidth="1"/>
    <col min="10502" max="10502" width="11.42578125" style="67" customWidth="1"/>
    <col min="10503" max="10503" width="12.85546875" style="67" customWidth="1"/>
    <col min="10504" max="10504" width="13.140625" style="67" customWidth="1"/>
    <col min="10505" max="10505" width="13.28515625" style="67" customWidth="1"/>
    <col min="10506" max="10506" width="9.7109375" style="67" customWidth="1"/>
    <col min="10507" max="10507" width="4.85546875" style="67" customWidth="1"/>
    <col min="10508" max="10508" width="5.7109375" style="67" customWidth="1"/>
    <col min="10509" max="10509" width="4.7109375" style="67" customWidth="1"/>
    <col min="10510" max="10510" width="12.5703125" style="67" customWidth="1"/>
    <col min="10511" max="10755" width="9.140625" style="67"/>
    <col min="10756" max="10756" width="25.5703125" style="67" customWidth="1"/>
    <col min="10757" max="10757" width="13" style="67" customWidth="1"/>
    <col min="10758" max="10758" width="11.42578125" style="67" customWidth="1"/>
    <col min="10759" max="10759" width="12.85546875" style="67" customWidth="1"/>
    <col min="10760" max="10760" width="13.140625" style="67" customWidth="1"/>
    <col min="10761" max="10761" width="13.28515625" style="67" customWidth="1"/>
    <col min="10762" max="10762" width="9.7109375" style="67" customWidth="1"/>
    <col min="10763" max="10763" width="4.85546875" style="67" customWidth="1"/>
    <col min="10764" max="10764" width="5.7109375" style="67" customWidth="1"/>
    <col min="10765" max="10765" width="4.7109375" style="67" customWidth="1"/>
    <col min="10766" max="10766" width="12.5703125" style="67" customWidth="1"/>
    <col min="10767" max="11011" width="9.140625" style="67"/>
    <col min="11012" max="11012" width="25.5703125" style="67" customWidth="1"/>
    <col min="11013" max="11013" width="13" style="67" customWidth="1"/>
    <col min="11014" max="11014" width="11.42578125" style="67" customWidth="1"/>
    <col min="11015" max="11015" width="12.85546875" style="67" customWidth="1"/>
    <col min="11016" max="11016" width="13.140625" style="67" customWidth="1"/>
    <col min="11017" max="11017" width="13.28515625" style="67" customWidth="1"/>
    <col min="11018" max="11018" width="9.7109375" style="67" customWidth="1"/>
    <col min="11019" max="11019" width="4.85546875" style="67" customWidth="1"/>
    <col min="11020" max="11020" width="5.7109375" style="67" customWidth="1"/>
    <col min="11021" max="11021" width="4.7109375" style="67" customWidth="1"/>
    <col min="11022" max="11022" width="12.5703125" style="67" customWidth="1"/>
    <col min="11023" max="11267" width="9.140625" style="67"/>
    <col min="11268" max="11268" width="25.5703125" style="67" customWidth="1"/>
    <col min="11269" max="11269" width="13" style="67" customWidth="1"/>
    <col min="11270" max="11270" width="11.42578125" style="67" customWidth="1"/>
    <col min="11271" max="11271" width="12.85546875" style="67" customWidth="1"/>
    <col min="11272" max="11272" width="13.140625" style="67" customWidth="1"/>
    <col min="11273" max="11273" width="13.28515625" style="67" customWidth="1"/>
    <col min="11274" max="11274" width="9.7109375" style="67" customWidth="1"/>
    <col min="11275" max="11275" width="4.85546875" style="67" customWidth="1"/>
    <col min="11276" max="11276" width="5.7109375" style="67" customWidth="1"/>
    <col min="11277" max="11277" width="4.7109375" style="67" customWidth="1"/>
    <col min="11278" max="11278" width="12.5703125" style="67" customWidth="1"/>
    <col min="11279" max="11523" width="9.140625" style="67"/>
    <col min="11524" max="11524" width="25.5703125" style="67" customWidth="1"/>
    <col min="11525" max="11525" width="13" style="67" customWidth="1"/>
    <col min="11526" max="11526" width="11.42578125" style="67" customWidth="1"/>
    <col min="11527" max="11527" width="12.85546875" style="67" customWidth="1"/>
    <col min="11528" max="11528" width="13.140625" style="67" customWidth="1"/>
    <col min="11529" max="11529" width="13.28515625" style="67" customWidth="1"/>
    <col min="11530" max="11530" width="9.7109375" style="67" customWidth="1"/>
    <col min="11531" max="11531" width="4.85546875" style="67" customWidth="1"/>
    <col min="11532" max="11532" width="5.7109375" style="67" customWidth="1"/>
    <col min="11533" max="11533" width="4.7109375" style="67" customWidth="1"/>
    <col min="11534" max="11534" width="12.5703125" style="67" customWidth="1"/>
    <col min="11535" max="11779" width="9.140625" style="67"/>
    <col min="11780" max="11780" width="25.5703125" style="67" customWidth="1"/>
    <col min="11781" max="11781" width="13" style="67" customWidth="1"/>
    <col min="11782" max="11782" width="11.42578125" style="67" customWidth="1"/>
    <col min="11783" max="11783" width="12.85546875" style="67" customWidth="1"/>
    <col min="11784" max="11784" width="13.140625" style="67" customWidth="1"/>
    <col min="11785" max="11785" width="13.28515625" style="67" customWidth="1"/>
    <col min="11786" max="11786" width="9.7109375" style="67" customWidth="1"/>
    <col min="11787" max="11787" width="4.85546875" style="67" customWidth="1"/>
    <col min="11788" max="11788" width="5.7109375" style="67" customWidth="1"/>
    <col min="11789" max="11789" width="4.7109375" style="67" customWidth="1"/>
    <col min="11790" max="11790" width="12.5703125" style="67" customWidth="1"/>
    <col min="11791" max="12035" width="9.140625" style="67"/>
    <col min="12036" max="12036" width="25.5703125" style="67" customWidth="1"/>
    <col min="12037" max="12037" width="13" style="67" customWidth="1"/>
    <col min="12038" max="12038" width="11.42578125" style="67" customWidth="1"/>
    <col min="12039" max="12039" width="12.85546875" style="67" customWidth="1"/>
    <col min="12040" max="12040" width="13.140625" style="67" customWidth="1"/>
    <col min="12041" max="12041" width="13.28515625" style="67" customWidth="1"/>
    <col min="12042" max="12042" width="9.7109375" style="67" customWidth="1"/>
    <col min="12043" max="12043" width="4.85546875" style="67" customWidth="1"/>
    <col min="12044" max="12044" width="5.7109375" style="67" customWidth="1"/>
    <col min="12045" max="12045" width="4.7109375" style="67" customWidth="1"/>
    <col min="12046" max="12046" width="12.5703125" style="67" customWidth="1"/>
    <col min="12047" max="12291" width="9.140625" style="67"/>
    <col min="12292" max="12292" width="25.5703125" style="67" customWidth="1"/>
    <col min="12293" max="12293" width="13" style="67" customWidth="1"/>
    <col min="12294" max="12294" width="11.42578125" style="67" customWidth="1"/>
    <col min="12295" max="12295" width="12.85546875" style="67" customWidth="1"/>
    <col min="12296" max="12296" width="13.140625" style="67" customWidth="1"/>
    <col min="12297" max="12297" width="13.28515625" style="67" customWidth="1"/>
    <col min="12298" max="12298" width="9.7109375" style="67" customWidth="1"/>
    <col min="12299" max="12299" width="4.85546875" style="67" customWidth="1"/>
    <col min="12300" max="12300" width="5.7109375" style="67" customWidth="1"/>
    <col min="12301" max="12301" width="4.7109375" style="67" customWidth="1"/>
    <col min="12302" max="12302" width="12.5703125" style="67" customWidth="1"/>
    <col min="12303" max="12547" width="9.140625" style="67"/>
    <col min="12548" max="12548" width="25.5703125" style="67" customWidth="1"/>
    <col min="12549" max="12549" width="13" style="67" customWidth="1"/>
    <col min="12550" max="12550" width="11.42578125" style="67" customWidth="1"/>
    <col min="12551" max="12551" width="12.85546875" style="67" customWidth="1"/>
    <col min="12552" max="12552" width="13.140625" style="67" customWidth="1"/>
    <col min="12553" max="12553" width="13.28515625" style="67" customWidth="1"/>
    <col min="12554" max="12554" width="9.7109375" style="67" customWidth="1"/>
    <col min="12555" max="12555" width="4.85546875" style="67" customWidth="1"/>
    <col min="12556" max="12556" width="5.7109375" style="67" customWidth="1"/>
    <col min="12557" max="12557" width="4.7109375" style="67" customWidth="1"/>
    <col min="12558" max="12558" width="12.5703125" style="67" customWidth="1"/>
    <col min="12559" max="12803" width="9.140625" style="67"/>
    <col min="12804" max="12804" width="25.5703125" style="67" customWidth="1"/>
    <col min="12805" max="12805" width="13" style="67" customWidth="1"/>
    <col min="12806" max="12806" width="11.42578125" style="67" customWidth="1"/>
    <col min="12807" max="12807" width="12.85546875" style="67" customWidth="1"/>
    <col min="12808" max="12808" width="13.140625" style="67" customWidth="1"/>
    <col min="12809" max="12809" width="13.28515625" style="67" customWidth="1"/>
    <col min="12810" max="12810" width="9.7109375" style="67" customWidth="1"/>
    <col min="12811" max="12811" width="4.85546875" style="67" customWidth="1"/>
    <col min="12812" max="12812" width="5.7109375" style="67" customWidth="1"/>
    <col min="12813" max="12813" width="4.7109375" style="67" customWidth="1"/>
    <col min="12814" max="12814" width="12.5703125" style="67" customWidth="1"/>
    <col min="12815" max="13059" width="9.140625" style="67"/>
    <col min="13060" max="13060" width="25.5703125" style="67" customWidth="1"/>
    <col min="13061" max="13061" width="13" style="67" customWidth="1"/>
    <col min="13062" max="13062" width="11.42578125" style="67" customWidth="1"/>
    <col min="13063" max="13063" width="12.85546875" style="67" customWidth="1"/>
    <col min="13064" max="13064" width="13.140625" style="67" customWidth="1"/>
    <col min="13065" max="13065" width="13.28515625" style="67" customWidth="1"/>
    <col min="13066" max="13066" width="9.7109375" style="67" customWidth="1"/>
    <col min="13067" max="13067" width="4.85546875" style="67" customWidth="1"/>
    <col min="13068" max="13068" width="5.7109375" style="67" customWidth="1"/>
    <col min="13069" max="13069" width="4.7109375" style="67" customWidth="1"/>
    <col min="13070" max="13070" width="12.5703125" style="67" customWidth="1"/>
    <col min="13071" max="13315" width="9.140625" style="67"/>
    <col min="13316" max="13316" width="25.5703125" style="67" customWidth="1"/>
    <col min="13317" max="13317" width="13" style="67" customWidth="1"/>
    <col min="13318" max="13318" width="11.42578125" style="67" customWidth="1"/>
    <col min="13319" max="13319" width="12.85546875" style="67" customWidth="1"/>
    <col min="13320" max="13320" width="13.140625" style="67" customWidth="1"/>
    <col min="13321" max="13321" width="13.28515625" style="67" customWidth="1"/>
    <col min="13322" max="13322" width="9.7109375" style="67" customWidth="1"/>
    <col min="13323" max="13323" width="4.85546875" style="67" customWidth="1"/>
    <col min="13324" max="13324" width="5.7109375" style="67" customWidth="1"/>
    <col min="13325" max="13325" width="4.7109375" style="67" customWidth="1"/>
    <col min="13326" max="13326" width="12.5703125" style="67" customWidth="1"/>
    <col min="13327" max="13571" width="9.140625" style="67"/>
    <col min="13572" max="13572" width="25.5703125" style="67" customWidth="1"/>
    <col min="13573" max="13573" width="13" style="67" customWidth="1"/>
    <col min="13574" max="13574" width="11.42578125" style="67" customWidth="1"/>
    <col min="13575" max="13575" width="12.85546875" style="67" customWidth="1"/>
    <col min="13576" max="13576" width="13.140625" style="67" customWidth="1"/>
    <col min="13577" max="13577" width="13.28515625" style="67" customWidth="1"/>
    <col min="13578" max="13578" width="9.7109375" style="67" customWidth="1"/>
    <col min="13579" max="13579" width="4.85546875" style="67" customWidth="1"/>
    <col min="13580" max="13580" width="5.7109375" style="67" customWidth="1"/>
    <col min="13581" max="13581" width="4.7109375" style="67" customWidth="1"/>
    <col min="13582" max="13582" width="12.5703125" style="67" customWidth="1"/>
    <col min="13583" max="13827" width="9.140625" style="67"/>
    <col min="13828" max="13828" width="25.5703125" style="67" customWidth="1"/>
    <col min="13829" max="13829" width="13" style="67" customWidth="1"/>
    <col min="13830" max="13830" width="11.42578125" style="67" customWidth="1"/>
    <col min="13831" max="13831" width="12.85546875" style="67" customWidth="1"/>
    <col min="13832" max="13832" width="13.140625" style="67" customWidth="1"/>
    <col min="13833" max="13833" width="13.28515625" style="67" customWidth="1"/>
    <col min="13834" max="13834" width="9.7109375" style="67" customWidth="1"/>
    <col min="13835" max="13835" width="4.85546875" style="67" customWidth="1"/>
    <col min="13836" max="13836" width="5.7109375" style="67" customWidth="1"/>
    <col min="13837" max="13837" width="4.7109375" style="67" customWidth="1"/>
    <col min="13838" max="13838" width="12.5703125" style="67" customWidth="1"/>
    <col min="13839" max="14083" width="9.140625" style="67"/>
    <col min="14084" max="14084" width="25.5703125" style="67" customWidth="1"/>
    <col min="14085" max="14085" width="13" style="67" customWidth="1"/>
    <col min="14086" max="14086" width="11.42578125" style="67" customWidth="1"/>
    <col min="14087" max="14087" width="12.85546875" style="67" customWidth="1"/>
    <col min="14088" max="14088" width="13.140625" style="67" customWidth="1"/>
    <col min="14089" max="14089" width="13.28515625" style="67" customWidth="1"/>
    <col min="14090" max="14090" width="9.7109375" style="67" customWidth="1"/>
    <col min="14091" max="14091" width="4.85546875" style="67" customWidth="1"/>
    <col min="14092" max="14092" width="5.7109375" style="67" customWidth="1"/>
    <col min="14093" max="14093" width="4.7109375" style="67" customWidth="1"/>
    <col min="14094" max="14094" width="12.5703125" style="67" customWidth="1"/>
    <col min="14095" max="14339" width="9.140625" style="67"/>
    <col min="14340" max="14340" width="25.5703125" style="67" customWidth="1"/>
    <col min="14341" max="14341" width="13" style="67" customWidth="1"/>
    <col min="14342" max="14342" width="11.42578125" style="67" customWidth="1"/>
    <col min="14343" max="14343" width="12.85546875" style="67" customWidth="1"/>
    <col min="14344" max="14344" width="13.140625" style="67" customWidth="1"/>
    <col min="14345" max="14345" width="13.28515625" style="67" customWidth="1"/>
    <col min="14346" max="14346" width="9.7109375" style="67" customWidth="1"/>
    <col min="14347" max="14347" width="4.85546875" style="67" customWidth="1"/>
    <col min="14348" max="14348" width="5.7109375" style="67" customWidth="1"/>
    <col min="14349" max="14349" width="4.7109375" style="67" customWidth="1"/>
    <col min="14350" max="14350" width="12.5703125" style="67" customWidth="1"/>
    <col min="14351" max="14595" width="9.140625" style="67"/>
    <col min="14596" max="14596" width="25.5703125" style="67" customWidth="1"/>
    <col min="14597" max="14597" width="13" style="67" customWidth="1"/>
    <col min="14598" max="14598" width="11.42578125" style="67" customWidth="1"/>
    <col min="14599" max="14599" width="12.85546875" style="67" customWidth="1"/>
    <col min="14600" max="14600" width="13.140625" style="67" customWidth="1"/>
    <col min="14601" max="14601" width="13.28515625" style="67" customWidth="1"/>
    <col min="14602" max="14602" width="9.7109375" style="67" customWidth="1"/>
    <col min="14603" max="14603" width="4.85546875" style="67" customWidth="1"/>
    <col min="14604" max="14604" width="5.7109375" style="67" customWidth="1"/>
    <col min="14605" max="14605" width="4.7109375" style="67" customWidth="1"/>
    <col min="14606" max="14606" width="12.5703125" style="67" customWidth="1"/>
    <col min="14607" max="14851" width="9.140625" style="67"/>
    <col min="14852" max="14852" width="25.5703125" style="67" customWidth="1"/>
    <col min="14853" max="14853" width="13" style="67" customWidth="1"/>
    <col min="14854" max="14854" width="11.42578125" style="67" customWidth="1"/>
    <col min="14855" max="14855" width="12.85546875" style="67" customWidth="1"/>
    <col min="14856" max="14856" width="13.140625" style="67" customWidth="1"/>
    <col min="14857" max="14857" width="13.28515625" style="67" customWidth="1"/>
    <col min="14858" max="14858" width="9.7109375" style="67" customWidth="1"/>
    <col min="14859" max="14859" width="4.85546875" style="67" customWidth="1"/>
    <col min="14860" max="14860" width="5.7109375" style="67" customWidth="1"/>
    <col min="14861" max="14861" width="4.7109375" style="67" customWidth="1"/>
    <col min="14862" max="14862" width="12.5703125" style="67" customWidth="1"/>
    <col min="14863" max="15107" width="9.140625" style="67"/>
    <col min="15108" max="15108" width="25.5703125" style="67" customWidth="1"/>
    <col min="15109" max="15109" width="13" style="67" customWidth="1"/>
    <col min="15110" max="15110" width="11.42578125" style="67" customWidth="1"/>
    <col min="15111" max="15111" width="12.85546875" style="67" customWidth="1"/>
    <col min="15112" max="15112" width="13.140625" style="67" customWidth="1"/>
    <col min="15113" max="15113" width="13.28515625" style="67" customWidth="1"/>
    <col min="15114" max="15114" width="9.7109375" style="67" customWidth="1"/>
    <col min="15115" max="15115" width="4.85546875" style="67" customWidth="1"/>
    <col min="15116" max="15116" width="5.7109375" style="67" customWidth="1"/>
    <col min="15117" max="15117" width="4.7109375" style="67" customWidth="1"/>
    <col min="15118" max="15118" width="12.5703125" style="67" customWidth="1"/>
    <col min="15119" max="15363" width="9.140625" style="67"/>
    <col min="15364" max="15364" width="25.5703125" style="67" customWidth="1"/>
    <col min="15365" max="15365" width="13" style="67" customWidth="1"/>
    <col min="15366" max="15366" width="11.42578125" style="67" customWidth="1"/>
    <col min="15367" max="15367" width="12.85546875" style="67" customWidth="1"/>
    <col min="15368" max="15368" width="13.140625" style="67" customWidth="1"/>
    <col min="15369" max="15369" width="13.28515625" style="67" customWidth="1"/>
    <col min="15370" max="15370" width="9.7109375" style="67" customWidth="1"/>
    <col min="15371" max="15371" width="4.85546875" style="67" customWidth="1"/>
    <col min="15372" max="15372" width="5.7109375" style="67" customWidth="1"/>
    <col min="15373" max="15373" width="4.7109375" style="67" customWidth="1"/>
    <col min="15374" max="15374" width="12.5703125" style="67" customWidth="1"/>
    <col min="15375" max="15619" width="9.140625" style="67"/>
    <col min="15620" max="15620" width="25.5703125" style="67" customWidth="1"/>
    <col min="15621" max="15621" width="13" style="67" customWidth="1"/>
    <col min="15622" max="15622" width="11.42578125" style="67" customWidth="1"/>
    <col min="15623" max="15623" width="12.85546875" style="67" customWidth="1"/>
    <col min="15624" max="15624" width="13.140625" style="67" customWidth="1"/>
    <col min="15625" max="15625" width="13.28515625" style="67" customWidth="1"/>
    <col min="15626" max="15626" width="9.7109375" style="67" customWidth="1"/>
    <col min="15627" max="15627" width="4.85546875" style="67" customWidth="1"/>
    <col min="15628" max="15628" width="5.7109375" style="67" customWidth="1"/>
    <col min="15629" max="15629" width="4.7109375" style="67" customWidth="1"/>
    <col min="15630" max="15630" width="12.5703125" style="67" customWidth="1"/>
    <col min="15631" max="15875" width="9.140625" style="67"/>
    <col min="15876" max="15876" width="25.5703125" style="67" customWidth="1"/>
    <col min="15877" max="15877" width="13" style="67" customWidth="1"/>
    <col min="15878" max="15878" width="11.42578125" style="67" customWidth="1"/>
    <col min="15879" max="15879" width="12.85546875" style="67" customWidth="1"/>
    <col min="15880" max="15880" width="13.140625" style="67" customWidth="1"/>
    <col min="15881" max="15881" width="13.28515625" style="67" customWidth="1"/>
    <col min="15882" max="15882" width="9.7109375" style="67" customWidth="1"/>
    <col min="15883" max="15883" width="4.85546875" style="67" customWidth="1"/>
    <col min="15884" max="15884" width="5.7109375" style="67" customWidth="1"/>
    <col min="15885" max="15885" width="4.7109375" style="67" customWidth="1"/>
    <col min="15886" max="15886" width="12.5703125" style="67" customWidth="1"/>
    <col min="15887" max="16131" width="9.140625" style="67"/>
    <col min="16132" max="16132" width="25.5703125" style="67" customWidth="1"/>
    <col min="16133" max="16133" width="13" style="67" customWidth="1"/>
    <col min="16134" max="16134" width="11.42578125" style="67" customWidth="1"/>
    <col min="16135" max="16135" width="12.85546875" style="67" customWidth="1"/>
    <col min="16136" max="16136" width="13.140625" style="67" customWidth="1"/>
    <col min="16137" max="16137" width="13.28515625" style="67" customWidth="1"/>
    <col min="16138" max="16138" width="9.7109375" style="67" customWidth="1"/>
    <col min="16139" max="16139" width="4.85546875" style="67" customWidth="1"/>
    <col min="16140" max="16140" width="5.7109375" style="67" customWidth="1"/>
    <col min="16141" max="16141" width="4.7109375" style="67" customWidth="1"/>
    <col min="16142" max="16142" width="12.5703125" style="67" customWidth="1"/>
    <col min="16143" max="16384" width="9.140625" style="67"/>
  </cols>
  <sheetData>
    <row r="1" spans="1:21">
      <c r="A1" s="121" t="s">
        <v>65</v>
      </c>
      <c r="D1" s="377"/>
    </row>
    <row r="2" spans="1:21">
      <c r="A2" s="107" t="s">
        <v>64</v>
      </c>
      <c r="B2" s="107"/>
      <c r="C2" s="107"/>
      <c r="D2" s="107"/>
      <c r="E2" s="108"/>
      <c r="F2" s="108"/>
      <c r="G2" s="108"/>
      <c r="H2" s="108"/>
      <c r="I2" s="108"/>
      <c r="J2" s="108"/>
    </row>
    <row r="3" spans="1:21">
      <c r="A3" s="107" t="s">
        <v>6</v>
      </c>
      <c r="B3" s="107"/>
      <c r="C3" s="107"/>
      <c r="D3" s="107"/>
      <c r="E3" s="108"/>
      <c r="F3" s="108"/>
      <c r="G3" s="108"/>
      <c r="H3" s="108"/>
      <c r="I3" s="108"/>
      <c r="J3" s="108"/>
    </row>
    <row r="4" spans="1:21">
      <c r="A4" s="107" t="s">
        <v>509</v>
      </c>
      <c r="B4" s="107"/>
      <c r="C4" s="107"/>
      <c r="D4" s="107"/>
      <c r="E4" s="108"/>
      <c r="F4" s="108"/>
      <c r="G4" s="108"/>
      <c r="H4" s="108"/>
      <c r="I4" s="108"/>
      <c r="J4" s="108"/>
    </row>
    <row r="5" spans="1:21">
      <c r="A5" s="121"/>
      <c r="B5" s="121"/>
      <c r="C5" s="121"/>
      <c r="Q5" s="1011"/>
      <c r="R5" s="1011"/>
      <c r="S5" s="1011"/>
      <c r="T5" s="1011"/>
      <c r="U5" s="1011"/>
    </row>
    <row r="6" spans="1:21" s="121" customFormat="1" ht="21.75" customHeight="1">
      <c r="A6" s="109" t="s">
        <v>2</v>
      </c>
      <c r="B6" s="85" t="s">
        <v>48</v>
      </c>
      <c r="C6" s="85" t="s">
        <v>48</v>
      </c>
      <c r="D6" s="85" t="s">
        <v>48</v>
      </c>
      <c r="E6" s="1162" t="s">
        <v>508</v>
      </c>
      <c r="F6" s="1163"/>
      <c r="G6" s="1163"/>
      <c r="H6" s="1164"/>
      <c r="I6" s="1165" t="s">
        <v>510</v>
      </c>
      <c r="J6" s="1166"/>
      <c r="K6" s="1166"/>
      <c r="L6" s="1166"/>
      <c r="M6" s="1166"/>
      <c r="N6" s="1166"/>
      <c r="O6" s="1166"/>
      <c r="P6" s="1167"/>
      <c r="Q6" s="1012"/>
      <c r="R6" s="1012"/>
      <c r="S6" s="1012"/>
      <c r="T6" s="1012"/>
      <c r="U6" s="1012"/>
    </row>
    <row r="7" spans="1:21" s="121" customFormat="1">
      <c r="A7" s="656"/>
      <c r="B7" s="89" t="s">
        <v>372</v>
      </c>
      <c r="C7" s="89" t="s">
        <v>445</v>
      </c>
      <c r="D7" s="89" t="s">
        <v>507</v>
      </c>
      <c r="E7" s="90" t="s">
        <v>248</v>
      </c>
      <c r="F7" s="91" t="s">
        <v>252</v>
      </c>
      <c r="G7" s="91" t="s">
        <v>252</v>
      </c>
      <c r="H7" s="91" t="s">
        <v>0</v>
      </c>
      <c r="I7" s="1168" t="s">
        <v>66</v>
      </c>
      <c r="J7" s="1169"/>
      <c r="K7" s="1169"/>
      <c r="L7" s="1169"/>
      <c r="M7" s="1169"/>
      <c r="N7" s="1169"/>
      <c r="O7" s="1169"/>
      <c r="P7" s="1170"/>
      <c r="Q7" s="1012"/>
      <c r="R7" s="1012"/>
      <c r="S7" s="1012"/>
      <c r="T7" s="1012"/>
      <c r="U7" s="1012"/>
    </row>
    <row r="8" spans="1:21">
      <c r="A8" s="657"/>
      <c r="B8" s="658"/>
      <c r="C8" s="658"/>
      <c r="D8" s="360"/>
      <c r="E8" s="651">
        <f>+I8*L8*O8</f>
        <v>0</v>
      </c>
      <c r="F8" s="369"/>
      <c r="G8" s="369"/>
      <c r="H8" s="369">
        <f>+E8+F8+G8</f>
        <v>0</v>
      </c>
      <c r="I8" s="1016"/>
      <c r="J8" s="1013" t="s">
        <v>513</v>
      </c>
      <c r="K8" s="1013" t="s">
        <v>511</v>
      </c>
      <c r="L8" s="1013"/>
      <c r="M8" s="1013" t="s">
        <v>512</v>
      </c>
      <c r="N8" s="1013" t="s">
        <v>511</v>
      </c>
      <c r="O8" s="1013"/>
      <c r="P8" s="1017" t="s">
        <v>3</v>
      </c>
      <c r="Q8" s="1011"/>
      <c r="R8" s="1011"/>
      <c r="S8" s="1011"/>
      <c r="T8" s="1011"/>
      <c r="U8" s="1011"/>
    </row>
    <row r="9" spans="1:21">
      <c r="A9" s="659"/>
      <c r="B9" s="659"/>
      <c r="C9" s="659"/>
      <c r="D9" s="172"/>
      <c r="E9" s="172">
        <f t="shared" ref="E9:E13" si="0">+I9*L9*O9</f>
        <v>0</v>
      </c>
      <c r="F9" s="373"/>
      <c r="G9" s="373"/>
      <c r="H9" s="373">
        <f>+E9+F9+G9</f>
        <v>0</v>
      </c>
      <c r="I9" s="1018"/>
      <c r="J9" s="1019" t="s">
        <v>513</v>
      </c>
      <c r="K9" s="1019" t="s">
        <v>511</v>
      </c>
      <c r="L9" s="1019"/>
      <c r="M9" s="1019" t="s">
        <v>512</v>
      </c>
      <c r="N9" s="1019" t="s">
        <v>511</v>
      </c>
      <c r="O9" s="1019"/>
      <c r="P9" s="1020" t="s">
        <v>3</v>
      </c>
      <c r="Q9" s="1011"/>
      <c r="R9" s="1011"/>
      <c r="S9" s="1011"/>
      <c r="T9" s="1011"/>
      <c r="U9" s="1011"/>
    </row>
    <row r="10" spans="1:21">
      <c r="A10" s="660"/>
      <c r="B10" s="660"/>
      <c r="C10" s="660"/>
      <c r="D10" s="172"/>
      <c r="E10" s="172">
        <f t="shared" si="0"/>
        <v>0</v>
      </c>
      <c r="F10" s="373"/>
      <c r="G10" s="373"/>
      <c r="H10" s="373">
        <f t="shared" ref="H10:H13" si="1">+E10+F10+G10</f>
        <v>0</v>
      </c>
      <c r="I10" s="1018"/>
      <c r="J10" s="1019" t="s">
        <v>513</v>
      </c>
      <c r="K10" s="1019" t="s">
        <v>511</v>
      </c>
      <c r="L10" s="1019"/>
      <c r="M10" s="1019" t="s">
        <v>512</v>
      </c>
      <c r="N10" s="1019" t="s">
        <v>511</v>
      </c>
      <c r="O10" s="1019"/>
      <c r="P10" s="1020" t="s">
        <v>3</v>
      </c>
      <c r="Q10" s="1011"/>
      <c r="R10" s="1011"/>
      <c r="S10" s="1011"/>
      <c r="T10" s="1011"/>
      <c r="U10" s="1011"/>
    </row>
    <row r="11" spans="1:21">
      <c r="A11" s="660"/>
      <c r="B11" s="660"/>
      <c r="C11" s="660"/>
      <c r="D11" s="172"/>
      <c r="E11" s="172">
        <f t="shared" si="0"/>
        <v>0</v>
      </c>
      <c r="F11" s="373"/>
      <c r="G11" s="373"/>
      <c r="H11" s="373">
        <f t="shared" si="1"/>
        <v>0</v>
      </c>
      <c r="I11" s="1018"/>
      <c r="J11" s="1019" t="s">
        <v>513</v>
      </c>
      <c r="K11" s="1019" t="s">
        <v>511</v>
      </c>
      <c r="L11" s="1019"/>
      <c r="M11" s="1019" t="s">
        <v>512</v>
      </c>
      <c r="N11" s="1019" t="s">
        <v>511</v>
      </c>
      <c r="O11" s="1019"/>
      <c r="P11" s="1020" t="s">
        <v>3</v>
      </c>
      <c r="Q11" s="1011"/>
      <c r="R11" s="1011"/>
      <c r="S11" s="1011"/>
      <c r="T11" s="1011"/>
      <c r="U11" s="1011"/>
    </row>
    <row r="12" spans="1:21">
      <c r="A12" s="138"/>
      <c r="B12" s="138"/>
      <c r="C12" s="138"/>
      <c r="D12" s="138"/>
      <c r="E12" s="172">
        <f t="shared" si="0"/>
        <v>0</v>
      </c>
      <c r="F12" s="373"/>
      <c r="G12" s="373"/>
      <c r="H12" s="373">
        <f t="shared" si="1"/>
        <v>0</v>
      </c>
      <c r="I12" s="1018"/>
      <c r="J12" s="1019" t="s">
        <v>513</v>
      </c>
      <c r="K12" s="1019" t="s">
        <v>511</v>
      </c>
      <c r="L12" s="1019"/>
      <c r="M12" s="1019" t="s">
        <v>512</v>
      </c>
      <c r="N12" s="1019" t="s">
        <v>511</v>
      </c>
      <c r="O12" s="1019"/>
      <c r="P12" s="1020" t="s">
        <v>3</v>
      </c>
      <c r="Q12" s="1011"/>
      <c r="R12" s="1011"/>
      <c r="S12" s="1011"/>
      <c r="T12" s="1011"/>
      <c r="U12" s="1011"/>
    </row>
    <row r="13" spans="1:21">
      <c r="A13" s="138"/>
      <c r="B13" s="138"/>
      <c r="C13" s="138"/>
      <c r="D13" s="138"/>
      <c r="E13" s="172">
        <f t="shared" si="0"/>
        <v>0</v>
      </c>
      <c r="F13" s="373"/>
      <c r="G13" s="373"/>
      <c r="H13" s="172">
        <f t="shared" si="1"/>
        <v>0</v>
      </c>
      <c r="I13" s="1018"/>
      <c r="J13" s="1019" t="s">
        <v>513</v>
      </c>
      <c r="K13" s="1019" t="s">
        <v>511</v>
      </c>
      <c r="L13" s="1019"/>
      <c r="M13" s="1019" t="s">
        <v>512</v>
      </c>
      <c r="N13" s="1019" t="s">
        <v>511</v>
      </c>
      <c r="O13" s="1019"/>
      <c r="P13" s="1020" t="s">
        <v>3</v>
      </c>
      <c r="Q13" s="1011"/>
      <c r="R13" s="1011"/>
      <c r="S13" s="1011"/>
      <c r="T13" s="1011"/>
      <c r="U13" s="1011"/>
    </row>
    <row r="14" spans="1:21">
      <c r="A14" s="138"/>
      <c r="B14" s="138"/>
      <c r="C14" s="138"/>
      <c r="D14" s="138"/>
      <c r="E14" s="172">
        <f t="shared" ref="E14:E43" si="2">+I14*L14*O14</f>
        <v>0</v>
      </c>
      <c r="F14" s="373"/>
      <c r="G14" s="373"/>
      <c r="H14" s="172">
        <f t="shared" ref="H14:H43" si="3">+E14+F14+G14</f>
        <v>0</v>
      </c>
      <c r="I14" s="1018"/>
      <c r="J14" s="1019" t="s">
        <v>513</v>
      </c>
      <c r="K14" s="1019" t="s">
        <v>511</v>
      </c>
      <c r="L14" s="1019"/>
      <c r="M14" s="1019" t="s">
        <v>512</v>
      </c>
      <c r="N14" s="1019" t="s">
        <v>511</v>
      </c>
      <c r="O14" s="1019"/>
      <c r="P14" s="1020" t="s">
        <v>3</v>
      </c>
      <c r="Q14" s="1011"/>
      <c r="R14" s="1011"/>
      <c r="S14" s="1011"/>
      <c r="T14" s="1011"/>
      <c r="U14" s="1011"/>
    </row>
    <row r="15" spans="1:21">
      <c r="A15" s="138"/>
      <c r="B15" s="138"/>
      <c r="C15" s="138"/>
      <c r="D15" s="138"/>
      <c r="E15" s="172">
        <f t="shared" si="2"/>
        <v>0</v>
      </c>
      <c r="F15" s="373"/>
      <c r="G15" s="373"/>
      <c r="H15" s="172">
        <f t="shared" si="3"/>
        <v>0</v>
      </c>
      <c r="I15" s="1018"/>
      <c r="J15" s="1019" t="s">
        <v>513</v>
      </c>
      <c r="K15" s="1019" t="s">
        <v>511</v>
      </c>
      <c r="L15" s="1019"/>
      <c r="M15" s="1019" t="s">
        <v>512</v>
      </c>
      <c r="N15" s="1019" t="s">
        <v>511</v>
      </c>
      <c r="O15" s="1019"/>
      <c r="P15" s="1020" t="s">
        <v>3</v>
      </c>
      <c r="Q15" s="1011"/>
      <c r="R15" s="1011"/>
      <c r="S15" s="1011"/>
      <c r="T15" s="1011"/>
      <c r="U15" s="1011"/>
    </row>
    <row r="16" spans="1:21">
      <c r="A16" s="138"/>
      <c r="B16" s="138"/>
      <c r="C16" s="138"/>
      <c r="D16" s="138"/>
      <c r="E16" s="172">
        <f t="shared" si="2"/>
        <v>0</v>
      </c>
      <c r="F16" s="373"/>
      <c r="G16" s="373"/>
      <c r="H16" s="172">
        <f t="shared" si="3"/>
        <v>0</v>
      </c>
      <c r="I16" s="1018"/>
      <c r="J16" s="1019" t="s">
        <v>513</v>
      </c>
      <c r="K16" s="1019" t="s">
        <v>511</v>
      </c>
      <c r="L16" s="1019"/>
      <c r="M16" s="1019" t="s">
        <v>512</v>
      </c>
      <c r="N16" s="1019" t="s">
        <v>511</v>
      </c>
      <c r="O16" s="1019"/>
      <c r="P16" s="1020" t="s">
        <v>3</v>
      </c>
      <c r="Q16" s="1011"/>
      <c r="R16" s="1011"/>
      <c r="S16" s="1011"/>
      <c r="T16" s="1011"/>
      <c r="U16" s="1011"/>
    </row>
    <row r="17" spans="1:21">
      <c r="A17" s="138"/>
      <c r="B17" s="138"/>
      <c r="C17" s="138"/>
      <c r="D17" s="138"/>
      <c r="E17" s="172">
        <f t="shared" si="2"/>
        <v>0</v>
      </c>
      <c r="F17" s="373"/>
      <c r="G17" s="373"/>
      <c r="H17" s="172">
        <f t="shared" si="3"/>
        <v>0</v>
      </c>
      <c r="I17" s="1018"/>
      <c r="J17" s="1019" t="s">
        <v>513</v>
      </c>
      <c r="K17" s="1019" t="s">
        <v>511</v>
      </c>
      <c r="L17" s="1019"/>
      <c r="M17" s="1019" t="s">
        <v>512</v>
      </c>
      <c r="N17" s="1019" t="s">
        <v>511</v>
      </c>
      <c r="O17" s="1019"/>
      <c r="P17" s="1020" t="s">
        <v>3</v>
      </c>
      <c r="Q17" s="1011"/>
      <c r="R17" s="1011"/>
      <c r="S17" s="1011"/>
      <c r="T17" s="1011"/>
      <c r="U17" s="1011"/>
    </row>
    <row r="18" spans="1:21">
      <c r="A18" s="138"/>
      <c r="B18" s="138"/>
      <c r="C18" s="138"/>
      <c r="D18" s="138"/>
      <c r="E18" s="172">
        <f t="shared" si="2"/>
        <v>0</v>
      </c>
      <c r="F18" s="373"/>
      <c r="G18" s="373"/>
      <c r="H18" s="172">
        <f t="shared" si="3"/>
        <v>0</v>
      </c>
      <c r="I18" s="1018"/>
      <c r="J18" s="1019" t="s">
        <v>513</v>
      </c>
      <c r="K18" s="1019" t="s">
        <v>511</v>
      </c>
      <c r="L18" s="1019"/>
      <c r="M18" s="1019" t="s">
        <v>512</v>
      </c>
      <c r="N18" s="1019" t="s">
        <v>511</v>
      </c>
      <c r="O18" s="1019"/>
      <c r="P18" s="1020" t="s">
        <v>3</v>
      </c>
      <c r="Q18" s="1011"/>
      <c r="R18" s="1011"/>
      <c r="S18" s="1011"/>
      <c r="T18" s="1011"/>
      <c r="U18" s="1011"/>
    </row>
    <row r="19" spans="1:21">
      <c r="A19" s="138"/>
      <c r="B19" s="138"/>
      <c r="C19" s="138"/>
      <c r="D19" s="138"/>
      <c r="E19" s="172">
        <f t="shared" si="2"/>
        <v>0</v>
      </c>
      <c r="F19" s="373"/>
      <c r="G19" s="373"/>
      <c r="H19" s="172">
        <f t="shared" si="3"/>
        <v>0</v>
      </c>
      <c r="I19" s="1018"/>
      <c r="J19" s="1019" t="s">
        <v>513</v>
      </c>
      <c r="K19" s="1019" t="s">
        <v>511</v>
      </c>
      <c r="L19" s="1019"/>
      <c r="M19" s="1019" t="s">
        <v>512</v>
      </c>
      <c r="N19" s="1019" t="s">
        <v>511</v>
      </c>
      <c r="O19" s="1019"/>
      <c r="P19" s="1020" t="s">
        <v>3</v>
      </c>
      <c r="Q19" s="1011"/>
      <c r="R19" s="1011"/>
      <c r="S19" s="1011"/>
      <c r="T19" s="1011"/>
      <c r="U19" s="1011"/>
    </row>
    <row r="20" spans="1:21">
      <c r="A20" s="138"/>
      <c r="B20" s="138"/>
      <c r="C20" s="138"/>
      <c r="D20" s="138"/>
      <c r="E20" s="172">
        <f t="shared" si="2"/>
        <v>0</v>
      </c>
      <c r="F20" s="373"/>
      <c r="G20" s="373"/>
      <c r="H20" s="172">
        <f t="shared" si="3"/>
        <v>0</v>
      </c>
      <c r="I20" s="1018"/>
      <c r="J20" s="1019" t="s">
        <v>513</v>
      </c>
      <c r="K20" s="1019" t="s">
        <v>511</v>
      </c>
      <c r="L20" s="1019"/>
      <c r="M20" s="1019" t="s">
        <v>512</v>
      </c>
      <c r="N20" s="1019" t="s">
        <v>511</v>
      </c>
      <c r="O20" s="1019"/>
      <c r="P20" s="1020" t="s">
        <v>3</v>
      </c>
      <c r="Q20" s="1011"/>
      <c r="R20" s="1011"/>
      <c r="S20" s="1011"/>
      <c r="T20" s="1011"/>
      <c r="U20" s="1011"/>
    </row>
    <row r="21" spans="1:21">
      <c r="A21" s="138"/>
      <c r="B21" s="138"/>
      <c r="C21" s="138"/>
      <c r="D21" s="138"/>
      <c r="E21" s="172">
        <f t="shared" si="2"/>
        <v>0</v>
      </c>
      <c r="F21" s="373"/>
      <c r="G21" s="373"/>
      <c r="H21" s="172">
        <f t="shared" si="3"/>
        <v>0</v>
      </c>
      <c r="I21" s="1018"/>
      <c r="J21" s="1019" t="s">
        <v>513</v>
      </c>
      <c r="K21" s="1019" t="s">
        <v>511</v>
      </c>
      <c r="L21" s="1019"/>
      <c r="M21" s="1019" t="s">
        <v>512</v>
      </c>
      <c r="N21" s="1019" t="s">
        <v>511</v>
      </c>
      <c r="O21" s="1019"/>
      <c r="P21" s="1020" t="s">
        <v>3</v>
      </c>
      <c r="Q21" s="1011"/>
      <c r="R21" s="1011"/>
      <c r="S21" s="1011"/>
      <c r="T21" s="1011"/>
      <c r="U21" s="1011"/>
    </row>
    <row r="22" spans="1:21">
      <c r="A22" s="138"/>
      <c r="B22" s="138"/>
      <c r="C22" s="138"/>
      <c r="D22" s="138"/>
      <c r="E22" s="172">
        <f t="shared" si="2"/>
        <v>0</v>
      </c>
      <c r="F22" s="373"/>
      <c r="G22" s="373"/>
      <c r="H22" s="172">
        <f t="shared" si="3"/>
        <v>0</v>
      </c>
      <c r="I22" s="1018"/>
      <c r="J22" s="1019" t="s">
        <v>513</v>
      </c>
      <c r="K22" s="1019" t="s">
        <v>511</v>
      </c>
      <c r="L22" s="1019"/>
      <c r="M22" s="1019" t="s">
        <v>512</v>
      </c>
      <c r="N22" s="1019" t="s">
        <v>511</v>
      </c>
      <c r="O22" s="1019"/>
      <c r="P22" s="1020" t="s">
        <v>3</v>
      </c>
      <c r="Q22" s="1011"/>
      <c r="R22" s="1011"/>
      <c r="S22" s="1011"/>
      <c r="T22" s="1011"/>
      <c r="U22" s="1011"/>
    </row>
    <row r="23" spans="1:21">
      <c r="A23" s="138"/>
      <c r="B23" s="138"/>
      <c r="C23" s="138"/>
      <c r="D23" s="138"/>
      <c r="E23" s="172">
        <f t="shared" si="2"/>
        <v>0</v>
      </c>
      <c r="F23" s="373"/>
      <c r="G23" s="373"/>
      <c r="H23" s="172">
        <f t="shared" si="3"/>
        <v>0</v>
      </c>
      <c r="I23" s="1018"/>
      <c r="J23" s="1019" t="s">
        <v>513</v>
      </c>
      <c r="K23" s="1019" t="s">
        <v>511</v>
      </c>
      <c r="L23" s="1019"/>
      <c r="M23" s="1019" t="s">
        <v>512</v>
      </c>
      <c r="N23" s="1019" t="s">
        <v>511</v>
      </c>
      <c r="O23" s="1019"/>
      <c r="P23" s="1020" t="s">
        <v>3</v>
      </c>
      <c r="Q23" s="1011"/>
      <c r="R23" s="1011"/>
      <c r="S23" s="1011"/>
      <c r="T23" s="1011"/>
      <c r="U23" s="1011"/>
    </row>
    <row r="24" spans="1:21">
      <c r="A24" s="138"/>
      <c r="B24" s="138"/>
      <c r="C24" s="138"/>
      <c r="D24" s="138"/>
      <c r="E24" s="172">
        <f t="shared" si="2"/>
        <v>0</v>
      </c>
      <c r="F24" s="373"/>
      <c r="G24" s="373"/>
      <c r="H24" s="172">
        <f t="shared" si="3"/>
        <v>0</v>
      </c>
      <c r="I24" s="1018"/>
      <c r="J24" s="1019" t="s">
        <v>513</v>
      </c>
      <c r="K24" s="1019" t="s">
        <v>511</v>
      </c>
      <c r="L24" s="1019"/>
      <c r="M24" s="1019" t="s">
        <v>512</v>
      </c>
      <c r="N24" s="1019" t="s">
        <v>511</v>
      </c>
      <c r="O24" s="1019"/>
      <c r="P24" s="1020" t="s">
        <v>3</v>
      </c>
      <c r="Q24" s="1011"/>
      <c r="R24" s="1011"/>
      <c r="S24" s="1011"/>
      <c r="T24" s="1011"/>
      <c r="U24" s="1011"/>
    </row>
    <row r="25" spans="1:21">
      <c r="A25" s="138"/>
      <c r="B25" s="138"/>
      <c r="C25" s="138"/>
      <c r="D25" s="138"/>
      <c r="E25" s="172">
        <f t="shared" ref="E25:E36" si="4">+I25*L25*O25</f>
        <v>0</v>
      </c>
      <c r="F25" s="373"/>
      <c r="G25" s="373"/>
      <c r="H25" s="172">
        <f t="shared" ref="H25:H36" si="5">+E25+F25+G25</f>
        <v>0</v>
      </c>
      <c r="I25" s="1018"/>
      <c r="J25" s="1019" t="s">
        <v>513</v>
      </c>
      <c r="K25" s="1019" t="s">
        <v>511</v>
      </c>
      <c r="L25" s="1019"/>
      <c r="M25" s="1019" t="s">
        <v>512</v>
      </c>
      <c r="N25" s="1019" t="s">
        <v>511</v>
      </c>
      <c r="O25" s="1019"/>
      <c r="P25" s="1020" t="s">
        <v>3</v>
      </c>
      <c r="Q25" s="1011"/>
      <c r="R25" s="1011"/>
      <c r="S25" s="1011"/>
      <c r="T25" s="1011"/>
      <c r="U25" s="1011"/>
    </row>
    <row r="26" spans="1:21">
      <c r="A26" s="138"/>
      <c r="B26" s="138"/>
      <c r="C26" s="138"/>
      <c r="D26" s="138"/>
      <c r="E26" s="172">
        <f t="shared" si="4"/>
        <v>0</v>
      </c>
      <c r="F26" s="373"/>
      <c r="G26" s="373"/>
      <c r="H26" s="172">
        <f t="shared" si="5"/>
        <v>0</v>
      </c>
      <c r="I26" s="1018"/>
      <c r="J26" s="1019" t="s">
        <v>513</v>
      </c>
      <c r="K26" s="1019" t="s">
        <v>511</v>
      </c>
      <c r="L26" s="1019"/>
      <c r="M26" s="1019" t="s">
        <v>512</v>
      </c>
      <c r="N26" s="1019" t="s">
        <v>511</v>
      </c>
      <c r="O26" s="1019"/>
      <c r="P26" s="1020" t="s">
        <v>3</v>
      </c>
      <c r="Q26" s="1011"/>
      <c r="R26" s="1011"/>
      <c r="S26" s="1011"/>
      <c r="T26" s="1011"/>
      <c r="U26" s="1011"/>
    </row>
    <row r="27" spans="1:21">
      <c r="A27" s="138"/>
      <c r="B27" s="138"/>
      <c r="C27" s="138"/>
      <c r="D27" s="138"/>
      <c r="E27" s="172">
        <f t="shared" si="4"/>
        <v>0</v>
      </c>
      <c r="F27" s="373"/>
      <c r="G27" s="373"/>
      <c r="H27" s="172">
        <f t="shared" si="5"/>
        <v>0</v>
      </c>
      <c r="I27" s="1018"/>
      <c r="J27" s="1019" t="s">
        <v>513</v>
      </c>
      <c r="K27" s="1019" t="s">
        <v>511</v>
      </c>
      <c r="L27" s="1019"/>
      <c r="M27" s="1019" t="s">
        <v>512</v>
      </c>
      <c r="N27" s="1019" t="s">
        <v>511</v>
      </c>
      <c r="O27" s="1019"/>
      <c r="P27" s="1020" t="s">
        <v>3</v>
      </c>
      <c r="Q27" s="1011"/>
      <c r="R27" s="1011"/>
      <c r="S27" s="1011"/>
      <c r="T27" s="1011"/>
      <c r="U27" s="1011"/>
    </row>
    <row r="28" spans="1:21">
      <c r="A28" s="138"/>
      <c r="B28" s="138"/>
      <c r="C28" s="138"/>
      <c r="D28" s="138"/>
      <c r="E28" s="172">
        <f t="shared" si="4"/>
        <v>0</v>
      </c>
      <c r="F28" s="373"/>
      <c r="G28" s="373"/>
      <c r="H28" s="172">
        <f t="shared" si="5"/>
        <v>0</v>
      </c>
      <c r="I28" s="1018"/>
      <c r="J28" s="1019" t="s">
        <v>513</v>
      </c>
      <c r="K28" s="1019" t="s">
        <v>511</v>
      </c>
      <c r="L28" s="1019"/>
      <c r="M28" s="1019" t="s">
        <v>512</v>
      </c>
      <c r="N28" s="1019" t="s">
        <v>511</v>
      </c>
      <c r="O28" s="1019"/>
      <c r="P28" s="1020" t="s">
        <v>3</v>
      </c>
      <c r="Q28" s="1011"/>
      <c r="R28" s="1011"/>
      <c r="S28" s="1011"/>
      <c r="T28" s="1011"/>
      <c r="U28" s="1011"/>
    </row>
    <row r="29" spans="1:21">
      <c r="A29" s="138"/>
      <c r="B29" s="138"/>
      <c r="C29" s="138"/>
      <c r="D29" s="138"/>
      <c r="E29" s="172">
        <f t="shared" si="4"/>
        <v>0</v>
      </c>
      <c r="F29" s="373"/>
      <c r="G29" s="373"/>
      <c r="H29" s="172">
        <f t="shared" si="5"/>
        <v>0</v>
      </c>
      <c r="I29" s="1018"/>
      <c r="J29" s="1019" t="s">
        <v>513</v>
      </c>
      <c r="K29" s="1019" t="s">
        <v>511</v>
      </c>
      <c r="L29" s="1019"/>
      <c r="M29" s="1019" t="s">
        <v>512</v>
      </c>
      <c r="N29" s="1019" t="s">
        <v>511</v>
      </c>
      <c r="O29" s="1019"/>
      <c r="P29" s="1020" t="s">
        <v>3</v>
      </c>
      <c r="Q29" s="1011"/>
      <c r="R29" s="1011"/>
      <c r="S29" s="1011"/>
      <c r="T29" s="1011"/>
      <c r="U29" s="1011"/>
    </row>
    <row r="30" spans="1:21">
      <c r="A30" s="138"/>
      <c r="B30" s="138"/>
      <c r="C30" s="138"/>
      <c r="D30" s="138"/>
      <c r="E30" s="172">
        <f t="shared" si="4"/>
        <v>0</v>
      </c>
      <c r="F30" s="373"/>
      <c r="G30" s="373"/>
      <c r="H30" s="172">
        <f t="shared" si="5"/>
        <v>0</v>
      </c>
      <c r="I30" s="1018"/>
      <c r="J30" s="1019" t="s">
        <v>513</v>
      </c>
      <c r="K30" s="1019" t="s">
        <v>511</v>
      </c>
      <c r="L30" s="1019"/>
      <c r="M30" s="1019" t="s">
        <v>512</v>
      </c>
      <c r="N30" s="1019" t="s">
        <v>511</v>
      </c>
      <c r="O30" s="1019"/>
      <c r="P30" s="1020" t="s">
        <v>3</v>
      </c>
      <c r="Q30" s="1011"/>
      <c r="R30" s="1011"/>
      <c r="S30" s="1011"/>
      <c r="T30" s="1011"/>
      <c r="U30" s="1011"/>
    </row>
    <row r="31" spans="1:21">
      <c r="A31" s="138"/>
      <c r="B31" s="138"/>
      <c r="C31" s="138"/>
      <c r="D31" s="138"/>
      <c r="E31" s="172">
        <f t="shared" si="4"/>
        <v>0</v>
      </c>
      <c r="F31" s="373"/>
      <c r="G31" s="373"/>
      <c r="H31" s="172">
        <f t="shared" si="5"/>
        <v>0</v>
      </c>
      <c r="I31" s="1018"/>
      <c r="J31" s="1019" t="s">
        <v>513</v>
      </c>
      <c r="K31" s="1019" t="s">
        <v>511</v>
      </c>
      <c r="L31" s="1019"/>
      <c r="M31" s="1019" t="s">
        <v>512</v>
      </c>
      <c r="N31" s="1019" t="s">
        <v>511</v>
      </c>
      <c r="O31" s="1019"/>
      <c r="P31" s="1020" t="s">
        <v>3</v>
      </c>
      <c r="Q31" s="1011"/>
      <c r="R31" s="1011"/>
      <c r="S31" s="1011"/>
      <c r="T31" s="1011"/>
      <c r="U31" s="1011"/>
    </row>
    <row r="32" spans="1:21">
      <c r="A32" s="138"/>
      <c r="B32" s="138"/>
      <c r="C32" s="138"/>
      <c r="D32" s="138"/>
      <c r="E32" s="172">
        <f t="shared" si="4"/>
        <v>0</v>
      </c>
      <c r="F32" s="373"/>
      <c r="G32" s="373"/>
      <c r="H32" s="172">
        <f t="shared" si="5"/>
        <v>0</v>
      </c>
      <c r="I32" s="1018"/>
      <c r="J32" s="1019" t="s">
        <v>513</v>
      </c>
      <c r="K32" s="1019" t="s">
        <v>511</v>
      </c>
      <c r="L32" s="1019"/>
      <c r="M32" s="1019" t="s">
        <v>512</v>
      </c>
      <c r="N32" s="1019" t="s">
        <v>511</v>
      </c>
      <c r="O32" s="1019"/>
      <c r="P32" s="1020" t="s">
        <v>3</v>
      </c>
      <c r="Q32" s="1011"/>
      <c r="R32" s="1011"/>
      <c r="S32" s="1011"/>
      <c r="T32" s="1011"/>
      <c r="U32" s="1011"/>
    </row>
    <row r="33" spans="1:21">
      <c r="A33" s="138"/>
      <c r="B33" s="138"/>
      <c r="C33" s="138"/>
      <c r="D33" s="138"/>
      <c r="E33" s="172">
        <f t="shared" si="4"/>
        <v>0</v>
      </c>
      <c r="F33" s="373"/>
      <c r="G33" s="373"/>
      <c r="H33" s="172">
        <f t="shared" si="5"/>
        <v>0</v>
      </c>
      <c r="I33" s="1018"/>
      <c r="J33" s="1019" t="s">
        <v>513</v>
      </c>
      <c r="K33" s="1019" t="s">
        <v>511</v>
      </c>
      <c r="L33" s="1019"/>
      <c r="M33" s="1019" t="s">
        <v>512</v>
      </c>
      <c r="N33" s="1019" t="s">
        <v>511</v>
      </c>
      <c r="O33" s="1019"/>
      <c r="P33" s="1020" t="s">
        <v>3</v>
      </c>
      <c r="Q33" s="1011"/>
      <c r="R33" s="1011"/>
      <c r="S33" s="1011"/>
      <c r="T33" s="1011"/>
      <c r="U33" s="1011"/>
    </row>
    <row r="34" spans="1:21">
      <c r="A34" s="138"/>
      <c r="B34" s="138"/>
      <c r="C34" s="138"/>
      <c r="D34" s="138"/>
      <c r="E34" s="172">
        <f t="shared" si="4"/>
        <v>0</v>
      </c>
      <c r="F34" s="373"/>
      <c r="G34" s="373"/>
      <c r="H34" s="172">
        <f t="shared" si="5"/>
        <v>0</v>
      </c>
      <c r="I34" s="1018"/>
      <c r="J34" s="1019" t="s">
        <v>513</v>
      </c>
      <c r="K34" s="1019" t="s">
        <v>511</v>
      </c>
      <c r="L34" s="1019"/>
      <c r="M34" s="1019" t="s">
        <v>512</v>
      </c>
      <c r="N34" s="1019" t="s">
        <v>511</v>
      </c>
      <c r="O34" s="1019"/>
      <c r="P34" s="1020" t="s">
        <v>3</v>
      </c>
      <c r="Q34" s="1011"/>
      <c r="R34" s="1011"/>
      <c r="S34" s="1011"/>
      <c r="T34" s="1011"/>
      <c r="U34" s="1011"/>
    </row>
    <row r="35" spans="1:21">
      <c r="A35" s="138"/>
      <c r="B35" s="138"/>
      <c r="C35" s="138"/>
      <c r="D35" s="138"/>
      <c r="E35" s="172">
        <f t="shared" si="4"/>
        <v>0</v>
      </c>
      <c r="F35" s="373"/>
      <c r="G35" s="373"/>
      <c r="H35" s="172">
        <f t="shared" si="5"/>
        <v>0</v>
      </c>
      <c r="I35" s="1018"/>
      <c r="J35" s="1019" t="s">
        <v>513</v>
      </c>
      <c r="K35" s="1019" t="s">
        <v>511</v>
      </c>
      <c r="L35" s="1019"/>
      <c r="M35" s="1019" t="s">
        <v>512</v>
      </c>
      <c r="N35" s="1019" t="s">
        <v>511</v>
      </c>
      <c r="O35" s="1019"/>
      <c r="P35" s="1020" t="s">
        <v>3</v>
      </c>
      <c r="Q35" s="1011"/>
      <c r="R35" s="1011"/>
      <c r="S35" s="1011"/>
      <c r="T35" s="1011"/>
      <c r="U35" s="1011"/>
    </row>
    <row r="36" spans="1:21">
      <c r="A36" s="138"/>
      <c r="B36" s="138"/>
      <c r="C36" s="138"/>
      <c r="D36" s="138"/>
      <c r="E36" s="172">
        <f t="shared" si="4"/>
        <v>0</v>
      </c>
      <c r="F36" s="373"/>
      <c r="G36" s="373"/>
      <c r="H36" s="172">
        <f t="shared" si="5"/>
        <v>0</v>
      </c>
      <c r="I36" s="1018"/>
      <c r="J36" s="1019" t="s">
        <v>513</v>
      </c>
      <c r="K36" s="1019" t="s">
        <v>511</v>
      </c>
      <c r="L36" s="1019"/>
      <c r="M36" s="1019" t="s">
        <v>512</v>
      </c>
      <c r="N36" s="1019" t="s">
        <v>511</v>
      </c>
      <c r="O36" s="1019"/>
      <c r="P36" s="1020" t="s">
        <v>3</v>
      </c>
      <c r="Q36" s="1011"/>
      <c r="R36" s="1011"/>
      <c r="S36" s="1011"/>
      <c r="T36" s="1011"/>
      <c r="U36" s="1011"/>
    </row>
    <row r="37" spans="1:21">
      <c r="A37" s="138"/>
      <c r="B37" s="138"/>
      <c r="C37" s="138"/>
      <c r="D37" s="138"/>
      <c r="E37" s="172">
        <f t="shared" si="2"/>
        <v>0</v>
      </c>
      <c r="F37" s="373"/>
      <c r="G37" s="373"/>
      <c r="H37" s="172">
        <f t="shared" si="3"/>
        <v>0</v>
      </c>
      <c r="I37" s="1018"/>
      <c r="J37" s="1019" t="s">
        <v>513</v>
      </c>
      <c r="K37" s="1019" t="s">
        <v>511</v>
      </c>
      <c r="L37" s="1019"/>
      <c r="M37" s="1019" t="s">
        <v>512</v>
      </c>
      <c r="N37" s="1019" t="s">
        <v>511</v>
      </c>
      <c r="O37" s="1019"/>
      <c r="P37" s="1020" t="s">
        <v>3</v>
      </c>
      <c r="Q37" s="1011"/>
      <c r="R37" s="1011"/>
      <c r="S37" s="1011"/>
      <c r="T37" s="1011"/>
      <c r="U37" s="1011"/>
    </row>
    <row r="38" spans="1:21">
      <c r="A38" s="138"/>
      <c r="B38" s="138"/>
      <c r="C38" s="138"/>
      <c r="D38" s="138"/>
      <c r="E38" s="172">
        <f t="shared" si="2"/>
        <v>0</v>
      </c>
      <c r="F38" s="373"/>
      <c r="G38" s="373"/>
      <c r="H38" s="172">
        <f t="shared" si="3"/>
        <v>0</v>
      </c>
      <c r="I38" s="1018"/>
      <c r="J38" s="1019" t="s">
        <v>513</v>
      </c>
      <c r="K38" s="1019" t="s">
        <v>511</v>
      </c>
      <c r="L38" s="1019"/>
      <c r="M38" s="1019" t="s">
        <v>512</v>
      </c>
      <c r="N38" s="1019" t="s">
        <v>511</v>
      </c>
      <c r="O38" s="1019"/>
      <c r="P38" s="1020" t="s">
        <v>3</v>
      </c>
      <c r="Q38" s="1011"/>
      <c r="R38" s="1011"/>
      <c r="S38" s="1011"/>
      <c r="T38" s="1011"/>
      <c r="U38" s="1011"/>
    </row>
    <row r="39" spans="1:21">
      <c r="A39" s="138"/>
      <c r="B39" s="138"/>
      <c r="C39" s="138"/>
      <c r="D39" s="138"/>
      <c r="E39" s="172">
        <f t="shared" si="2"/>
        <v>0</v>
      </c>
      <c r="F39" s="373"/>
      <c r="G39" s="373"/>
      <c r="H39" s="172">
        <f t="shared" si="3"/>
        <v>0</v>
      </c>
      <c r="I39" s="1018"/>
      <c r="J39" s="1019" t="s">
        <v>513</v>
      </c>
      <c r="K39" s="1019" t="s">
        <v>511</v>
      </c>
      <c r="L39" s="1019"/>
      <c r="M39" s="1019" t="s">
        <v>512</v>
      </c>
      <c r="N39" s="1019" t="s">
        <v>511</v>
      </c>
      <c r="O39" s="1019"/>
      <c r="P39" s="1020" t="s">
        <v>3</v>
      </c>
      <c r="Q39" s="1011"/>
      <c r="R39" s="1011"/>
      <c r="S39" s="1011"/>
      <c r="T39" s="1011"/>
      <c r="U39" s="1011"/>
    </row>
    <row r="40" spans="1:21">
      <c r="A40" s="138"/>
      <c r="B40" s="138"/>
      <c r="C40" s="138"/>
      <c r="D40" s="138"/>
      <c r="E40" s="172">
        <f t="shared" si="2"/>
        <v>0</v>
      </c>
      <c r="F40" s="373"/>
      <c r="G40" s="373"/>
      <c r="H40" s="172">
        <f t="shared" si="3"/>
        <v>0</v>
      </c>
      <c r="I40" s="1018"/>
      <c r="J40" s="1019" t="s">
        <v>513</v>
      </c>
      <c r="K40" s="1019" t="s">
        <v>511</v>
      </c>
      <c r="L40" s="1019"/>
      <c r="M40" s="1019" t="s">
        <v>512</v>
      </c>
      <c r="N40" s="1019" t="s">
        <v>511</v>
      </c>
      <c r="O40" s="1019"/>
      <c r="P40" s="1020" t="s">
        <v>3</v>
      </c>
      <c r="Q40" s="1011"/>
      <c r="R40" s="1011"/>
      <c r="S40" s="1011"/>
      <c r="T40" s="1011"/>
      <c r="U40" s="1011"/>
    </row>
    <row r="41" spans="1:21">
      <c r="A41" s="138"/>
      <c r="B41" s="138"/>
      <c r="C41" s="138"/>
      <c r="D41" s="138"/>
      <c r="E41" s="172">
        <f t="shared" si="2"/>
        <v>0</v>
      </c>
      <c r="F41" s="373"/>
      <c r="G41" s="373"/>
      <c r="H41" s="172">
        <f t="shared" si="3"/>
        <v>0</v>
      </c>
      <c r="I41" s="1018"/>
      <c r="J41" s="1019" t="s">
        <v>513</v>
      </c>
      <c r="K41" s="1019" t="s">
        <v>511</v>
      </c>
      <c r="L41" s="1019"/>
      <c r="M41" s="1019" t="s">
        <v>512</v>
      </c>
      <c r="N41" s="1019" t="s">
        <v>511</v>
      </c>
      <c r="O41" s="1019"/>
      <c r="P41" s="1020" t="s">
        <v>3</v>
      </c>
      <c r="Q41" s="1011"/>
      <c r="R41" s="1011"/>
      <c r="S41" s="1011"/>
      <c r="T41" s="1011"/>
      <c r="U41" s="1011"/>
    </row>
    <row r="42" spans="1:21">
      <c r="A42" s="138"/>
      <c r="B42" s="138"/>
      <c r="C42" s="138"/>
      <c r="D42" s="138"/>
      <c r="E42" s="172">
        <f t="shared" si="2"/>
        <v>0</v>
      </c>
      <c r="F42" s="373"/>
      <c r="G42" s="373"/>
      <c r="H42" s="172">
        <f t="shared" si="3"/>
        <v>0</v>
      </c>
      <c r="I42" s="1018"/>
      <c r="J42" s="1019" t="s">
        <v>513</v>
      </c>
      <c r="K42" s="1019" t="s">
        <v>511</v>
      </c>
      <c r="L42" s="1019"/>
      <c r="M42" s="1019" t="s">
        <v>512</v>
      </c>
      <c r="N42" s="1019" t="s">
        <v>511</v>
      </c>
      <c r="O42" s="1019"/>
      <c r="P42" s="1020" t="s">
        <v>3</v>
      </c>
      <c r="Q42" s="1011"/>
      <c r="R42" s="1011"/>
      <c r="S42" s="1011"/>
      <c r="T42" s="1011"/>
      <c r="U42" s="1011"/>
    </row>
    <row r="43" spans="1:21">
      <c r="A43" s="138"/>
      <c r="B43" s="138"/>
      <c r="C43" s="138"/>
      <c r="D43" s="138"/>
      <c r="E43" s="1014">
        <f t="shared" si="2"/>
        <v>0</v>
      </c>
      <c r="F43" s="1015"/>
      <c r="G43" s="1015"/>
      <c r="H43" s="1014">
        <f t="shared" si="3"/>
        <v>0</v>
      </c>
      <c r="I43" s="1021"/>
      <c r="J43" s="1022" t="s">
        <v>513</v>
      </c>
      <c r="K43" s="1022" t="s">
        <v>511</v>
      </c>
      <c r="L43" s="1022"/>
      <c r="M43" s="1022" t="s">
        <v>512</v>
      </c>
      <c r="N43" s="1022" t="s">
        <v>511</v>
      </c>
      <c r="O43" s="1022"/>
      <c r="P43" s="1023" t="s">
        <v>3</v>
      </c>
      <c r="Q43" s="1011"/>
      <c r="R43" s="1011"/>
      <c r="S43" s="1011"/>
      <c r="T43" s="1011"/>
      <c r="U43" s="1011"/>
    </row>
    <row r="44" spans="1:21">
      <c r="A44" s="118" t="s">
        <v>0</v>
      </c>
      <c r="B44" s="1002">
        <f t="shared" ref="B44:D44" si="6">SUM(B8:B43)</f>
        <v>0</v>
      </c>
      <c r="C44" s="1002">
        <f t="shared" si="6"/>
        <v>0</v>
      </c>
      <c r="D44" s="1002">
        <f t="shared" si="6"/>
        <v>0</v>
      </c>
      <c r="E44" s="372">
        <f>SUM(E8:E43)</f>
        <v>0</v>
      </c>
      <c r="F44" s="1002">
        <f t="shared" ref="F44:H44" si="7">SUM(F8:F43)</f>
        <v>0</v>
      </c>
      <c r="G44" s="1002">
        <f t="shared" si="7"/>
        <v>0</v>
      </c>
      <c r="H44" s="1002">
        <f t="shared" si="7"/>
        <v>0</v>
      </c>
      <c r="I44" s="661"/>
      <c r="J44" s="662"/>
      <c r="K44" s="662"/>
      <c r="L44" s="662"/>
      <c r="M44" s="662"/>
      <c r="N44" s="662"/>
      <c r="O44" s="662"/>
      <c r="P44" s="663"/>
      <c r="Q44" s="1011"/>
      <c r="R44" s="1011"/>
      <c r="S44" s="1011"/>
      <c r="T44" s="1011"/>
      <c r="U44" s="1011"/>
    </row>
    <row r="46" spans="1:21">
      <c r="E46" s="52"/>
      <c r="F46" s="52"/>
      <c r="G46" s="52"/>
      <c r="H46" s="52"/>
      <c r="I46" s="52"/>
      <c r="J46" s="52"/>
    </row>
    <row r="47" spans="1:21">
      <c r="E47" s="52"/>
      <c r="F47" s="52"/>
      <c r="G47" s="52"/>
      <c r="H47" s="52"/>
      <c r="I47" s="52"/>
      <c r="J47" s="52"/>
    </row>
    <row r="48" spans="1:21">
      <c r="E48" s="52"/>
      <c r="F48" s="52"/>
      <c r="G48" s="52"/>
      <c r="H48" s="52"/>
      <c r="I48" s="52"/>
      <c r="J48" s="52"/>
    </row>
    <row r="49" spans="5:10">
      <c r="E49" s="52"/>
      <c r="F49" s="52"/>
      <c r="G49" s="52"/>
      <c r="H49" s="52"/>
      <c r="I49" s="52"/>
      <c r="J49" s="52"/>
    </row>
    <row r="50" spans="5:10">
      <c r="F50" s="52"/>
    </row>
    <row r="51" spans="5:10">
      <c r="F51" s="52"/>
    </row>
  </sheetData>
  <mergeCells count="3">
    <mergeCell ref="E6:H6"/>
    <mergeCell ref="I6:P6"/>
    <mergeCell ref="I7:P7"/>
  </mergeCells>
  <pageMargins left="0.49" right="0.3" top="0.86" bottom="0.36" header="0.5" footer="0.17"/>
  <pageSetup paperSize="9" scale="87" fitToHeight="0" orientation="landscape" horizontalDpi="300" verticalDpi="300" r:id="rId1"/>
  <headerFooter alignWithMargins="0">
    <oddFooter>&amp;R&amp;9&amp;F/&amp;A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B050"/>
    <pageSetUpPr fitToPage="1"/>
  </sheetPr>
  <dimension ref="A1:U51"/>
  <sheetViews>
    <sheetView showGridLines="0" zoomScale="110" zoomScaleNormal="110" zoomScaleSheetLayoutView="9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B8" sqref="B8"/>
    </sheetView>
  </sheetViews>
  <sheetFormatPr defaultRowHeight="21"/>
  <cols>
    <col min="1" max="1" width="25.5703125" style="67" customWidth="1"/>
    <col min="2" max="3" width="13.140625" style="67" customWidth="1"/>
    <col min="4" max="4" width="18.140625" style="67" customWidth="1"/>
    <col min="5" max="5" width="12.85546875" style="67" customWidth="1"/>
    <col min="6" max="7" width="13.140625" style="67" customWidth="1"/>
    <col min="8" max="8" width="13.28515625" style="67" customWidth="1"/>
    <col min="9" max="9" width="11" style="67" customWidth="1"/>
    <col min="10" max="10" width="7.42578125" style="67" customWidth="1"/>
    <col min="11" max="11" width="2.5703125" style="67" customWidth="1"/>
    <col min="12" max="12" width="8.42578125" style="67" customWidth="1"/>
    <col min="13" max="13" width="4.7109375" style="67" customWidth="1"/>
    <col min="14" max="14" width="3.140625" style="67" customWidth="1"/>
    <col min="15" max="15" width="9.140625" style="67"/>
    <col min="16" max="16" width="4.5703125" style="67" bestFit="1" customWidth="1"/>
    <col min="17" max="259" width="9.140625" style="67"/>
    <col min="260" max="260" width="25.5703125" style="67" customWidth="1"/>
    <col min="261" max="261" width="13" style="67" customWidth="1"/>
    <col min="262" max="262" width="11.42578125" style="67" customWidth="1"/>
    <col min="263" max="263" width="12.85546875" style="67" customWidth="1"/>
    <col min="264" max="264" width="13.140625" style="67" customWidth="1"/>
    <col min="265" max="265" width="13.28515625" style="67" customWidth="1"/>
    <col min="266" max="266" width="9.7109375" style="67" customWidth="1"/>
    <col min="267" max="267" width="4.85546875" style="67" customWidth="1"/>
    <col min="268" max="268" width="5.7109375" style="67" customWidth="1"/>
    <col min="269" max="269" width="4.7109375" style="67" customWidth="1"/>
    <col min="270" max="270" width="12.5703125" style="67" customWidth="1"/>
    <col min="271" max="515" width="9.140625" style="67"/>
    <col min="516" max="516" width="25.5703125" style="67" customWidth="1"/>
    <col min="517" max="517" width="13" style="67" customWidth="1"/>
    <col min="518" max="518" width="11.42578125" style="67" customWidth="1"/>
    <col min="519" max="519" width="12.85546875" style="67" customWidth="1"/>
    <col min="520" max="520" width="13.140625" style="67" customWidth="1"/>
    <col min="521" max="521" width="13.28515625" style="67" customWidth="1"/>
    <col min="522" max="522" width="9.7109375" style="67" customWidth="1"/>
    <col min="523" max="523" width="4.85546875" style="67" customWidth="1"/>
    <col min="524" max="524" width="5.7109375" style="67" customWidth="1"/>
    <col min="525" max="525" width="4.7109375" style="67" customWidth="1"/>
    <col min="526" max="526" width="12.5703125" style="67" customWidth="1"/>
    <col min="527" max="771" width="9.140625" style="67"/>
    <col min="772" max="772" width="25.5703125" style="67" customWidth="1"/>
    <col min="773" max="773" width="13" style="67" customWidth="1"/>
    <col min="774" max="774" width="11.42578125" style="67" customWidth="1"/>
    <col min="775" max="775" width="12.85546875" style="67" customWidth="1"/>
    <col min="776" max="776" width="13.140625" style="67" customWidth="1"/>
    <col min="777" max="777" width="13.28515625" style="67" customWidth="1"/>
    <col min="778" max="778" width="9.7109375" style="67" customWidth="1"/>
    <col min="779" max="779" width="4.85546875" style="67" customWidth="1"/>
    <col min="780" max="780" width="5.7109375" style="67" customWidth="1"/>
    <col min="781" max="781" width="4.7109375" style="67" customWidth="1"/>
    <col min="782" max="782" width="12.5703125" style="67" customWidth="1"/>
    <col min="783" max="1027" width="9.140625" style="67"/>
    <col min="1028" max="1028" width="25.5703125" style="67" customWidth="1"/>
    <col min="1029" max="1029" width="13" style="67" customWidth="1"/>
    <col min="1030" max="1030" width="11.42578125" style="67" customWidth="1"/>
    <col min="1031" max="1031" width="12.85546875" style="67" customWidth="1"/>
    <col min="1032" max="1032" width="13.140625" style="67" customWidth="1"/>
    <col min="1033" max="1033" width="13.28515625" style="67" customWidth="1"/>
    <col min="1034" max="1034" width="9.7109375" style="67" customWidth="1"/>
    <col min="1035" max="1035" width="4.85546875" style="67" customWidth="1"/>
    <col min="1036" max="1036" width="5.7109375" style="67" customWidth="1"/>
    <col min="1037" max="1037" width="4.7109375" style="67" customWidth="1"/>
    <col min="1038" max="1038" width="12.5703125" style="67" customWidth="1"/>
    <col min="1039" max="1283" width="9.140625" style="67"/>
    <col min="1284" max="1284" width="25.5703125" style="67" customWidth="1"/>
    <col min="1285" max="1285" width="13" style="67" customWidth="1"/>
    <col min="1286" max="1286" width="11.42578125" style="67" customWidth="1"/>
    <col min="1287" max="1287" width="12.85546875" style="67" customWidth="1"/>
    <col min="1288" max="1288" width="13.140625" style="67" customWidth="1"/>
    <col min="1289" max="1289" width="13.28515625" style="67" customWidth="1"/>
    <col min="1290" max="1290" width="9.7109375" style="67" customWidth="1"/>
    <col min="1291" max="1291" width="4.85546875" style="67" customWidth="1"/>
    <col min="1292" max="1292" width="5.7109375" style="67" customWidth="1"/>
    <col min="1293" max="1293" width="4.7109375" style="67" customWidth="1"/>
    <col min="1294" max="1294" width="12.5703125" style="67" customWidth="1"/>
    <col min="1295" max="1539" width="9.140625" style="67"/>
    <col min="1540" max="1540" width="25.5703125" style="67" customWidth="1"/>
    <col min="1541" max="1541" width="13" style="67" customWidth="1"/>
    <col min="1542" max="1542" width="11.42578125" style="67" customWidth="1"/>
    <col min="1543" max="1543" width="12.85546875" style="67" customWidth="1"/>
    <col min="1544" max="1544" width="13.140625" style="67" customWidth="1"/>
    <col min="1545" max="1545" width="13.28515625" style="67" customWidth="1"/>
    <col min="1546" max="1546" width="9.7109375" style="67" customWidth="1"/>
    <col min="1547" max="1547" width="4.85546875" style="67" customWidth="1"/>
    <col min="1548" max="1548" width="5.7109375" style="67" customWidth="1"/>
    <col min="1549" max="1549" width="4.7109375" style="67" customWidth="1"/>
    <col min="1550" max="1550" width="12.5703125" style="67" customWidth="1"/>
    <col min="1551" max="1795" width="9.140625" style="67"/>
    <col min="1796" max="1796" width="25.5703125" style="67" customWidth="1"/>
    <col min="1797" max="1797" width="13" style="67" customWidth="1"/>
    <col min="1798" max="1798" width="11.42578125" style="67" customWidth="1"/>
    <col min="1799" max="1799" width="12.85546875" style="67" customWidth="1"/>
    <col min="1800" max="1800" width="13.140625" style="67" customWidth="1"/>
    <col min="1801" max="1801" width="13.28515625" style="67" customWidth="1"/>
    <col min="1802" max="1802" width="9.7109375" style="67" customWidth="1"/>
    <col min="1803" max="1803" width="4.85546875" style="67" customWidth="1"/>
    <col min="1804" max="1804" width="5.7109375" style="67" customWidth="1"/>
    <col min="1805" max="1805" width="4.7109375" style="67" customWidth="1"/>
    <col min="1806" max="1806" width="12.5703125" style="67" customWidth="1"/>
    <col min="1807" max="2051" width="9.140625" style="67"/>
    <col min="2052" max="2052" width="25.5703125" style="67" customWidth="1"/>
    <col min="2053" max="2053" width="13" style="67" customWidth="1"/>
    <col min="2054" max="2054" width="11.42578125" style="67" customWidth="1"/>
    <col min="2055" max="2055" width="12.85546875" style="67" customWidth="1"/>
    <col min="2056" max="2056" width="13.140625" style="67" customWidth="1"/>
    <col min="2057" max="2057" width="13.28515625" style="67" customWidth="1"/>
    <col min="2058" max="2058" width="9.7109375" style="67" customWidth="1"/>
    <col min="2059" max="2059" width="4.85546875" style="67" customWidth="1"/>
    <col min="2060" max="2060" width="5.7109375" style="67" customWidth="1"/>
    <col min="2061" max="2061" width="4.7109375" style="67" customWidth="1"/>
    <col min="2062" max="2062" width="12.5703125" style="67" customWidth="1"/>
    <col min="2063" max="2307" width="9.140625" style="67"/>
    <col min="2308" max="2308" width="25.5703125" style="67" customWidth="1"/>
    <col min="2309" max="2309" width="13" style="67" customWidth="1"/>
    <col min="2310" max="2310" width="11.42578125" style="67" customWidth="1"/>
    <col min="2311" max="2311" width="12.85546875" style="67" customWidth="1"/>
    <col min="2312" max="2312" width="13.140625" style="67" customWidth="1"/>
    <col min="2313" max="2313" width="13.28515625" style="67" customWidth="1"/>
    <col min="2314" max="2314" width="9.7109375" style="67" customWidth="1"/>
    <col min="2315" max="2315" width="4.85546875" style="67" customWidth="1"/>
    <col min="2316" max="2316" width="5.7109375" style="67" customWidth="1"/>
    <col min="2317" max="2317" width="4.7109375" style="67" customWidth="1"/>
    <col min="2318" max="2318" width="12.5703125" style="67" customWidth="1"/>
    <col min="2319" max="2563" width="9.140625" style="67"/>
    <col min="2564" max="2564" width="25.5703125" style="67" customWidth="1"/>
    <col min="2565" max="2565" width="13" style="67" customWidth="1"/>
    <col min="2566" max="2566" width="11.42578125" style="67" customWidth="1"/>
    <col min="2567" max="2567" width="12.85546875" style="67" customWidth="1"/>
    <col min="2568" max="2568" width="13.140625" style="67" customWidth="1"/>
    <col min="2569" max="2569" width="13.28515625" style="67" customWidth="1"/>
    <col min="2570" max="2570" width="9.7109375" style="67" customWidth="1"/>
    <col min="2571" max="2571" width="4.85546875" style="67" customWidth="1"/>
    <col min="2572" max="2572" width="5.7109375" style="67" customWidth="1"/>
    <col min="2573" max="2573" width="4.7109375" style="67" customWidth="1"/>
    <col min="2574" max="2574" width="12.5703125" style="67" customWidth="1"/>
    <col min="2575" max="2819" width="9.140625" style="67"/>
    <col min="2820" max="2820" width="25.5703125" style="67" customWidth="1"/>
    <col min="2821" max="2821" width="13" style="67" customWidth="1"/>
    <col min="2822" max="2822" width="11.42578125" style="67" customWidth="1"/>
    <col min="2823" max="2823" width="12.85546875" style="67" customWidth="1"/>
    <col min="2824" max="2824" width="13.140625" style="67" customWidth="1"/>
    <col min="2825" max="2825" width="13.28515625" style="67" customWidth="1"/>
    <col min="2826" max="2826" width="9.7109375" style="67" customWidth="1"/>
    <col min="2827" max="2827" width="4.85546875" style="67" customWidth="1"/>
    <col min="2828" max="2828" width="5.7109375" style="67" customWidth="1"/>
    <col min="2829" max="2829" width="4.7109375" style="67" customWidth="1"/>
    <col min="2830" max="2830" width="12.5703125" style="67" customWidth="1"/>
    <col min="2831" max="3075" width="9.140625" style="67"/>
    <col min="3076" max="3076" width="25.5703125" style="67" customWidth="1"/>
    <col min="3077" max="3077" width="13" style="67" customWidth="1"/>
    <col min="3078" max="3078" width="11.42578125" style="67" customWidth="1"/>
    <col min="3079" max="3079" width="12.85546875" style="67" customWidth="1"/>
    <col min="3080" max="3080" width="13.140625" style="67" customWidth="1"/>
    <col min="3081" max="3081" width="13.28515625" style="67" customWidth="1"/>
    <col min="3082" max="3082" width="9.7109375" style="67" customWidth="1"/>
    <col min="3083" max="3083" width="4.85546875" style="67" customWidth="1"/>
    <col min="3084" max="3084" width="5.7109375" style="67" customWidth="1"/>
    <col min="3085" max="3085" width="4.7109375" style="67" customWidth="1"/>
    <col min="3086" max="3086" width="12.5703125" style="67" customWidth="1"/>
    <col min="3087" max="3331" width="9.140625" style="67"/>
    <col min="3332" max="3332" width="25.5703125" style="67" customWidth="1"/>
    <col min="3333" max="3333" width="13" style="67" customWidth="1"/>
    <col min="3334" max="3334" width="11.42578125" style="67" customWidth="1"/>
    <col min="3335" max="3335" width="12.85546875" style="67" customWidth="1"/>
    <col min="3336" max="3336" width="13.140625" style="67" customWidth="1"/>
    <col min="3337" max="3337" width="13.28515625" style="67" customWidth="1"/>
    <col min="3338" max="3338" width="9.7109375" style="67" customWidth="1"/>
    <col min="3339" max="3339" width="4.85546875" style="67" customWidth="1"/>
    <col min="3340" max="3340" width="5.7109375" style="67" customWidth="1"/>
    <col min="3341" max="3341" width="4.7109375" style="67" customWidth="1"/>
    <col min="3342" max="3342" width="12.5703125" style="67" customWidth="1"/>
    <col min="3343" max="3587" width="9.140625" style="67"/>
    <col min="3588" max="3588" width="25.5703125" style="67" customWidth="1"/>
    <col min="3589" max="3589" width="13" style="67" customWidth="1"/>
    <col min="3590" max="3590" width="11.42578125" style="67" customWidth="1"/>
    <col min="3591" max="3591" width="12.85546875" style="67" customWidth="1"/>
    <col min="3592" max="3592" width="13.140625" style="67" customWidth="1"/>
    <col min="3593" max="3593" width="13.28515625" style="67" customWidth="1"/>
    <col min="3594" max="3594" width="9.7109375" style="67" customWidth="1"/>
    <col min="3595" max="3595" width="4.85546875" style="67" customWidth="1"/>
    <col min="3596" max="3596" width="5.7109375" style="67" customWidth="1"/>
    <col min="3597" max="3597" width="4.7109375" style="67" customWidth="1"/>
    <col min="3598" max="3598" width="12.5703125" style="67" customWidth="1"/>
    <col min="3599" max="3843" width="9.140625" style="67"/>
    <col min="3844" max="3844" width="25.5703125" style="67" customWidth="1"/>
    <col min="3845" max="3845" width="13" style="67" customWidth="1"/>
    <col min="3846" max="3846" width="11.42578125" style="67" customWidth="1"/>
    <col min="3847" max="3847" width="12.85546875" style="67" customWidth="1"/>
    <col min="3848" max="3848" width="13.140625" style="67" customWidth="1"/>
    <col min="3849" max="3849" width="13.28515625" style="67" customWidth="1"/>
    <col min="3850" max="3850" width="9.7109375" style="67" customWidth="1"/>
    <col min="3851" max="3851" width="4.85546875" style="67" customWidth="1"/>
    <col min="3852" max="3852" width="5.7109375" style="67" customWidth="1"/>
    <col min="3853" max="3853" width="4.7109375" style="67" customWidth="1"/>
    <col min="3854" max="3854" width="12.5703125" style="67" customWidth="1"/>
    <col min="3855" max="4099" width="9.140625" style="67"/>
    <col min="4100" max="4100" width="25.5703125" style="67" customWidth="1"/>
    <col min="4101" max="4101" width="13" style="67" customWidth="1"/>
    <col min="4102" max="4102" width="11.42578125" style="67" customWidth="1"/>
    <col min="4103" max="4103" width="12.85546875" style="67" customWidth="1"/>
    <col min="4104" max="4104" width="13.140625" style="67" customWidth="1"/>
    <col min="4105" max="4105" width="13.28515625" style="67" customWidth="1"/>
    <col min="4106" max="4106" width="9.7109375" style="67" customWidth="1"/>
    <col min="4107" max="4107" width="4.85546875" style="67" customWidth="1"/>
    <col min="4108" max="4108" width="5.7109375" style="67" customWidth="1"/>
    <col min="4109" max="4109" width="4.7109375" style="67" customWidth="1"/>
    <col min="4110" max="4110" width="12.5703125" style="67" customWidth="1"/>
    <col min="4111" max="4355" width="9.140625" style="67"/>
    <col min="4356" max="4356" width="25.5703125" style="67" customWidth="1"/>
    <col min="4357" max="4357" width="13" style="67" customWidth="1"/>
    <col min="4358" max="4358" width="11.42578125" style="67" customWidth="1"/>
    <col min="4359" max="4359" width="12.85546875" style="67" customWidth="1"/>
    <col min="4360" max="4360" width="13.140625" style="67" customWidth="1"/>
    <col min="4361" max="4361" width="13.28515625" style="67" customWidth="1"/>
    <col min="4362" max="4362" width="9.7109375" style="67" customWidth="1"/>
    <col min="4363" max="4363" width="4.85546875" style="67" customWidth="1"/>
    <col min="4364" max="4364" width="5.7109375" style="67" customWidth="1"/>
    <col min="4365" max="4365" width="4.7109375" style="67" customWidth="1"/>
    <col min="4366" max="4366" width="12.5703125" style="67" customWidth="1"/>
    <col min="4367" max="4611" width="9.140625" style="67"/>
    <col min="4612" max="4612" width="25.5703125" style="67" customWidth="1"/>
    <col min="4613" max="4613" width="13" style="67" customWidth="1"/>
    <col min="4614" max="4614" width="11.42578125" style="67" customWidth="1"/>
    <col min="4615" max="4615" width="12.85546875" style="67" customWidth="1"/>
    <col min="4616" max="4616" width="13.140625" style="67" customWidth="1"/>
    <col min="4617" max="4617" width="13.28515625" style="67" customWidth="1"/>
    <col min="4618" max="4618" width="9.7109375" style="67" customWidth="1"/>
    <col min="4619" max="4619" width="4.85546875" style="67" customWidth="1"/>
    <col min="4620" max="4620" width="5.7109375" style="67" customWidth="1"/>
    <col min="4621" max="4621" width="4.7109375" style="67" customWidth="1"/>
    <col min="4622" max="4622" width="12.5703125" style="67" customWidth="1"/>
    <col min="4623" max="4867" width="9.140625" style="67"/>
    <col min="4868" max="4868" width="25.5703125" style="67" customWidth="1"/>
    <col min="4869" max="4869" width="13" style="67" customWidth="1"/>
    <col min="4870" max="4870" width="11.42578125" style="67" customWidth="1"/>
    <col min="4871" max="4871" width="12.85546875" style="67" customWidth="1"/>
    <col min="4872" max="4872" width="13.140625" style="67" customWidth="1"/>
    <col min="4873" max="4873" width="13.28515625" style="67" customWidth="1"/>
    <col min="4874" max="4874" width="9.7109375" style="67" customWidth="1"/>
    <col min="4875" max="4875" width="4.85546875" style="67" customWidth="1"/>
    <col min="4876" max="4876" width="5.7109375" style="67" customWidth="1"/>
    <col min="4877" max="4877" width="4.7109375" style="67" customWidth="1"/>
    <col min="4878" max="4878" width="12.5703125" style="67" customWidth="1"/>
    <col min="4879" max="5123" width="9.140625" style="67"/>
    <col min="5124" max="5124" width="25.5703125" style="67" customWidth="1"/>
    <col min="5125" max="5125" width="13" style="67" customWidth="1"/>
    <col min="5126" max="5126" width="11.42578125" style="67" customWidth="1"/>
    <col min="5127" max="5127" width="12.85546875" style="67" customWidth="1"/>
    <col min="5128" max="5128" width="13.140625" style="67" customWidth="1"/>
    <col min="5129" max="5129" width="13.28515625" style="67" customWidth="1"/>
    <col min="5130" max="5130" width="9.7109375" style="67" customWidth="1"/>
    <col min="5131" max="5131" width="4.85546875" style="67" customWidth="1"/>
    <col min="5132" max="5132" width="5.7109375" style="67" customWidth="1"/>
    <col min="5133" max="5133" width="4.7109375" style="67" customWidth="1"/>
    <col min="5134" max="5134" width="12.5703125" style="67" customWidth="1"/>
    <col min="5135" max="5379" width="9.140625" style="67"/>
    <col min="5380" max="5380" width="25.5703125" style="67" customWidth="1"/>
    <col min="5381" max="5381" width="13" style="67" customWidth="1"/>
    <col min="5382" max="5382" width="11.42578125" style="67" customWidth="1"/>
    <col min="5383" max="5383" width="12.85546875" style="67" customWidth="1"/>
    <col min="5384" max="5384" width="13.140625" style="67" customWidth="1"/>
    <col min="5385" max="5385" width="13.28515625" style="67" customWidth="1"/>
    <col min="5386" max="5386" width="9.7109375" style="67" customWidth="1"/>
    <col min="5387" max="5387" width="4.85546875" style="67" customWidth="1"/>
    <col min="5388" max="5388" width="5.7109375" style="67" customWidth="1"/>
    <col min="5389" max="5389" width="4.7109375" style="67" customWidth="1"/>
    <col min="5390" max="5390" width="12.5703125" style="67" customWidth="1"/>
    <col min="5391" max="5635" width="9.140625" style="67"/>
    <col min="5636" max="5636" width="25.5703125" style="67" customWidth="1"/>
    <col min="5637" max="5637" width="13" style="67" customWidth="1"/>
    <col min="5638" max="5638" width="11.42578125" style="67" customWidth="1"/>
    <col min="5639" max="5639" width="12.85546875" style="67" customWidth="1"/>
    <col min="5640" max="5640" width="13.140625" style="67" customWidth="1"/>
    <col min="5641" max="5641" width="13.28515625" style="67" customWidth="1"/>
    <col min="5642" max="5642" width="9.7109375" style="67" customWidth="1"/>
    <col min="5643" max="5643" width="4.85546875" style="67" customWidth="1"/>
    <col min="5644" max="5644" width="5.7109375" style="67" customWidth="1"/>
    <col min="5645" max="5645" width="4.7109375" style="67" customWidth="1"/>
    <col min="5646" max="5646" width="12.5703125" style="67" customWidth="1"/>
    <col min="5647" max="5891" width="9.140625" style="67"/>
    <col min="5892" max="5892" width="25.5703125" style="67" customWidth="1"/>
    <col min="5893" max="5893" width="13" style="67" customWidth="1"/>
    <col min="5894" max="5894" width="11.42578125" style="67" customWidth="1"/>
    <col min="5895" max="5895" width="12.85546875" style="67" customWidth="1"/>
    <col min="5896" max="5896" width="13.140625" style="67" customWidth="1"/>
    <col min="5897" max="5897" width="13.28515625" style="67" customWidth="1"/>
    <col min="5898" max="5898" width="9.7109375" style="67" customWidth="1"/>
    <col min="5899" max="5899" width="4.85546875" style="67" customWidth="1"/>
    <col min="5900" max="5900" width="5.7109375" style="67" customWidth="1"/>
    <col min="5901" max="5901" width="4.7109375" style="67" customWidth="1"/>
    <col min="5902" max="5902" width="12.5703125" style="67" customWidth="1"/>
    <col min="5903" max="6147" width="9.140625" style="67"/>
    <col min="6148" max="6148" width="25.5703125" style="67" customWidth="1"/>
    <col min="6149" max="6149" width="13" style="67" customWidth="1"/>
    <col min="6150" max="6150" width="11.42578125" style="67" customWidth="1"/>
    <col min="6151" max="6151" width="12.85546875" style="67" customWidth="1"/>
    <col min="6152" max="6152" width="13.140625" style="67" customWidth="1"/>
    <col min="6153" max="6153" width="13.28515625" style="67" customWidth="1"/>
    <col min="6154" max="6154" width="9.7109375" style="67" customWidth="1"/>
    <col min="6155" max="6155" width="4.85546875" style="67" customWidth="1"/>
    <col min="6156" max="6156" width="5.7109375" style="67" customWidth="1"/>
    <col min="6157" max="6157" width="4.7109375" style="67" customWidth="1"/>
    <col min="6158" max="6158" width="12.5703125" style="67" customWidth="1"/>
    <col min="6159" max="6403" width="9.140625" style="67"/>
    <col min="6404" max="6404" width="25.5703125" style="67" customWidth="1"/>
    <col min="6405" max="6405" width="13" style="67" customWidth="1"/>
    <col min="6406" max="6406" width="11.42578125" style="67" customWidth="1"/>
    <col min="6407" max="6407" width="12.85546875" style="67" customWidth="1"/>
    <col min="6408" max="6408" width="13.140625" style="67" customWidth="1"/>
    <col min="6409" max="6409" width="13.28515625" style="67" customWidth="1"/>
    <col min="6410" max="6410" width="9.7109375" style="67" customWidth="1"/>
    <col min="6411" max="6411" width="4.85546875" style="67" customWidth="1"/>
    <col min="6412" max="6412" width="5.7109375" style="67" customWidth="1"/>
    <col min="6413" max="6413" width="4.7109375" style="67" customWidth="1"/>
    <col min="6414" max="6414" width="12.5703125" style="67" customWidth="1"/>
    <col min="6415" max="6659" width="9.140625" style="67"/>
    <col min="6660" max="6660" width="25.5703125" style="67" customWidth="1"/>
    <col min="6661" max="6661" width="13" style="67" customWidth="1"/>
    <col min="6662" max="6662" width="11.42578125" style="67" customWidth="1"/>
    <col min="6663" max="6663" width="12.85546875" style="67" customWidth="1"/>
    <col min="6664" max="6664" width="13.140625" style="67" customWidth="1"/>
    <col min="6665" max="6665" width="13.28515625" style="67" customWidth="1"/>
    <col min="6666" max="6666" width="9.7109375" style="67" customWidth="1"/>
    <col min="6667" max="6667" width="4.85546875" style="67" customWidth="1"/>
    <col min="6668" max="6668" width="5.7109375" style="67" customWidth="1"/>
    <col min="6669" max="6669" width="4.7109375" style="67" customWidth="1"/>
    <col min="6670" max="6670" width="12.5703125" style="67" customWidth="1"/>
    <col min="6671" max="6915" width="9.140625" style="67"/>
    <col min="6916" max="6916" width="25.5703125" style="67" customWidth="1"/>
    <col min="6917" max="6917" width="13" style="67" customWidth="1"/>
    <col min="6918" max="6918" width="11.42578125" style="67" customWidth="1"/>
    <col min="6919" max="6919" width="12.85546875" style="67" customWidth="1"/>
    <col min="6920" max="6920" width="13.140625" style="67" customWidth="1"/>
    <col min="6921" max="6921" width="13.28515625" style="67" customWidth="1"/>
    <col min="6922" max="6922" width="9.7109375" style="67" customWidth="1"/>
    <col min="6923" max="6923" width="4.85546875" style="67" customWidth="1"/>
    <col min="6924" max="6924" width="5.7109375" style="67" customWidth="1"/>
    <col min="6925" max="6925" width="4.7109375" style="67" customWidth="1"/>
    <col min="6926" max="6926" width="12.5703125" style="67" customWidth="1"/>
    <col min="6927" max="7171" width="9.140625" style="67"/>
    <col min="7172" max="7172" width="25.5703125" style="67" customWidth="1"/>
    <col min="7173" max="7173" width="13" style="67" customWidth="1"/>
    <col min="7174" max="7174" width="11.42578125" style="67" customWidth="1"/>
    <col min="7175" max="7175" width="12.85546875" style="67" customWidth="1"/>
    <col min="7176" max="7176" width="13.140625" style="67" customWidth="1"/>
    <col min="7177" max="7177" width="13.28515625" style="67" customWidth="1"/>
    <col min="7178" max="7178" width="9.7109375" style="67" customWidth="1"/>
    <col min="7179" max="7179" width="4.85546875" style="67" customWidth="1"/>
    <col min="7180" max="7180" width="5.7109375" style="67" customWidth="1"/>
    <col min="7181" max="7181" width="4.7109375" style="67" customWidth="1"/>
    <col min="7182" max="7182" width="12.5703125" style="67" customWidth="1"/>
    <col min="7183" max="7427" width="9.140625" style="67"/>
    <col min="7428" max="7428" width="25.5703125" style="67" customWidth="1"/>
    <col min="7429" max="7429" width="13" style="67" customWidth="1"/>
    <col min="7430" max="7430" width="11.42578125" style="67" customWidth="1"/>
    <col min="7431" max="7431" width="12.85546875" style="67" customWidth="1"/>
    <col min="7432" max="7432" width="13.140625" style="67" customWidth="1"/>
    <col min="7433" max="7433" width="13.28515625" style="67" customWidth="1"/>
    <col min="7434" max="7434" width="9.7109375" style="67" customWidth="1"/>
    <col min="7435" max="7435" width="4.85546875" style="67" customWidth="1"/>
    <col min="7436" max="7436" width="5.7109375" style="67" customWidth="1"/>
    <col min="7437" max="7437" width="4.7109375" style="67" customWidth="1"/>
    <col min="7438" max="7438" width="12.5703125" style="67" customWidth="1"/>
    <col min="7439" max="7683" width="9.140625" style="67"/>
    <col min="7684" max="7684" width="25.5703125" style="67" customWidth="1"/>
    <col min="7685" max="7685" width="13" style="67" customWidth="1"/>
    <col min="7686" max="7686" width="11.42578125" style="67" customWidth="1"/>
    <col min="7687" max="7687" width="12.85546875" style="67" customWidth="1"/>
    <col min="7688" max="7688" width="13.140625" style="67" customWidth="1"/>
    <col min="7689" max="7689" width="13.28515625" style="67" customWidth="1"/>
    <col min="7690" max="7690" width="9.7109375" style="67" customWidth="1"/>
    <col min="7691" max="7691" width="4.85546875" style="67" customWidth="1"/>
    <col min="7692" max="7692" width="5.7109375" style="67" customWidth="1"/>
    <col min="7693" max="7693" width="4.7109375" style="67" customWidth="1"/>
    <col min="7694" max="7694" width="12.5703125" style="67" customWidth="1"/>
    <col min="7695" max="7939" width="9.140625" style="67"/>
    <col min="7940" max="7940" width="25.5703125" style="67" customWidth="1"/>
    <col min="7941" max="7941" width="13" style="67" customWidth="1"/>
    <col min="7942" max="7942" width="11.42578125" style="67" customWidth="1"/>
    <col min="7943" max="7943" width="12.85546875" style="67" customWidth="1"/>
    <col min="7944" max="7944" width="13.140625" style="67" customWidth="1"/>
    <col min="7945" max="7945" width="13.28515625" style="67" customWidth="1"/>
    <col min="7946" max="7946" width="9.7109375" style="67" customWidth="1"/>
    <col min="7947" max="7947" width="4.85546875" style="67" customWidth="1"/>
    <col min="7948" max="7948" width="5.7109375" style="67" customWidth="1"/>
    <col min="7949" max="7949" width="4.7109375" style="67" customWidth="1"/>
    <col min="7950" max="7950" width="12.5703125" style="67" customWidth="1"/>
    <col min="7951" max="8195" width="9.140625" style="67"/>
    <col min="8196" max="8196" width="25.5703125" style="67" customWidth="1"/>
    <col min="8197" max="8197" width="13" style="67" customWidth="1"/>
    <col min="8198" max="8198" width="11.42578125" style="67" customWidth="1"/>
    <col min="8199" max="8199" width="12.85546875" style="67" customWidth="1"/>
    <col min="8200" max="8200" width="13.140625" style="67" customWidth="1"/>
    <col min="8201" max="8201" width="13.28515625" style="67" customWidth="1"/>
    <col min="8202" max="8202" width="9.7109375" style="67" customWidth="1"/>
    <col min="8203" max="8203" width="4.85546875" style="67" customWidth="1"/>
    <col min="8204" max="8204" width="5.7109375" style="67" customWidth="1"/>
    <col min="8205" max="8205" width="4.7109375" style="67" customWidth="1"/>
    <col min="8206" max="8206" width="12.5703125" style="67" customWidth="1"/>
    <col min="8207" max="8451" width="9.140625" style="67"/>
    <col min="8452" max="8452" width="25.5703125" style="67" customWidth="1"/>
    <col min="8453" max="8453" width="13" style="67" customWidth="1"/>
    <col min="8454" max="8454" width="11.42578125" style="67" customWidth="1"/>
    <col min="8455" max="8455" width="12.85546875" style="67" customWidth="1"/>
    <col min="8456" max="8456" width="13.140625" style="67" customWidth="1"/>
    <col min="8457" max="8457" width="13.28515625" style="67" customWidth="1"/>
    <col min="8458" max="8458" width="9.7109375" style="67" customWidth="1"/>
    <col min="8459" max="8459" width="4.85546875" style="67" customWidth="1"/>
    <col min="8460" max="8460" width="5.7109375" style="67" customWidth="1"/>
    <col min="8461" max="8461" width="4.7109375" style="67" customWidth="1"/>
    <col min="8462" max="8462" width="12.5703125" style="67" customWidth="1"/>
    <col min="8463" max="8707" width="9.140625" style="67"/>
    <col min="8708" max="8708" width="25.5703125" style="67" customWidth="1"/>
    <col min="8709" max="8709" width="13" style="67" customWidth="1"/>
    <col min="8710" max="8710" width="11.42578125" style="67" customWidth="1"/>
    <col min="8711" max="8711" width="12.85546875" style="67" customWidth="1"/>
    <col min="8712" max="8712" width="13.140625" style="67" customWidth="1"/>
    <col min="8713" max="8713" width="13.28515625" style="67" customWidth="1"/>
    <col min="8714" max="8714" width="9.7109375" style="67" customWidth="1"/>
    <col min="8715" max="8715" width="4.85546875" style="67" customWidth="1"/>
    <col min="8716" max="8716" width="5.7109375" style="67" customWidth="1"/>
    <col min="8717" max="8717" width="4.7109375" style="67" customWidth="1"/>
    <col min="8718" max="8718" width="12.5703125" style="67" customWidth="1"/>
    <col min="8719" max="8963" width="9.140625" style="67"/>
    <col min="8964" max="8964" width="25.5703125" style="67" customWidth="1"/>
    <col min="8965" max="8965" width="13" style="67" customWidth="1"/>
    <col min="8966" max="8966" width="11.42578125" style="67" customWidth="1"/>
    <col min="8967" max="8967" width="12.85546875" style="67" customWidth="1"/>
    <col min="8968" max="8968" width="13.140625" style="67" customWidth="1"/>
    <col min="8969" max="8969" width="13.28515625" style="67" customWidth="1"/>
    <col min="8970" max="8970" width="9.7109375" style="67" customWidth="1"/>
    <col min="8971" max="8971" width="4.85546875" style="67" customWidth="1"/>
    <col min="8972" max="8972" width="5.7109375" style="67" customWidth="1"/>
    <col min="8973" max="8973" width="4.7109375" style="67" customWidth="1"/>
    <col min="8974" max="8974" width="12.5703125" style="67" customWidth="1"/>
    <col min="8975" max="9219" width="9.140625" style="67"/>
    <col min="9220" max="9220" width="25.5703125" style="67" customWidth="1"/>
    <col min="9221" max="9221" width="13" style="67" customWidth="1"/>
    <col min="9222" max="9222" width="11.42578125" style="67" customWidth="1"/>
    <col min="9223" max="9223" width="12.85546875" style="67" customWidth="1"/>
    <col min="9224" max="9224" width="13.140625" style="67" customWidth="1"/>
    <col min="9225" max="9225" width="13.28515625" style="67" customWidth="1"/>
    <col min="9226" max="9226" width="9.7109375" style="67" customWidth="1"/>
    <col min="9227" max="9227" width="4.85546875" style="67" customWidth="1"/>
    <col min="9228" max="9228" width="5.7109375" style="67" customWidth="1"/>
    <col min="9229" max="9229" width="4.7109375" style="67" customWidth="1"/>
    <col min="9230" max="9230" width="12.5703125" style="67" customWidth="1"/>
    <col min="9231" max="9475" width="9.140625" style="67"/>
    <col min="9476" max="9476" width="25.5703125" style="67" customWidth="1"/>
    <col min="9477" max="9477" width="13" style="67" customWidth="1"/>
    <col min="9478" max="9478" width="11.42578125" style="67" customWidth="1"/>
    <col min="9479" max="9479" width="12.85546875" style="67" customWidth="1"/>
    <col min="9480" max="9480" width="13.140625" style="67" customWidth="1"/>
    <col min="9481" max="9481" width="13.28515625" style="67" customWidth="1"/>
    <col min="9482" max="9482" width="9.7109375" style="67" customWidth="1"/>
    <col min="9483" max="9483" width="4.85546875" style="67" customWidth="1"/>
    <col min="9484" max="9484" width="5.7109375" style="67" customWidth="1"/>
    <col min="9485" max="9485" width="4.7109375" style="67" customWidth="1"/>
    <col min="9486" max="9486" width="12.5703125" style="67" customWidth="1"/>
    <col min="9487" max="9731" width="9.140625" style="67"/>
    <col min="9732" max="9732" width="25.5703125" style="67" customWidth="1"/>
    <col min="9733" max="9733" width="13" style="67" customWidth="1"/>
    <col min="9734" max="9734" width="11.42578125" style="67" customWidth="1"/>
    <col min="9735" max="9735" width="12.85546875" style="67" customWidth="1"/>
    <col min="9736" max="9736" width="13.140625" style="67" customWidth="1"/>
    <col min="9737" max="9737" width="13.28515625" style="67" customWidth="1"/>
    <col min="9738" max="9738" width="9.7109375" style="67" customWidth="1"/>
    <col min="9739" max="9739" width="4.85546875" style="67" customWidth="1"/>
    <col min="9740" max="9740" width="5.7109375" style="67" customWidth="1"/>
    <col min="9741" max="9741" width="4.7109375" style="67" customWidth="1"/>
    <col min="9742" max="9742" width="12.5703125" style="67" customWidth="1"/>
    <col min="9743" max="9987" width="9.140625" style="67"/>
    <col min="9988" max="9988" width="25.5703125" style="67" customWidth="1"/>
    <col min="9989" max="9989" width="13" style="67" customWidth="1"/>
    <col min="9990" max="9990" width="11.42578125" style="67" customWidth="1"/>
    <col min="9991" max="9991" width="12.85546875" style="67" customWidth="1"/>
    <col min="9992" max="9992" width="13.140625" style="67" customWidth="1"/>
    <col min="9993" max="9993" width="13.28515625" style="67" customWidth="1"/>
    <col min="9994" max="9994" width="9.7109375" style="67" customWidth="1"/>
    <col min="9995" max="9995" width="4.85546875" style="67" customWidth="1"/>
    <col min="9996" max="9996" width="5.7109375" style="67" customWidth="1"/>
    <col min="9997" max="9997" width="4.7109375" style="67" customWidth="1"/>
    <col min="9998" max="9998" width="12.5703125" style="67" customWidth="1"/>
    <col min="9999" max="10243" width="9.140625" style="67"/>
    <col min="10244" max="10244" width="25.5703125" style="67" customWidth="1"/>
    <col min="10245" max="10245" width="13" style="67" customWidth="1"/>
    <col min="10246" max="10246" width="11.42578125" style="67" customWidth="1"/>
    <col min="10247" max="10247" width="12.85546875" style="67" customWidth="1"/>
    <col min="10248" max="10248" width="13.140625" style="67" customWidth="1"/>
    <col min="10249" max="10249" width="13.28515625" style="67" customWidth="1"/>
    <col min="10250" max="10250" width="9.7109375" style="67" customWidth="1"/>
    <col min="10251" max="10251" width="4.85546875" style="67" customWidth="1"/>
    <col min="10252" max="10252" width="5.7109375" style="67" customWidth="1"/>
    <col min="10253" max="10253" width="4.7109375" style="67" customWidth="1"/>
    <col min="10254" max="10254" width="12.5703125" style="67" customWidth="1"/>
    <col min="10255" max="10499" width="9.140625" style="67"/>
    <col min="10500" max="10500" width="25.5703125" style="67" customWidth="1"/>
    <col min="10501" max="10501" width="13" style="67" customWidth="1"/>
    <col min="10502" max="10502" width="11.42578125" style="67" customWidth="1"/>
    <col min="10503" max="10503" width="12.85546875" style="67" customWidth="1"/>
    <col min="10504" max="10504" width="13.140625" style="67" customWidth="1"/>
    <col min="10505" max="10505" width="13.28515625" style="67" customWidth="1"/>
    <col min="10506" max="10506" width="9.7109375" style="67" customWidth="1"/>
    <col min="10507" max="10507" width="4.85546875" style="67" customWidth="1"/>
    <col min="10508" max="10508" width="5.7109375" style="67" customWidth="1"/>
    <col min="10509" max="10509" width="4.7109375" style="67" customWidth="1"/>
    <col min="10510" max="10510" width="12.5703125" style="67" customWidth="1"/>
    <col min="10511" max="10755" width="9.140625" style="67"/>
    <col min="10756" max="10756" width="25.5703125" style="67" customWidth="1"/>
    <col min="10757" max="10757" width="13" style="67" customWidth="1"/>
    <col min="10758" max="10758" width="11.42578125" style="67" customWidth="1"/>
    <col min="10759" max="10759" width="12.85546875" style="67" customWidth="1"/>
    <col min="10760" max="10760" width="13.140625" style="67" customWidth="1"/>
    <col min="10761" max="10761" width="13.28515625" style="67" customWidth="1"/>
    <col min="10762" max="10762" width="9.7109375" style="67" customWidth="1"/>
    <col min="10763" max="10763" width="4.85546875" style="67" customWidth="1"/>
    <col min="10764" max="10764" width="5.7109375" style="67" customWidth="1"/>
    <col min="10765" max="10765" width="4.7109375" style="67" customWidth="1"/>
    <col min="10766" max="10766" width="12.5703125" style="67" customWidth="1"/>
    <col min="10767" max="11011" width="9.140625" style="67"/>
    <col min="11012" max="11012" width="25.5703125" style="67" customWidth="1"/>
    <col min="11013" max="11013" width="13" style="67" customWidth="1"/>
    <col min="11014" max="11014" width="11.42578125" style="67" customWidth="1"/>
    <col min="11015" max="11015" width="12.85546875" style="67" customWidth="1"/>
    <col min="11016" max="11016" width="13.140625" style="67" customWidth="1"/>
    <col min="11017" max="11017" width="13.28515625" style="67" customWidth="1"/>
    <col min="11018" max="11018" width="9.7109375" style="67" customWidth="1"/>
    <col min="11019" max="11019" width="4.85546875" style="67" customWidth="1"/>
    <col min="11020" max="11020" width="5.7109375" style="67" customWidth="1"/>
    <col min="11021" max="11021" width="4.7109375" style="67" customWidth="1"/>
    <col min="11022" max="11022" width="12.5703125" style="67" customWidth="1"/>
    <col min="11023" max="11267" width="9.140625" style="67"/>
    <col min="11268" max="11268" width="25.5703125" style="67" customWidth="1"/>
    <col min="11269" max="11269" width="13" style="67" customWidth="1"/>
    <col min="11270" max="11270" width="11.42578125" style="67" customWidth="1"/>
    <col min="11271" max="11271" width="12.85546875" style="67" customWidth="1"/>
    <col min="11272" max="11272" width="13.140625" style="67" customWidth="1"/>
    <col min="11273" max="11273" width="13.28515625" style="67" customWidth="1"/>
    <col min="11274" max="11274" width="9.7109375" style="67" customWidth="1"/>
    <col min="11275" max="11275" width="4.85546875" style="67" customWidth="1"/>
    <col min="11276" max="11276" width="5.7109375" style="67" customWidth="1"/>
    <col min="11277" max="11277" width="4.7109375" style="67" customWidth="1"/>
    <col min="11278" max="11278" width="12.5703125" style="67" customWidth="1"/>
    <col min="11279" max="11523" width="9.140625" style="67"/>
    <col min="11524" max="11524" width="25.5703125" style="67" customWidth="1"/>
    <col min="11525" max="11525" width="13" style="67" customWidth="1"/>
    <col min="11526" max="11526" width="11.42578125" style="67" customWidth="1"/>
    <col min="11527" max="11527" width="12.85546875" style="67" customWidth="1"/>
    <col min="11528" max="11528" width="13.140625" style="67" customWidth="1"/>
    <col min="11529" max="11529" width="13.28515625" style="67" customWidth="1"/>
    <col min="11530" max="11530" width="9.7109375" style="67" customWidth="1"/>
    <col min="11531" max="11531" width="4.85546875" style="67" customWidth="1"/>
    <col min="11532" max="11532" width="5.7109375" style="67" customWidth="1"/>
    <col min="11533" max="11533" width="4.7109375" style="67" customWidth="1"/>
    <col min="11534" max="11534" width="12.5703125" style="67" customWidth="1"/>
    <col min="11535" max="11779" width="9.140625" style="67"/>
    <col min="11780" max="11780" width="25.5703125" style="67" customWidth="1"/>
    <col min="11781" max="11781" width="13" style="67" customWidth="1"/>
    <col min="11782" max="11782" width="11.42578125" style="67" customWidth="1"/>
    <col min="11783" max="11783" width="12.85546875" style="67" customWidth="1"/>
    <col min="11784" max="11784" width="13.140625" style="67" customWidth="1"/>
    <col min="11785" max="11785" width="13.28515625" style="67" customWidth="1"/>
    <col min="11786" max="11786" width="9.7109375" style="67" customWidth="1"/>
    <col min="11787" max="11787" width="4.85546875" style="67" customWidth="1"/>
    <col min="11788" max="11788" width="5.7109375" style="67" customWidth="1"/>
    <col min="11789" max="11789" width="4.7109375" style="67" customWidth="1"/>
    <col min="11790" max="11790" width="12.5703125" style="67" customWidth="1"/>
    <col min="11791" max="12035" width="9.140625" style="67"/>
    <col min="12036" max="12036" width="25.5703125" style="67" customWidth="1"/>
    <col min="12037" max="12037" width="13" style="67" customWidth="1"/>
    <col min="12038" max="12038" width="11.42578125" style="67" customWidth="1"/>
    <col min="12039" max="12039" width="12.85546875" style="67" customWidth="1"/>
    <col min="12040" max="12040" width="13.140625" style="67" customWidth="1"/>
    <col min="12041" max="12041" width="13.28515625" style="67" customWidth="1"/>
    <col min="12042" max="12042" width="9.7109375" style="67" customWidth="1"/>
    <col min="12043" max="12043" width="4.85546875" style="67" customWidth="1"/>
    <col min="12044" max="12044" width="5.7109375" style="67" customWidth="1"/>
    <col min="12045" max="12045" width="4.7109375" style="67" customWidth="1"/>
    <col min="12046" max="12046" width="12.5703125" style="67" customWidth="1"/>
    <col min="12047" max="12291" width="9.140625" style="67"/>
    <col min="12292" max="12292" width="25.5703125" style="67" customWidth="1"/>
    <col min="12293" max="12293" width="13" style="67" customWidth="1"/>
    <col min="12294" max="12294" width="11.42578125" style="67" customWidth="1"/>
    <col min="12295" max="12295" width="12.85546875" style="67" customWidth="1"/>
    <col min="12296" max="12296" width="13.140625" style="67" customWidth="1"/>
    <col min="12297" max="12297" width="13.28515625" style="67" customWidth="1"/>
    <col min="12298" max="12298" width="9.7109375" style="67" customWidth="1"/>
    <col min="12299" max="12299" width="4.85546875" style="67" customWidth="1"/>
    <col min="12300" max="12300" width="5.7109375" style="67" customWidth="1"/>
    <col min="12301" max="12301" width="4.7109375" style="67" customWidth="1"/>
    <col min="12302" max="12302" width="12.5703125" style="67" customWidth="1"/>
    <col min="12303" max="12547" width="9.140625" style="67"/>
    <col min="12548" max="12548" width="25.5703125" style="67" customWidth="1"/>
    <col min="12549" max="12549" width="13" style="67" customWidth="1"/>
    <col min="12550" max="12550" width="11.42578125" style="67" customWidth="1"/>
    <col min="12551" max="12551" width="12.85546875" style="67" customWidth="1"/>
    <col min="12552" max="12552" width="13.140625" style="67" customWidth="1"/>
    <col min="12553" max="12553" width="13.28515625" style="67" customWidth="1"/>
    <col min="12554" max="12554" width="9.7109375" style="67" customWidth="1"/>
    <col min="12555" max="12555" width="4.85546875" style="67" customWidth="1"/>
    <col min="12556" max="12556" width="5.7109375" style="67" customWidth="1"/>
    <col min="12557" max="12557" width="4.7109375" style="67" customWidth="1"/>
    <col min="12558" max="12558" width="12.5703125" style="67" customWidth="1"/>
    <col min="12559" max="12803" width="9.140625" style="67"/>
    <col min="12804" max="12804" width="25.5703125" style="67" customWidth="1"/>
    <col min="12805" max="12805" width="13" style="67" customWidth="1"/>
    <col min="12806" max="12806" width="11.42578125" style="67" customWidth="1"/>
    <col min="12807" max="12807" width="12.85546875" style="67" customWidth="1"/>
    <col min="12808" max="12808" width="13.140625" style="67" customWidth="1"/>
    <col min="12809" max="12809" width="13.28515625" style="67" customWidth="1"/>
    <col min="12810" max="12810" width="9.7109375" style="67" customWidth="1"/>
    <col min="12811" max="12811" width="4.85546875" style="67" customWidth="1"/>
    <col min="12812" max="12812" width="5.7109375" style="67" customWidth="1"/>
    <col min="12813" max="12813" width="4.7109375" style="67" customWidth="1"/>
    <col min="12814" max="12814" width="12.5703125" style="67" customWidth="1"/>
    <col min="12815" max="13059" width="9.140625" style="67"/>
    <col min="13060" max="13060" width="25.5703125" style="67" customWidth="1"/>
    <col min="13061" max="13061" width="13" style="67" customWidth="1"/>
    <col min="13062" max="13062" width="11.42578125" style="67" customWidth="1"/>
    <col min="13063" max="13063" width="12.85546875" style="67" customWidth="1"/>
    <col min="13064" max="13064" width="13.140625" style="67" customWidth="1"/>
    <col min="13065" max="13065" width="13.28515625" style="67" customWidth="1"/>
    <col min="13066" max="13066" width="9.7109375" style="67" customWidth="1"/>
    <col min="13067" max="13067" width="4.85546875" style="67" customWidth="1"/>
    <col min="13068" max="13068" width="5.7109375" style="67" customWidth="1"/>
    <col min="13069" max="13069" width="4.7109375" style="67" customWidth="1"/>
    <col min="13070" max="13070" width="12.5703125" style="67" customWidth="1"/>
    <col min="13071" max="13315" width="9.140625" style="67"/>
    <col min="13316" max="13316" width="25.5703125" style="67" customWidth="1"/>
    <col min="13317" max="13317" width="13" style="67" customWidth="1"/>
    <col min="13318" max="13318" width="11.42578125" style="67" customWidth="1"/>
    <col min="13319" max="13319" width="12.85546875" style="67" customWidth="1"/>
    <col min="13320" max="13320" width="13.140625" style="67" customWidth="1"/>
    <col min="13321" max="13321" width="13.28515625" style="67" customWidth="1"/>
    <col min="13322" max="13322" width="9.7109375" style="67" customWidth="1"/>
    <col min="13323" max="13323" width="4.85546875" style="67" customWidth="1"/>
    <col min="13324" max="13324" width="5.7109375" style="67" customWidth="1"/>
    <col min="13325" max="13325" width="4.7109375" style="67" customWidth="1"/>
    <col min="13326" max="13326" width="12.5703125" style="67" customWidth="1"/>
    <col min="13327" max="13571" width="9.140625" style="67"/>
    <col min="13572" max="13572" width="25.5703125" style="67" customWidth="1"/>
    <col min="13573" max="13573" width="13" style="67" customWidth="1"/>
    <col min="13574" max="13574" width="11.42578125" style="67" customWidth="1"/>
    <col min="13575" max="13575" width="12.85546875" style="67" customWidth="1"/>
    <col min="13576" max="13576" width="13.140625" style="67" customWidth="1"/>
    <col min="13577" max="13577" width="13.28515625" style="67" customWidth="1"/>
    <col min="13578" max="13578" width="9.7109375" style="67" customWidth="1"/>
    <col min="13579" max="13579" width="4.85546875" style="67" customWidth="1"/>
    <col min="13580" max="13580" width="5.7109375" style="67" customWidth="1"/>
    <col min="13581" max="13581" width="4.7109375" style="67" customWidth="1"/>
    <col min="13582" max="13582" width="12.5703125" style="67" customWidth="1"/>
    <col min="13583" max="13827" width="9.140625" style="67"/>
    <col min="13828" max="13828" width="25.5703125" style="67" customWidth="1"/>
    <col min="13829" max="13829" width="13" style="67" customWidth="1"/>
    <col min="13830" max="13830" width="11.42578125" style="67" customWidth="1"/>
    <col min="13831" max="13831" width="12.85546875" style="67" customWidth="1"/>
    <col min="13832" max="13832" width="13.140625" style="67" customWidth="1"/>
    <col min="13833" max="13833" width="13.28515625" style="67" customWidth="1"/>
    <col min="13834" max="13834" width="9.7109375" style="67" customWidth="1"/>
    <col min="13835" max="13835" width="4.85546875" style="67" customWidth="1"/>
    <col min="13836" max="13836" width="5.7109375" style="67" customWidth="1"/>
    <col min="13837" max="13837" width="4.7109375" style="67" customWidth="1"/>
    <col min="13838" max="13838" width="12.5703125" style="67" customWidth="1"/>
    <col min="13839" max="14083" width="9.140625" style="67"/>
    <col min="14084" max="14084" width="25.5703125" style="67" customWidth="1"/>
    <col min="14085" max="14085" width="13" style="67" customWidth="1"/>
    <col min="14086" max="14086" width="11.42578125" style="67" customWidth="1"/>
    <col min="14087" max="14087" width="12.85546875" style="67" customWidth="1"/>
    <col min="14088" max="14088" width="13.140625" style="67" customWidth="1"/>
    <col min="14089" max="14089" width="13.28515625" style="67" customWidth="1"/>
    <col min="14090" max="14090" width="9.7109375" style="67" customWidth="1"/>
    <col min="14091" max="14091" width="4.85546875" style="67" customWidth="1"/>
    <col min="14092" max="14092" width="5.7109375" style="67" customWidth="1"/>
    <col min="14093" max="14093" width="4.7109375" style="67" customWidth="1"/>
    <col min="14094" max="14094" width="12.5703125" style="67" customWidth="1"/>
    <col min="14095" max="14339" width="9.140625" style="67"/>
    <col min="14340" max="14340" width="25.5703125" style="67" customWidth="1"/>
    <col min="14341" max="14341" width="13" style="67" customWidth="1"/>
    <col min="14342" max="14342" width="11.42578125" style="67" customWidth="1"/>
    <col min="14343" max="14343" width="12.85546875" style="67" customWidth="1"/>
    <col min="14344" max="14344" width="13.140625" style="67" customWidth="1"/>
    <col min="14345" max="14345" width="13.28515625" style="67" customWidth="1"/>
    <col min="14346" max="14346" width="9.7109375" style="67" customWidth="1"/>
    <col min="14347" max="14347" width="4.85546875" style="67" customWidth="1"/>
    <col min="14348" max="14348" width="5.7109375" style="67" customWidth="1"/>
    <col min="14349" max="14349" width="4.7109375" style="67" customWidth="1"/>
    <col min="14350" max="14350" width="12.5703125" style="67" customWidth="1"/>
    <col min="14351" max="14595" width="9.140625" style="67"/>
    <col min="14596" max="14596" width="25.5703125" style="67" customWidth="1"/>
    <col min="14597" max="14597" width="13" style="67" customWidth="1"/>
    <col min="14598" max="14598" width="11.42578125" style="67" customWidth="1"/>
    <col min="14599" max="14599" width="12.85546875" style="67" customWidth="1"/>
    <col min="14600" max="14600" width="13.140625" style="67" customWidth="1"/>
    <col min="14601" max="14601" width="13.28515625" style="67" customWidth="1"/>
    <col min="14602" max="14602" width="9.7109375" style="67" customWidth="1"/>
    <col min="14603" max="14603" width="4.85546875" style="67" customWidth="1"/>
    <col min="14604" max="14604" width="5.7109375" style="67" customWidth="1"/>
    <col min="14605" max="14605" width="4.7109375" style="67" customWidth="1"/>
    <col min="14606" max="14606" width="12.5703125" style="67" customWidth="1"/>
    <col min="14607" max="14851" width="9.140625" style="67"/>
    <col min="14852" max="14852" width="25.5703125" style="67" customWidth="1"/>
    <col min="14853" max="14853" width="13" style="67" customWidth="1"/>
    <col min="14854" max="14854" width="11.42578125" style="67" customWidth="1"/>
    <col min="14855" max="14855" width="12.85546875" style="67" customWidth="1"/>
    <col min="14856" max="14856" width="13.140625" style="67" customWidth="1"/>
    <col min="14857" max="14857" width="13.28515625" style="67" customWidth="1"/>
    <col min="14858" max="14858" width="9.7109375" style="67" customWidth="1"/>
    <col min="14859" max="14859" width="4.85546875" style="67" customWidth="1"/>
    <col min="14860" max="14860" width="5.7109375" style="67" customWidth="1"/>
    <col min="14861" max="14861" width="4.7109375" style="67" customWidth="1"/>
    <col min="14862" max="14862" width="12.5703125" style="67" customWidth="1"/>
    <col min="14863" max="15107" width="9.140625" style="67"/>
    <col min="15108" max="15108" width="25.5703125" style="67" customWidth="1"/>
    <col min="15109" max="15109" width="13" style="67" customWidth="1"/>
    <col min="15110" max="15110" width="11.42578125" style="67" customWidth="1"/>
    <col min="15111" max="15111" width="12.85546875" style="67" customWidth="1"/>
    <col min="15112" max="15112" width="13.140625" style="67" customWidth="1"/>
    <col min="15113" max="15113" width="13.28515625" style="67" customWidth="1"/>
    <col min="15114" max="15114" width="9.7109375" style="67" customWidth="1"/>
    <col min="15115" max="15115" width="4.85546875" style="67" customWidth="1"/>
    <col min="15116" max="15116" width="5.7109375" style="67" customWidth="1"/>
    <col min="15117" max="15117" width="4.7109375" style="67" customWidth="1"/>
    <col min="15118" max="15118" width="12.5703125" style="67" customWidth="1"/>
    <col min="15119" max="15363" width="9.140625" style="67"/>
    <col min="15364" max="15364" width="25.5703125" style="67" customWidth="1"/>
    <col min="15365" max="15365" width="13" style="67" customWidth="1"/>
    <col min="15366" max="15366" width="11.42578125" style="67" customWidth="1"/>
    <col min="15367" max="15367" width="12.85546875" style="67" customWidth="1"/>
    <col min="15368" max="15368" width="13.140625" style="67" customWidth="1"/>
    <col min="15369" max="15369" width="13.28515625" style="67" customWidth="1"/>
    <col min="15370" max="15370" width="9.7109375" style="67" customWidth="1"/>
    <col min="15371" max="15371" width="4.85546875" style="67" customWidth="1"/>
    <col min="15372" max="15372" width="5.7109375" style="67" customWidth="1"/>
    <col min="15373" max="15373" width="4.7109375" style="67" customWidth="1"/>
    <col min="15374" max="15374" width="12.5703125" style="67" customWidth="1"/>
    <col min="15375" max="15619" width="9.140625" style="67"/>
    <col min="15620" max="15620" width="25.5703125" style="67" customWidth="1"/>
    <col min="15621" max="15621" width="13" style="67" customWidth="1"/>
    <col min="15622" max="15622" width="11.42578125" style="67" customWidth="1"/>
    <col min="15623" max="15623" width="12.85546875" style="67" customWidth="1"/>
    <col min="15624" max="15624" width="13.140625" style="67" customWidth="1"/>
    <col min="15625" max="15625" width="13.28515625" style="67" customWidth="1"/>
    <col min="15626" max="15626" width="9.7109375" style="67" customWidth="1"/>
    <col min="15627" max="15627" width="4.85546875" style="67" customWidth="1"/>
    <col min="15628" max="15628" width="5.7109375" style="67" customWidth="1"/>
    <col min="15629" max="15629" width="4.7109375" style="67" customWidth="1"/>
    <col min="15630" max="15630" width="12.5703125" style="67" customWidth="1"/>
    <col min="15631" max="15875" width="9.140625" style="67"/>
    <col min="15876" max="15876" width="25.5703125" style="67" customWidth="1"/>
    <col min="15877" max="15877" width="13" style="67" customWidth="1"/>
    <col min="15878" max="15878" width="11.42578125" style="67" customWidth="1"/>
    <col min="15879" max="15879" width="12.85546875" style="67" customWidth="1"/>
    <col min="15880" max="15880" width="13.140625" style="67" customWidth="1"/>
    <col min="15881" max="15881" width="13.28515625" style="67" customWidth="1"/>
    <col min="15882" max="15882" width="9.7109375" style="67" customWidth="1"/>
    <col min="15883" max="15883" width="4.85546875" style="67" customWidth="1"/>
    <col min="15884" max="15884" width="5.7109375" style="67" customWidth="1"/>
    <col min="15885" max="15885" width="4.7109375" style="67" customWidth="1"/>
    <col min="15886" max="15886" width="12.5703125" style="67" customWidth="1"/>
    <col min="15887" max="16131" width="9.140625" style="67"/>
    <col min="16132" max="16132" width="25.5703125" style="67" customWidth="1"/>
    <col min="16133" max="16133" width="13" style="67" customWidth="1"/>
    <col min="16134" max="16134" width="11.42578125" style="67" customWidth="1"/>
    <col min="16135" max="16135" width="12.85546875" style="67" customWidth="1"/>
    <col min="16136" max="16136" width="13.140625" style="67" customWidth="1"/>
    <col min="16137" max="16137" width="13.28515625" style="67" customWidth="1"/>
    <col min="16138" max="16138" width="9.7109375" style="67" customWidth="1"/>
    <col min="16139" max="16139" width="4.85546875" style="67" customWidth="1"/>
    <col min="16140" max="16140" width="5.7109375" style="67" customWidth="1"/>
    <col min="16141" max="16141" width="4.7109375" style="67" customWidth="1"/>
    <col min="16142" max="16142" width="12.5703125" style="67" customWidth="1"/>
    <col min="16143" max="16384" width="9.140625" style="67"/>
  </cols>
  <sheetData>
    <row r="1" spans="1:21">
      <c r="A1" s="121" t="s">
        <v>514</v>
      </c>
      <c r="D1" s="377"/>
    </row>
    <row r="2" spans="1:21">
      <c r="A2" s="107" t="s">
        <v>64</v>
      </c>
      <c r="B2" s="107"/>
      <c r="C2" s="107"/>
      <c r="D2" s="107"/>
      <c r="E2" s="108"/>
      <c r="F2" s="108"/>
      <c r="G2" s="108"/>
      <c r="H2" s="108"/>
      <c r="I2" s="108"/>
      <c r="J2" s="108"/>
    </row>
    <row r="3" spans="1:21">
      <c r="A3" s="107" t="s">
        <v>6</v>
      </c>
      <c r="B3" s="107"/>
      <c r="C3" s="107"/>
      <c r="D3" s="107"/>
      <c r="E3" s="108"/>
      <c r="F3" s="108"/>
      <c r="G3" s="108"/>
      <c r="H3" s="108"/>
      <c r="I3" s="108"/>
      <c r="J3" s="108"/>
    </row>
    <row r="4" spans="1:21">
      <c r="A4" s="107" t="s">
        <v>509</v>
      </c>
      <c r="B4" s="107"/>
      <c r="C4" s="107"/>
      <c r="D4" s="107"/>
      <c r="E4" s="108"/>
      <c r="F4" s="108"/>
      <c r="G4" s="108"/>
      <c r="H4" s="108"/>
      <c r="I4" s="108"/>
      <c r="J4" s="108"/>
    </row>
    <row r="5" spans="1:21">
      <c r="A5" s="121"/>
      <c r="B5" s="121"/>
      <c r="C5" s="121"/>
      <c r="Q5" s="1011"/>
      <c r="R5" s="1011"/>
      <c r="S5" s="1011"/>
      <c r="T5" s="1011"/>
      <c r="U5" s="1011"/>
    </row>
    <row r="6" spans="1:21" s="121" customFormat="1" ht="21.75" customHeight="1">
      <c r="A6" s="109" t="s">
        <v>2</v>
      </c>
      <c r="B6" s="85" t="s">
        <v>48</v>
      </c>
      <c r="C6" s="85" t="s">
        <v>48</v>
      </c>
      <c r="D6" s="85" t="s">
        <v>48</v>
      </c>
      <c r="E6" s="1162" t="s">
        <v>508</v>
      </c>
      <c r="F6" s="1163"/>
      <c r="G6" s="1163"/>
      <c r="H6" s="1164"/>
      <c r="I6" s="1165" t="s">
        <v>510</v>
      </c>
      <c r="J6" s="1166"/>
      <c r="K6" s="1166"/>
      <c r="L6" s="1166"/>
      <c r="M6" s="1166"/>
      <c r="N6" s="1166"/>
      <c r="O6" s="1166"/>
      <c r="P6" s="1167"/>
      <c r="Q6" s="1012"/>
      <c r="R6" s="1012"/>
      <c r="S6" s="1012"/>
      <c r="T6" s="1012"/>
      <c r="U6" s="1012"/>
    </row>
    <row r="7" spans="1:21" s="121" customFormat="1">
      <c r="A7" s="656"/>
      <c r="B7" s="89" t="s">
        <v>372</v>
      </c>
      <c r="C7" s="89" t="s">
        <v>445</v>
      </c>
      <c r="D7" s="89" t="s">
        <v>507</v>
      </c>
      <c r="E7" s="90" t="s">
        <v>248</v>
      </c>
      <c r="F7" s="91" t="s">
        <v>252</v>
      </c>
      <c r="G7" s="91" t="s">
        <v>252</v>
      </c>
      <c r="H7" s="91" t="s">
        <v>0</v>
      </c>
      <c r="I7" s="1168" t="s">
        <v>66</v>
      </c>
      <c r="J7" s="1169"/>
      <c r="K7" s="1169"/>
      <c r="L7" s="1169"/>
      <c r="M7" s="1169"/>
      <c r="N7" s="1169"/>
      <c r="O7" s="1169"/>
      <c r="P7" s="1170"/>
      <c r="Q7" s="1012"/>
      <c r="R7" s="1012"/>
      <c r="S7" s="1012"/>
      <c r="T7" s="1012"/>
      <c r="U7" s="1012"/>
    </row>
    <row r="8" spans="1:21">
      <c r="A8" s="657"/>
      <c r="B8" s="658"/>
      <c r="C8" s="658"/>
      <c r="D8" s="360"/>
      <c r="E8" s="651">
        <f>+I8*L8*O8</f>
        <v>0</v>
      </c>
      <c r="F8" s="369"/>
      <c r="G8" s="369"/>
      <c r="H8" s="369">
        <f>+E8+F8+G8</f>
        <v>0</v>
      </c>
      <c r="I8" s="1016"/>
      <c r="J8" s="1013" t="s">
        <v>513</v>
      </c>
      <c r="K8" s="1013" t="s">
        <v>511</v>
      </c>
      <c r="L8" s="1013"/>
      <c r="M8" s="1013" t="s">
        <v>512</v>
      </c>
      <c r="N8" s="1013" t="s">
        <v>511</v>
      </c>
      <c r="O8" s="1013"/>
      <c r="P8" s="1017" t="s">
        <v>3</v>
      </c>
      <c r="Q8" s="1011"/>
      <c r="R8" s="1011"/>
      <c r="S8" s="1011"/>
      <c r="T8" s="1011"/>
      <c r="U8" s="1011"/>
    </row>
    <row r="9" spans="1:21">
      <c r="A9" s="659"/>
      <c r="B9" s="659"/>
      <c r="C9" s="659"/>
      <c r="D9" s="172"/>
      <c r="E9" s="172">
        <f t="shared" ref="E9:E43" si="0">+I9*L9*O9</f>
        <v>0</v>
      </c>
      <c r="F9" s="373"/>
      <c r="G9" s="373"/>
      <c r="H9" s="373">
        <f>+E9+F9+G9</f>
        <v>0</v>
      </c>
      <c r="I9" s="1018"/>
      <c r="J9" s="1019" t="s">
        <v>513</v>
      </c>
      <c r="K9" s="1019" t="s">
        <v>511</v>
      </c>
      <c r="L9" s="1019"/>
      <c r="M9" s="1019" t="s">
        <v>512</v>
      </c>
      <c r="N9" s="1019" t="s">
        <v>511</v>
      </c>
      <c r="O9" s="1019"/>
      <c r="P9" s="1020" t="s">
        <v>3</v>
      </c>
      <c r="Q9" s="1011"/>
      <c r="R9" s="1011"/>
      <c r="S9" s="1011"/>
      <c r="T9" s="1011"/>
      <c r="U9" s="1011"/>
    </row>
    <row r="10" spans="1:21">
      <c r="A10" s="660"/>
      <c r="B10" s="660"/>
      <c r="C10" s="660"/>
      <c r="D10" s="172"/>
      <c r="E10" s="172">
        <f t="shared" si="0"/>
        <v>0</v>
      </c>
      <c r="F10" s="373"/>
      <c r="G10" s="373"/>
      <c r="H10" s="373">
        <f t="shared" ref="H10:H43" si="1">+E10+F10+G10</f>
        <v>0</v>
      </c>
      <c r="I10" s="1018"/>
      <c r="J10" s="1019" t="s">
        <v>513</v>
      </c>
      <c r="K10" s="1019" t="s">
        <v>511</v>
      </c>
      <c r="L10" s="1019"/>
      <c r="M10" s="1019" t="s">
        <v>512</v>
      </c>
      <c r="N10" s="1019" t="s">
        <v>511</v>
      </c>
      <c r="O10" s="1019"/>
      <c r="P10" s="1020" t="s">
        <v>3</v>
      </c>
      <c r="Q10" s="1011"/>
      <c r="R10" s="1011"/>
      <c r="S10" s="1011"/>
      <c r="T10" s="1011"/>
      <c r="U10" s="1011"/>
    </row>
    <row r="11" spans="1:21">
      <c r="A11" s="660"/>
      <c r="B11" s="660"/>
      <c r="C11" s="660"/>
      <c r="D11" s="172"/>
      <c r="E11" s="172">
        <f t="shared" si="0"/>
        <v>0</v>
      </c>
      <c r="F11" s="373"/>
      <c r="G11" s="373"/>
      <c r="H11" s="373">
        <f t="shared" si="1"/>
        <v>0</v>
      </c>
      <c r="I11" s="1018"/>
      <c r="J11" s="1019" t="s">
        <v>513</v>
      </c>
      <c r="K11" s="1019" t="s">
        <v>511</v>
      </c>
      <c r="L11" s="1019"/>
      <c r="M11" s="1019" t="s">
        <v>512</v>
      </c>
      <c r="N11" s="1019" t="s">
        <v>511</v>
      </c>
      <c r="O11" s="1019"/>
      <c r="P11" s="1020" t="s">
        <v>3</v>
      </c>
      <c r="Q11" s="1011"/>
      <c r="R11" s="1011"/>
      <c r="S11" s="1011"/>
      <c r="T11" s="1011"/>
      <c r="U11" s="1011"/>
    </row>
    <row r="12" spans="1:21">
      <c r="A12" s="138"/>
      <c r="B12" s="138"/>
      <c r="C12" s="138"/>
      <c r="D12" s="138"/>
      <c r="E12" s="172">
        <f t="shared" si="0"/>
        <v>0</v>
      </c>
      <c r="F12" s="373"/>
      <c r="G12" s="373"/>
      <c r="H12" s="373">
        <f t="shared" si="1"/>
        <v>0</v>
      </c>
      <c r="I12" s="1018"/>
      <c r="J12" s="1019" t="s">
        <v>513</v>
      </c>
      <c r="K12" s="1019" t="s">
        <v>511</v>
      </c>
      <c r="L12" s="1019"/>
      <c r="M12" s="1019" t="s">
        <v>512</v>
      </c>
      <c r="N12" s="1019" t="s">
        <v>511</v>
      </c>
      <c r="O12" s="1019"/>
      <c r="P12" s="1020" t="s">
        <v>3</v>
      </c>
      <c r="Q12" s="1011"/>
      <c r="R12" s="1011"/>
      <c r="S12" s="1011"/>
      <c r="T12" s="1011"/>
      <c r="U12" s="1011"/>
    </row>
    <row r="13" spans="1:21">
      <c r="A13" s="138"/>
      <c r="B13" s="138"/>
      <c r="C13" s="138"/>
      <c r="D13" s="138"/>
      <c r="E13" s="172">
        <f t="shared" si="0"/>
        <v>0</v>
      </c>
      <c r="F13" s="373"/>
      <c r="G13" s="373"/>
      <c r="H13" s="172">
        <f t="shared" si="1"/>
        <v>0</v>
      </c>
      <c r="I13" s="1018"/>
      <c r="J13" s="1019" t="s">
        <v>513</v>
      </c>
      <c r="K13" s="1019" t="s">
        <v>511</v>
      </c>
      <c r="L13" s="1019"/>
      <c r="M13" s="1019" t="s">
        <v>512</v>
      </c>
      <c r="N13" s="1019" t="s">
        <v>511</v>
      </c>
      <c r="O13" s="1019"/>
      <c r="P13" s="1020" t="s">
        <v>3</v>
      </c>
      <c r="Q13" s="1011"/>
      <c r="R13" s="1011"/>
      <c r="S13" s="1011"/>
      <c r="T13" s="1011"/>
      <c r="U13" s="1011"/>
    </row>
    <row r="14" spans="1:21">
      <c r="A14" s="138"/>
      <c r="B14" s="138"/>
      <c r="C14" s="138"/>
      <c r="D14" s="138"/>
      <c r="E14" s="172">
        <f t="shared" si="0"/>
        <v>0</v>
      </c>
      <c r="F14" s="373"/>
      <c r="G14" s="373"/>
      <c r="H14" s="172">
        <f t="shared" si="1"/>
        <v>0</v>
      </c>
      <c r="I14" s="1018"/>
      <c r="J14" s="1019" t="s">
        <v>513</v>
      </c>
      <c r="K14" s="1019" t="s">
        <v>511</v>
      </c>
      <c r="L14" s="1019"/>
      <c r="M14" s="1019" t="s">
        <v>512</v>
      </c>
      <c r="N14" s="1019" t="s">
        <v>511</v>
      </c>
      <c r="O14" s="1019"/>
      <c r="P14" s="1020" t="s">
        <v>3</v>
      </c>
      <c r="Q14" s="1011"/>
      <c r="R14" s="1011"/>
      <c r="S14" s="1011"/>
      <c r="T14" s="1011"/>
      <c r="U14" s="1011"/>
    </row>
    <row r="15" spans="1:21">
      <c r="A15" s="138"/>
      <c r="B15" s="138"/>
      <c r="C15" s="138"/>
      <c r="D15" s="138"/>
      <c r="E15" s="172">
        <f t="shared" si="0"/>
        <v>0</v>
      </c>
      <c r="F15" s="373"/>
      <c r="G15" s="373"/>
      <c r="H15" s="172">
        <f t="shared" si="1"/>
        <v>0</v>
      </c>
      <c r="I15" s="1018"/>
      <c r="J15" s="1019" t="s">
        <v>513</v>
      </c>
      <c r="K15" s="1019" t="s">
        <v>511</v>
      </c>
      <c r="L15" s="1019"/>
      <c r="M15" s="1019" t="s">
        <v>512</v>
      </c>
      <c r="N15" s="1019" t="s">
        <v>511</v>
      </c>
      <c r="O15" s="1019"/>
      <c r="P15" s="1020" t="s">
        <v>3</v>
      </c>
      <c r="Q15" s="1011"/>
      <c r="R15" s="1011"/>
      <c r="S15" s="1011"/>
      <c r="T15" s="1011"/>
      <c r="U15" s="1011"/>
    </row>
    <row r="16" spans="1:21">
      <c r="A16" s="138"/>
      <c r="B16" s="138"/>
      <c r="C16" s="138"/>
      <c r="D16" s="138"/>
      <c r="E16" s="172">
        <f t="shared" si="0"/>
        <v>0</v>
      </c>
      <c r="F16" s="373"/>
      <c r="G16" s="373"/>
      <c r="H16" s="172">
        <f t="shared" si="1"/>
        <v>0</v>
      </c>
      <c r="I16" s="1018"/>
      <c r="J16" s="1019" t="s">
        <v>513</v>
      </c>
      <c r="K16" s="1019" t="s">
        <v>511</v>
      </c>
      <c r="L16" s="1019"/>
      <c r="M16" s="1019" t="s">
        <v>512</v>
      </c>
      <c r="N16" s="1019" t="s">
        <v>511</v>
      </c>
      <c r="O16" s="1019"/>
      <c r="P16" s="1020" t="s">
        <v>3</v>
      </c>
      <c r="Q16" s="1011"/>
      <c r="R16" s="1011"/>
      <c r="S16" s="1011"/>
      <c r="T16" s="1011"/>
      <c r="U16" s="1011"/>
    </row>
    <row r="17" spans="1:21">
      <c r="A17" s="138"/>
      <c r="B17" s="138"/>
      <c r="C17" s="138"/>
      <c r="D17" s="138"/>
      <c r="E17" s="172">
        <f t="shared" si="0"/>
        <v>0</v>
      </c>
      <c r="F17" s="373"/>
      <c r="G17" s="373"/>
      <c r="H17" s="172">
        <f t="shared" si="1"/>
        <v>0</v>
      </c>
      <c r="I17" s="1018"/>
      <c r="J17" s="1019" t="s">
        <v>513</v>
      </c>
      <c r="K17" s="1019" t="s">
        <v>511</v>
      </c>
      <c r="L17" s="1019"/>
      <c r="M17" s="1019" t="s">
        <v>512</v>
      </c>
      <c r="N17" s="1019" t="s">
        <v>511</v>
      </c>
      <c r="O17" s="1019"/>
      <c r="P17" s="1020" t="s">
        <v>3</v>
      </c>
      <c r="Q17" s="1011"/>
      <c r="R17" s="1011"/>
      <c r="S17" s="1011"/>
      <c r="T17" s="1011"/>
      <c r="U17" s="1011"/>
    </row>
    <row r="18" spans="1:21">
      <c r="A18" s="138"/>
      <c r="B18" s="138"/>
      <c r="C18" s="138"/>
      <c r="D18" s="138"/>
      <c r="E18" s="172">
        <f t="shared" si="0"/>
        <v>0</v>
      </c>
      <c r="F18" s="373"/>
      <c r="G18" s="373"/>
      <c r="H18" s="172">
        <f t="shared" si="1"/>
        <v>0</v>
      </c>
      <c r="I18" s="1018"/>
      <c r="J18" s="1019" t="s">
        <v>513</v>
      </c>
      <c r="K18" s="1019" t="s">
        <v>511</v>
      </c>
      <c r="L18" s="1019"/>
      <c r="M18" s="1019" t="s">
        <v>512</v>
      </c>
      <c r="N18" s="1019" t="s">
        <v>511</v>
      </c>
      <c r="O18" s="1019"/>
      <c r="P18" s="1020" t="s">
        <v>3</v>
      </c>
      <c r="Q18" s="1011"/>
      <c r="R18" s="1011"/>
      <c r="S18" s="1011"/>
      <c r="T18" s="1011"/>
      <c r="U18" s="1011"/>
    </row>
    <row r="19" spans="1:21">
      <c r="A19" s="138"/>
      <c r="B19" s="138"/>
      <c r="C19" s="138"/>
      <c r="D19" s="138"/>
      <c r="E19" s="172">
        <f t="shared" si="0"/>
        <v>0</v>
      </c>
      <c r="F19" s="373"/>
      <c r="G19" s="373"/>
      <c r="H19" s="172">
        <f t="shared" si="1"/>
        <v>0</v>
      </c>
      <c r="I19" s="1018"/>
      <c r="J19" s="1019" t="s">
        <v>513</v>
      </c>
      <c r="K19" s="1019" t="s">
        <v>511</v>
      </c>
      <c r="L19" s="1019"/>
      <c r="M19" s="1019" t="s">
        <v>512</v>
      </c>
      <c r="N19" s="1019" t="s">
        <v>511</v>
      </c>
      <c r="O19" s="1019"/>
      <c r="P19" s="1020" t="s">
        <v>3</v>
      </c>
      <c r="Q19" s="1011"/>
      <c r="R19" s="1011"/>
      <c r="S19" s="1011"/>
      <c r="T19" s="1011"/>
      <c r="U19" s="1011"/>
    </row>
    <row r="20" spans="1:21">
      <c r="A20" s="138"/>
      <c r="B20" s="138"/>
      <c r="C20" s="138"/>
      <c r="D20" s="138"/>
      <c r="E20" s="172">
        <f t="shared" si="0"/>
        <v>0</v>
      </c>
      <c r="F20" s="373"/>
      <c r="G20" s="373"/>
      <c r="H20" s="172">
        <f t="shared" si="1"/>
        <v>0</v>
      </c>
      <c r="I20" s="1018"/>
      <c r="J20" s="1019" t="s">
        <v>513</v>
      </c>
      <c r="K20" s="1019" t="s">
        <v>511</v>
      </c>
      <c r="L20" s="1019"/>
      <c r="M20" s="1019" t="s">
        <v>512</v>
      </c>
      <c r="N20" s="1019" t="s">
        <v>511</v>
      </c>
      <c r="O20" s="1019"/>
      <c r="P20" s="1020" t="s">
        <v>3</v>
      </c>
      <c r="Q20" s="1011"/>
      <c r="R20" s="1011"/>
      <c r="S20" s="1011"/>
      <c r="T20" s="1011"/>
      <c r="U20" s="1011"/>
    </row>
    <row r="21" spans="1:21">
      <c r="A21" s="138"/>
      <c r="B21" s="138"/>
      <c r="C21" s="138"/>
      <c r="D21" s="138"/>
      <c r="E21" s="172">
        <f t="shared" si="0"/>
        <v>0</v>
      </c>
      <c r="F21" s="373"/>
      <c r="G21" s="373"/>
      <c r="H21" s="172">
        <f t="shared" si="1"/>
        <v>0</v>
      </c>
      <c r="I21" s="1018"/>
      <c r="J21" s="1019" t="s">
        <v>513</v>
      </c>
      <c r="K21" s="1019" t="s">
        <v>511</v>
      </c>
      <c r="L21" s="1019"/>
      <c r="M21" s="1019" t="s">
        <v>512</v>
      </c>
      <c r="N21" s="1019" t="s">
        <v>511</v>
      </c>
      <c r="O21" s="1019"/>
      <c r="P21" s="1020" t="s">
        <v>3</v>
      </c>
      <c r="Q21" s="1011"/>
      <c r="R21" s="1011"/>
      <c r="S21" s="1011"/>
      <c r="T21" s="1011"/>
      <c r="U21" s="1011"/>
    </row>
    <row r="22" spans="1:21">
      <c r="A22" s="138"/>
      <c r="B22" s="138"/>
      <c r="C22" s="138"/>
      <c r="D22" s="138"/>
      <c r="E22" s="172">
        <f t="shared" si="0"/>
        <v>0</v>
      </c>
      <c r="F22" s="373"/>
      <c r="G22" s="373"/>
      <c r="H22" s="172">
        <f t="shared" si="1"/>
        <v>0</v>
      </c>
      <c r="I22" s="1018"/>
      <c r="J22" s="1019" t="s">
        <v>513</v>
      </c>
      <c r="K22" s="1019" t="s">
        <v>511</v>
      </c>
      <c r="L22" s="1019"/>
      <c r="M22" s="1019" t="s">
        <v>512</v>
      </c>
      <c r="N22" s="1019" t="s">
        <v>511</v>
      </c>
      <c r="O22" s="1019"/>
      <c r="P22" s="1020" t="s">
        <v>3</v>
      </c>
      <c r="Q22" s="1011"/>
      <c r="R22" s="1011"/>
      <c r="S22" s="1011"/>
      <c r="T22" s="1011"/>
      <c r="U22" s="1011"/>
    </row>
    <row r="23" spans="1:21">
      <c r="A23" s="138"/>
      <c r="B23" s="138"/>
      <c r="C23" s="138"/>
      <c r="D23" s="138"/>
      <c r="E23" s="172">
        <f t="shared" si="0"/>
        <v>0</v>
      </c>
      <c r="F23" s="373"/>
      <c r="G23" s="373"/>
      <c r="H23" s="172">
        <f t="shared" si="1"/>
        <v>0</v>
      </c>
      <c r="I23" s="1018"/>
      <c r="J23" s="1019" t="s">
        <v>513</v>
      </c>
      <c r="K23" s="1019" t="s">
        <v>511</v>
      </c>
      <c r="L23" s="1019"/>
      <c r="M23" s="1019" t="s">
        <v>512</v>
      </c>
      <c r="N23" s="1019" t="s">
        <v>511</v>
      </c>
      <c r="O23" s="1019"/>
      <c r="P23" s="1020" t="s">
        <v>3</v>
      </c>
      <c r="Q23" s="1011"/>
      <c r="R23" s="1011"/>
      <c r="S23" s="1011"/>
      <c r="T23" s="1011"/>
      <c r="U23" s="1011"/>
    </row>
    <row r="24" spans="1:21">
      <c r="A24" s="138"/>
      <c r="B24" s="138"/>
      <c r="C24" s="138"/>
      <c r="D24" s="138"/>
      <c r="E24" s="172">
        <f t="shared" si="0"/>
        <v>0</v>
      </c>
      <c r="F24" s="373"/>
      <c r="G24" s="373"/>
      <c r="H24" s="172">
        <f t="shared" si="1"/>
        <v>0</v>
      </c>
      <c r="I24" s="1018"/>
      <c r="J24" s="1019" t="s">
        <v>513</v>
      </c>
      <c r="K24" s="1019" t="s">
        <v>511</v>
      </c>
      <c r="L24" s="1019"/>
      <c r="M24" s="1019" t="s">
        <v>512</v>
      </c>
      <c r="N24" s="1019" t="s">
        <v>511</v>
      </c>
      <c r="O24" s="1019"/>
      <c r="P24" s="1020" t="s">
        <v>3</v>
      </c>
      <c r="Q24" s="1011"/>
      <c r="R24" s="1011"/>
      <c r="S24" s="1011"/>
      <c r="T24" s="1011"/>
      <c r="U24" s="1011"/>
    </row>
    <row r="25" spans="1:21">
      <c r="A25" s="138"/>
      <c r="B25" s="138"/>
      <c r="C25" s="138"/>
      <c r="D25" s="138"/>
      <c r="E25" s="172">
        <f t="shared" si="0"/>
        <v>0</v>
      </c>
      <c r="F25" s="373"/>
      <c r="G25" s="373"/>
      <c r="H25" s="172">
        <f t="shared" si="1"/>
        <v>0</v>
      </c>
      <c r="I25" s="1018"/>
      <c r="J25" s="1019" t="s">
        <v>513</v>
      </c>
      <c r="K25" s="1019" t="s">
        <v>511</v>
      </c>
      <c r="L25" s="1019"/>
      <c r="M25" s="1019" t="s">
        <v>512</v>
      </c>
      <c r="N25" s="1019" t="s">
        <v>511</v>
      </c>
      <c r="O25" s="1019"/>
      <c r="P25" s="1020" t="s">
        <v>3</v>
      </c>
      <c r="Q25" s="1011"/>
      <c r="R25" s="1011"/>
      <c r="S25" s="1011"/>
      <c r="T25" s="1011"/>
      <c r="U25" s="1011"/>
    </row>
    <row r="26" spans="1:21">
      <c r="A26" s="138"/>
      <c r="B26" s="138"/>
      <c r="C26" s="138"/>
      <c r="D26" s="138"/>
      <c r="E26" s="172">
        <f t="shared" si="0"/>
        <v>0</v>
      </c>
      <c r="F26" s="373"/>
      <c r="G26" s="373"/>
      <c r="H26" s="172">
        <f t="shared" si="1"/>
        <v>0</v>
      </c>
      <c r="I26" s="1018"/>
      <c r="J26" s="1019" t="s">
        <v>513</v>
      </c>
      <c r="K26" s="1019" t="s">
        <v>511</v>
      </c>
      <c r="L26" s="1019"/>
      <c r="M26" s="1019" t="s">
        <v>512</v>
      </c>
      <c r="N26" s="1019" t="s">
        <v>511</v>
      </c>
      <c r="O26" s="1019"/>
      <c r="P26" s="1020" t="s">
        <v>3</v>
      </c>
      <c r="Q26" s="1011"/>
      <c r="R26" s="1011"/>
      <c r="S26" s="1011"/>
      <c r="T26" s="1011"/>
      <c r="U26" s="1011"/>
    </row>
    <row r="27" spans="1:21">
      <c r="A27" s="138"/>
      <c r="B27" s="138"/>
      <c r="C27" s="138"/>
      <c r="D27" s="138"/>
      <c r="E27" s="172">
        <f t="shared" si="0"/>
        <v>0</v>
      </c>
      <c r="F27" s="373"/>
      <c r="G27" s="373"/>
      <c r="H27" s="172">
        <f t="shared" si="1"/>
        <v>0</v>
      </c>
      <c r="I27" s="1018"/>
      <c r="J27" s="1019" t="s">
        <v>513</v>
      </c>
      <c r="K27" s="1019" t="s">
        <v>511</v>
      </c>
      <c r="L27" s="1019"/>
      <c r="M27" s="1019" t="s">
        <v>512</v>
      </c>
      <c r="N27" s="1019" t="s">
        <v>511</v>
      </c>
      <c r="O27" s="1019"/>
      <c r="P27" s="1020" t="s">
        <v>3</v>
      </c>
      <c r="Q27" s="1011"/>
      <c r="R27" s="1011"/>
      <c r="S27" s="1011"/>
      <c r="T27" s="1011"/>
      <c r="U27" s="1011"/>
    </row>
    <row r="28" spans="1:21">
      <c r="A28" s="138"/>
      <c r="B28" s="138"/>
      <c r="C28" s="138"/>
      <c r="D28" s="138"/>
      <c r="E28" s="172">
        <f t="shared" si="0"/>
        <v>0</v>
      </c>
      <c r="F28" s="373"/>
      <c r="G28" s="373"/>
      <c r="H28" s="172">
        <f t="shared" si="1"/>
        <v>0</v>
      </c>
      <c r="I28" s="1018"/>
      <c r="J28" s="1019" t="s">
        <v>513</v>
      </c>
      <c r="K28" s="1019" t="s">
        <v>511</v>
      </c>
      <c r="L28" s="1019"/>
      <c r="M28" s="1019" t="s">
        <v>512</v>
      </c>
      <c r="N28" s="1019" t="s">
        <v>511</v>
      </c>
      <c r="O28" s="1019"/>
      <c r="P28" s="1020" t="s">
        <v>3</v>
      </c>
      <c r="Q28" s="1011"/>
      <c r="R28" s="1011"/>
      <c r="S28" s="1011"/>
      <c r="T28" s="1011"/>
      <c r="U28" s="1011"/>
    </row>
    <row r="29" spans="1:21">
      <c r="A29" s="138"/>
      <c r="B29" s="138"/>
      <c r="C29" s="138"/>
      <c r="D29" s="138"/>
      <c r="E29" s="172">
        <f t="shared" si="0"/>
        <v>0</v>
      </c>
      <c r="F29" s="373"/>
      <c r="G29" s="373"/>
      <c r="H29" s="172">
        <f t="shared" si="1"/>
        <v>0</v>
      </c>
      <c r="I29" s="1018"/>
      <c r="J29" s="1019" t="s">
        <v>513</v>
      </c>
      <c r="K29" s="1019" t="s">
        <v>511</v>
      </c>
      <c r="L29" s="1019"/>
      <c r="M29" s="1019" t="s">
        <v>512</v>
      </c>
      <c r="N29" s="1019" t="s">
        <v>511</v>
      </c>
      <c r="O29" s="1019"/>
      <c r="P29" s="1020" t="s">
        <v>3</v>
      </c>
      <c r="Q29" s="1011"/>
      <c r="R29" s="1011"/>
      <c r="S29" s="1011"/>
      <c r="T29" s="1011"/>
      <c r="U29" s="1011"/>
    </row>
    <row r="30" spans="1:21">
      <c r="A30" s="138"/>
      <c r="B30" s="138"/>
      <c r="C30" s="138"/>
      <c r="D30" s="138"/>
      <c r="E30" s="172">
        <f t="shared" si="0"/>
        <v>0</v>
      </c>
      <c r="F30" s="373"/>
      <c r="G30" s="373"/>
      <c r="H30" s="172">
        <f t="shared" si="1"/>
        <v>0</v>
      </c>
      <c r="I30" s="1018"/>
      <c r="J30" s="1019" t="s">
        <v>513</v>
      </c>
      <c r="K30" s="1019" t="s">
        <v>511</v>
      </c>
      <c r="L30" s="1019"/>
      <c r="M30" s="1019" t="s">
        <v>512</v>
      </c>
      <c r="N30" s="1019" t="s">
        <v>511</v>
      </c>
      <c r="O30" s="1019"/>
      <c r="P30" s="1020" t="s">
        <v>3</v>
      </c>
      <c r="Q30" s="1011"/>
      <c r="R30" s="1011"/>
      <c r="S30" s="1011"/>
      <c r="T30" s="1011"/>
      <c r="U30" s="1011"/>
    </row>
    <row r="31" spans="1:21">
      <c r="A31" s="138"/>
      <c r="B31" s="138"/>
      <c r="C31" s="138"/>
      <c r="D31" s="138"/>
      <c r="E31" s="172">
        <f t="shared" si="0"/>
        <v>0</v>
      </c>
      <c r="F31" s="373"/>
      <c r="G31" s="373"/>
      <c r="H31" s="172">
        <f t="shared" si="1"/>
        <v>0</v>
      </c>
      <c r="I31" s="1018"/>
      <c r="J31" s="1019" t="s">
        <v>513</v>
      </c>
      <c r="K31" s="1019" t="s">
        <v>511</v>
      </c>
      <c r="L31" s="1019"/>
      <c r="M31" s="1019" t="s">
        <v>512</v>
      </c>
      <c r="N31" s="1019" t="s">
        <v>511</v>
      </c>
      <c r="O31" s="1019"/>
      <c r="P31" s="1020" t="s">
        <v>3</v>
      </c>
      <c r="Q31" s="1011"/>
      <c r="R31" s="1011"/>
      <c r="S31" s="1011"/>
      <c r="T31" s="1011"/>
      <c r="U31" s="1011"/>
    </row>
    <row r="32" spans="1:21">
      <c r="A32" s="138"/>
      <c r="B32" s="138"/>
      <c r="C32" s="138"/>
      <c r="D32" s="138"/>
      <c r="E32" s="172">
        <f t="shared" si="0"/>
        <v>0</v>
      </c>
      <c r="F32" s="373"/>
      <c r="G32" s="373"/>
      <c r="H32" s="172">
        <f t="shared" si="1"/>
        <v>0</v>
      </c>
      <c r="I32" s="1018"/>
      <c r="J32" s="1019" t="s">
        <v>513</v>
      </c>
      <c r="K32" s="1019" t="s">
        <v>511</v>
      </c>
      <c r="L32" s="1019"/>
      <c r="M32" s="1019" t="s">
        <v>512</v>
      </c>
      <c r="N32" s="1019" t="s">
        <v>511</v>
      </c>
      <c r="O32" s="1019"/>
      <c r="P32" s="1020" t="s">
        <v>3</v>
      </c>
      <c r="Q32" s="1011"/>
      <c r="R32" s="1011"/>
      <c r="S32" s="1011"/>
      <c r="T32" s="1011"/>
      <c r="U32" s="1011"/>
    </row>
    <row r="33" spans="1:21">
      <c r="A33" s="138"/>
      <c r="B33" s="138"/>
      <c r="C33" s="138"/>
      <c r="D33" s="138"/>
      <c r="E33" s="172">
        <f t="shared" si="0"/>
        <v>0</v>
      </c>
      <c r="F33" s="373"/>
      <c r="G33" s="373"/>
      <c r="H33" s="172">
        <f t="shared" si="1"/>
        <v>0</v>
      </c>
      <c r="I33" s="1018"/>
      <c r="J33" s="1019" t="s">
        <v>513</v>
      </c>
      <c r="K33" s="1019" t="s">
        <v>511</v>
      </c>
      <c r="L33" s="1019"/>
      <c r="M33" s="1019" t="s">
        <v>512</v>
      </c>
      <c r="N33" s="1019" t="s">
        <v>511</v>
      </c>
      <c r="O33" s="1019"/>
      <c r="P33" s="1020" t="s">
        <v>3</v>
      </c>
      <c r="Q33" s="1011"/>
      <c r="R33" s="1011"/>
      <c r="S33" s="1011"/>
      <c r="T33" s="1011"/>
      <c r="U33" s="1011"/>
    </row>
    <row r="34" spans="1:21">
      <c r="A34" s="138"/>
      <c r="B34" s="138"/>
      <c r="C34" s="138"/>
      <c r="D34" s="138"/>
      <c r="E34" s="172">
        <f t="shared" si="0"/>
        <v>0</v>
      </c>
      <c r="F34" s="373"/>
      <c r="G34" s="373"/>
      <c r="H34" s="172">
        <f t="shared" si="1"/>
        <v>0</v>
      </c>
      <c r="I34" s="1018"/>
      <c r="J34" s="1019" t="s">
        <v>513</v>
      </c>
      <c r="K34" s="1019" t="s">
        <v>511</v>
      </c>
      <c r="L34" s="1019"/>
      <c r="M34" s="1019" t="s">
        <v>512</v>
      </c>
      <c r="N34" s="1019" t="s">
        <v>511</v>
      </c>
      <c r="O34" s="1019"/>
      <c r="P34" s="1020" t="s">
        <v>3</v>
      </c>
      <c r="Q34" s="1011"/>
      <c r="R34" s="1011"/>
      <c r="S34" s="1011"/>
      <c r="T34" s="1011"/>
      <c r="U34" s="1011"/>
    </row>
    <row r="35" spans="1:21">
      <c r="A35" s="138"/>
      <c r="B35" s="138"/>
      <c r="C35" s="138"/>
      <c r="D35" s="138"/>
      <c r="E35" s="172">
        <f t="shared" si="0"/>
        <v>0</v>
      </c>
      <c r="F35" s="373"/>
      <c r="G35" s="373"/>
      <c r="H35" s="172">
        <f t="shared" si="1"/>
        <v>0</v>
      </c>
      <c r="I35" s="1018"/>
      <c r="J35" s="1019" t="s">
        <v>513</v>
      </c>
      <c r="K35" s="1019" t="s">
        <v>511</v>
      </c>
      <c r="L35" s="1019"/>
      <c r="M35" s="1019" t="s">
        <v>512</v>
      </c>
      <c r="N35" s="1019" t="s">
        <v>511</v>
      </c>
      <c r="O35" s="1019"/>
      <c r="P35" s="1020" t="s">
        <v>3</v>
      </c>
      <c r="Q35" s="1011"/>
      <c r="R35" s="1011"/>
      <c r="S35" s="1011"/>
      <c r="T35" s="1011"/>
      <c r="U35" s="1011"/>
    </row>
    <row r="36" spans="1:21">
      <c r="A36" s="138"/>
      <c r="B36" s="138"/>
      <c r="C36" s="138"/>
      <c r="D36" s="138"/>
      <c r="E36" s="172">
        <f t="shared" si="0"/>
        <v>0</v>
      </c>
      <c r="F36" s="373"/>
      <c r="G36" s="373"/>
      <c r="H36" s="172">
        <f t="shared" si="1"/>
        <v>0</v>
      </c>
      <c r="I36" s="1018"/>
      <c r="J36" s="1019" t="s">
        <v>513</v>
      </c>
      <c r="K36" s="1019" t="s">
        <v>511</v>
      </c>
      <c r="L36" s="1019"/>
      <c r="M36" s="1019" t="s">
        <v>512</v>
      </c>
      <c r="N36" s="1019" t="s">
        <v>511</v>
      </c>
      <c r="O36" s="1019"/>
      <c r="P36" s="1020" t="s">
        <v>3</v>
      </c>
      <c r="Q36" s="1011"/>
      <c r="R36" s="1011"/>
      <c r="S36" s="1011"/>
      <c r="T36" s="1011"/>
      <c r="U36" s="1011"/>
    </row>
    <row r="37" spans="1:21">
      <c r="A37" s="138"/>
      <c r="B37" s="138"/>
      <c r="C37" s="138"/>
      <c r="D37" s="138"/>
      <c r="E37" s="172">
        <f t="shared" si="0"/>
        <v>0</v>
      </c>
      <c r="F37" s="373"/>
      <c r="G37" s="373"/>
      <c r="H37" s="172">
        <f t="shared" si="1"/>
        <v>0</v>
      </c>
      <c r="I37" s="1018"/>
      <c r="J37" s="1019" t="s">
        <v>513</v>
      </c>
      <c r="K37" s="1019" t="s">
        <v>511</v>
      </c>
      <c r="L37" s="1019"/>
      <c r="M37" s="1019" t="s">
        <v>512</v>
      </c>
      <c r="N37" s="1019" t="s">
        <v>511</v>
      </c>
      <c r="O37" s="1019"/>
      <c r="P37" s="1020" t="s">
        <v>3</v>
      </c>
      <c r="Q37" s="1011"/>
      <c r="R37" s="1011"/>
      <c r="S37" s="1011"/>
      <c r="T37" s="1011"/>
      <c r="U37" s="1011"/>
    </row>
    <row r="38" spans="1:21">
      <c r="A38" s="138"/>
      <c r="B38" s="138"/>
      <c r="C38" s="138"/>
      <c r="D38" s="138"/>
      <c r="E38" s="172">
        <f t="shared" si="0"/>
        <v>0</v>
      </c>
      <c r="F38" s="373"/>
      <c r="G38" s="373"/>
      <c r="H38" s="172">
        <f t="shared" si="1"/>
        <v>0</v>
      </c>
      <c r="I38" s="1018"/>
      <c r="J38" s="1019" t="s">
        <v>513</v>
      </c>
      <c r="K38" s="1019" t="s">
        <v>511</v>
      </c>
      <c r="L38" s="1019"/>
      <c r="M38" s="1019" t="s">
        <v>512</v>
      </c>
      <c r="N38" s="1019" t="s">
        <v>511</v>
      </c>
      <c r="O38" s="1019"/>
      <c r="P38" s="1020" t="s">
        <v>3</v>
      </c>
      <c r="Q38" s="1011"/>
      <c r="R38" s="1011"/>
      <c r="S38" s="1011"/>
      <c r="T38" s="1011"/>
      <c r="U38" s="1011"/>
    </row>
    <row r="39" spans="1:21">
      <c r="A39" s="138"/>
      <c r="B39" s="138"/>
      <c r="C39" s="138"/>
      <c r="D39" s="138"/>
      <c r="E39" s="172">
        <f t="shared" si="0"/>
        <v>0</v>
      </c>
      <c r="F39" s="373"/>
      <c r="G39" s="373"/>
      <c r="H39" s="172">
        <f t="shared" si="1"/>
        <v>0</v>
      </c>
      <c r="I39" s="1018"/>
      <c r="J39" s="1019" t="s">
        <v>513</v>
      </c>
      <c r="K39" s="1019" t="s">
        <v>511</v>
      </c>
      <c r="L39" s="1019"/>
      <c r="M39" s="1019" t="s">
        <v>512</v>
      </c>
      <c r="N39" s="1019" t="s">
        <v>511</v>
      </c>
      <c r="O39" s="1019"/>
      <c r="P39" s="1020" t="s">
        <v>3</v>
      </c>
      <c r="Q39" s="1011"/>
      <c r="R39" s="1011"/>
      <c r="S39" s="1011"/>
      <c r="T39" s="1011"/>
      <c r="U39" s="1011"/>
    </row>
    <row r="40" spans="1:21">
      <c r="A40" s="138"/>
      <c r="B40" s="138"/>
      <c r="C40" s="138"/>
      <c r="D40" s="138"/>
      <c r="E40" s="172">
        <f t="shared" si="0"/>
        <v>0</v>
      </c>
      <c r="F40" s="373"/>
      <c r="G40" s="373"/>
      <c r="H40" s="172">
        <f t="shared" si="1"/>
        <v>0</v>
      </c>
      <c r="I40" s="1018"/>
      <c r="J40" s="1019" t="s">
        <v>513</v>
      </c>
      <c r="K40" s="1019" t="s">
        <v>511</v>
      </c>
      <c r="L40" s="1019"/>
      <c r="M40" s="1019" t="s">
        <v>512</v>
      </c>
      <c r="N40" s="1019" t="s">
        <v>511</v>
      </c>
      <c r="O40" s="1019"/>
      <c r="P40" s="1020" t="s">
        <v>3</v>
      </c>
      <c r="Q40" s="1011"/>
      <c r="R40" s="1011"/>
      <c r="S40" s="1011"/>
      <c r="T40" s="1011"/>
      <c r="U40" s="1011"/>
    </row>
    <row r="41" spans="1:21">
      <c r="A41" s="138"/>
      <c r="B41" s="138"/>
      <c r="C41" s="138"/>
      <c r="D41" s="138"/>
      <c r="E41" s="172">
        <f t="shared" si="0"/>
        <v>0</v>
      </c>
      <c r="F41" s="373"/>
      <c r="G41" s="373"/>
      <c r="H41" s="172">
        <f t="shared" si="1"/>
        <v>0</v>
      </c>
      <c r="I41" s="1018"/>
      <c r="J41" s="1019" t="s">
        <v>513</v>
      </c>
      <c r="K41" s="1019" t="s">
        <v>511</v>
      </c>
      <c r="L41" s="1019"/>
      <c r="M41" s="1019" t="s">
        <v>512</v>
      </c>
      <c r="N41" s="1019" t="s">
        <v>511</v>
      </c>
      <c r="O41" s="1019"/>
      <c r="P41" s="1020" t="s">
        <v>3</v>
      </c>
      <c r="Q41" s="1011"/>
      <c r="R41" s="1011"/>
      <c r="S41" s="1011"/>
      <c r="T41" s="1011"/>
      <c r="U41" s="1011"/>
    </row>
    <row r="42" spans="1:21">
      <c r="A42" s="138"/>
      <c r="B42" s="138"/>
      <c r="C42" s="138"/>
      <c r="D42" s="138"/>
      <c r="E42" s="172">
        <f t="shared" si="0"/>
        <v>0</v>
      </c>
      <c r="F42" s="373"/>
      <c r="G42" s="373"/>
      <c r="H42" s="172">
        <f t="shared" si="1"/>
        <v>0</v>
      </c>
      <c r="I42" s="1018"/>
      <c r="J42" s="1019" t="s">
        <v>513</v>
      </c>
      <c r="K42" s="1019" t="s">
        <v>511</v>
      </c>
      <c r="L42" s="1019"/>
      <c r="M42" s="1019" t="s">
        <v>512</v>
      </c>
      <c r="N42" s="1019" t="s">
        <v>511</v>
      </c>
      <c r="O42" s="1019"/>
      <c r="P42" s="1020" t="s">
        <v>3</v>
      </c>
      <c r="Q42" s="1011"/>
      <c r="R42" s="1011"/>
      <c r="S42" s="1011"/>
      <c r="T42" s="1011"/>
      <c r="U42" s="1011"/>
    </row>
    <row r="43" spans="1:21">
      <c r="A43" s="138"/>
      <c r="B43" s="138"/>
      <c r="C43" s="138"/>
      <c r="D43" s="138"/>
      <c r="E43" s="1014">
        <f t="shared" si="0"/>
        <v>0</v>
      </c>
      <c r="F43" s="1015"/>
      <c r="G43" s="1015"/>
      <c r="H43" s="1014">
        <f t="shared" si="1"/>
        <v>0</v>
      </c>
      <c r="I43" s="1021"/>
      <c r="J43" s="1022" t="s">
        <v>513</v>
      </c>
      <c r="K43" s="1022" t="s">
        <v>511</v>
      </c>
      <c r="L43" s="1022"/>
      <c r="M43" s="1022" t="s">
        <v>512</v>
      </c>
      <c r="N43" s="1022" t="s">
        <v>511</v>
      </c>
      <c r="O43" s="1022"/>
      <c r="P43" s="1023" t="s">
        <v>3</v>
      </c>
      <c r="Q43" s="1011"/>
      <c r="R43" s="1011"/>
      <c r="S43" s="1011"/>
      <c r="T43" s="1011"/>
      <c r="U43" s="1011"/>
    </row>
    <row r="44" spans="1:21">
      <c r="A44" s="1004" t="s">
        <v>0</v>
      </c>
      <c r="B44" s="1003">
        <f t="shared" ref="B44:D44" si="2">SUM(B8:B43)</f>
        <v>0</v>
      </c>
      <c r="C44" s="1003">
        <f t="shared" si="2"/>
        <v>0</v>
      </c>
      <c r="D44" s="1003">
        <f t="shared" si="2"/>
        <v>0</v>
      </c>
      <c r="E44" s="1003">
        <f>SUM(E8:E43)</f>
        <v>0</v>
      </c>
      <c r="F44" s="1003">
        <f t="shared" ref="F44:H44" si="3">SUM(F8:F43)</f>
        <v>0</v>
      </c>
      <c r="G44" s="1003">
        <f t="shared" si="3"/>
        <v>0</v>
      </c>
      <c r="H44" s="1003">
        <f t="shared" si="3"/>
        <v>0</v>
      </c>
      <c r="I44" s="661"/>
      <c r="J44" s="662"/>
      <c r="K44" s="662"/>
      <c r="L44" s="662"/>
      <c r="M44" s="662"/>
      <c r="N44" s="662"/>
      <c r="O44" s="662"/>
      <c r="P44" s="663"/>
      <c r="Q44" s="1011"/>
      <c r="R44" s="1011"/>
      <c r="S44" s="1011"/>
      <c r="T44" s="1011"/>
      <c r="U44" s="1011"/>
    </row>
    <row r="46" spans="1:21">
      <c r="E46" s="52"/>
      <c r="F46" s="52"/>
      <c r="G46" s="52"/>
      <c r="H46" s="52"/>
      <c r="I46" s="52"/>
      <c r="J46" s="52"/>
    </row>
    <row r="47" spans="1:21">
      <c r="E47" s="52"/>
      <c r="F47" s="52"/>
      <c r="G47" s="52"/>
      <c r="H47" s="52"/>
      <c r="I47" s="52"/>
      <c r="J47" s="52"/>
    </row>
    <row r="48" spans="1:21">
      <c r="E48" s="52"/>
      <c r="F48" s="52"/>
      <c r="G48" s="52"/>
      <c r="H48" s="52"/>
      <c r="I48" s="52"/>
      <c r="J48" s="52"/>
    </row>
    <row r="49" spans="5:10">
      <c r="E49" s="52"/>
      <c r="F49" s="52"/>
      <c r="G49" s="52"/>
      <c r="H49" s="52"/>
      <c r="I49" s="52"/>
      <c r="J49" s="52"/>
    </row>
    <row r="50" spans="5:10">
      <c r="F50" s="52"/>
    </row>
    <row r="51" spans="5:10">
      <c r="F51" s="52"/>
    </row>
  </sheetData>
  <mergeCells count="3">
    <mergeCell ref="E6:H6"/>
    <mergeCell ref="I6:P6"/>
    <mergeCell ref="I7:P7"/>
  </mergeCells>
  <pageMargins left="0.45" right="0.28999999999999998" top="0.76" bottom="0.83" header="0.5" footer="0.5"/>
  <pageSetup paperSize="9" scale="88" fitToHeight="0" orientation="landscape" horizontalDpi="300" verticalDpi="300" r:id="rId1"/>
  <headerFooter alignWithMargins="0">
    <oddFooter>&amp;R&amp;9&amp;F/&amp;A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83671463EDD694BA2F7AE256FD93922" ma:contentTypeVersion="10" ma:contentTypeDescription="Create a new document." ma:contentTypeScope="" ma:versionID="e53025f53bdbc257ab65cbf579ea7033">
  <xsd:schema xmlns:xsd="http://www.w3.org/2001/XMLSchema" xmlns:xs="http://www.w3.org/2001/XMLSchema" xmlns:p="http://schemas.microsoft.com/office/2006/metadata/properties" xmlns:ns3="b090deb9-7da9-411c-8611-19eaba805011" targetNamespace="http://schemas.microsoft.com/office/2006/metadata/properties" ma:root="true" ma:fieldsID="692a9f32e6df033a465ef50c68f305f7" ns3:_="">
    <xsd:import namespace="b090deb9-7da9-411c-8611-19eaba80501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90deb9-7da9-411c-8611-19eaba80501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A7E1432-C7AA-4A01-8F1C-CC13A74FC79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090deb9-7da9-411c-8611-19eaba8050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E3FA255-C178-471C-8177-9F7359BD315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42947A7-500E-4E60-BADB-01C08FD6A632}">
  <ds:schemaRefs>
    <ds:schemaRef ds:uri="b090deb9-7da9-411c-8611-19eaba805011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28</vt:i4>
      </vt:variant>
      <vt:variant>
        <vt:lpstr>Named Ranges</vt:lpstr>
      </vt:variant>
      <vt:variant>
        <vt:i4>28</vt:i4>
      </vt:variant>
    </vt:vector>
  </HeadingPairs>
  <TitlesOfParts>
    <vt:vector size="56" baseType="lpstr">
      <vt:lpstr>หน้าปก</vt:lpstr>
      <vt:lpstr>Notice</vt:lpstr>
      <vt:lpstr>101_1 </vt:lpstr>
      <vt:lpstr>เทียบจำนวนนศ</vt:lpstr>
      <vt:lpstr>เทียบรายรับ</vt:lpstr>
      <vt:lpstr>แบบสรุปงบ</vt:lpstr>
      <vt:lpstr>รด102 ก สถิติรายรับ</vt:lpstr>
      <vt:lpstr>รด 103ก_2เงินผลประโยชน์</vt:lpstr>
      <vt:lpstr>รด 103ก_3 เงินจากฟาร์ม</vt:lpstr>
      <vt:lpstr>รด 103ก_4 เงินอบรม</vt:lpstr>
      <vt:lpstr>รด 103ก_5 อุดหนุน</vt:lpstr>
      <vt:lpstr>รด 103ก_6 วิจัยภายนอก</vt:lpstr>
      <vt:lpstr>รด 103ก_7รายได้อื่น</vt:lpstr>
      <vt:lpstr>รด 104ก ค่าธรรมเนียม</vt:lpstr>
      <vt:lpstr>104ก_1 ค่าลงทะเบียน </vt:lpstr>
      <vt:lpstr>จัดสรรเหมาจ่ายปตรี</vt:lpstr>
      <vt:lpstr>จัดสรรเหมาจ่ายโทเอก</vt:lpstr>
      <vt:lpstr>รด104ก_6ค่าบำรุงพิเศษ</vt:lpstr>
      <vt:lpstr>รด 104ก_5นักศึกษาทดลองเรียน</vt:lpstr>
      <vt:lpstr>รด104ก_8 ค่าธรรมเนียมอื่นๆ</vt:lpstr>
      <vt:lpstr>สรุปรายจ่าย-จ่ายจริง (สนม.)</vt:lpstr>
      <vt:lpstr>รด204 ก (บุคลากร)</vt:lpstr>
      <vt:lpstr>รด205 ก (ตชว) </vt:lpstr>
      <vt:lpstr>รด206ก (สาธารณู)</vt:lpstr>
      <vt:lpstr>รด207ก (ครุ)ทั้งหน่วยงาน</vt:lpstr>
      <vt:lpstr>รด208ก (สกส) ทั้งหน่วยงาน</vt:lpstr>
      <vt:lpstr>รด209ก อุดหนุน</vt:lpstr>
      <vt:lpstr>รด210 ก (รายจ่ายอื่น)</vt:lpstr>
      <vt:lpstr>'101_1 '!Print_Area</vt:lpstr>
      <vt:lpstr>'104ก_1 ค่าลงทะเบียน '!Print_Area</vt:lpstr>
      <vt:lpstr>Notice!Print_Area</vt:lpstr>
      <vt:lpstr>เทียบรายรับ!Print_Area</vt:lpstr>
      <vt:lpstr>แบบสรุปงบ!Print_Area</vt:lpstr>
      <vt:lpstr>จัดสรรเหมาจ่ายโทเอก!Print_Area</vt:lpstr>
      <vt:lpstr>'รด 103ก_2เงินผลประโยชน์'!Print_Area</vt:lpstr>
      <vt:lpstr>'รด 103ก_3 เงินจากฟาร์ม'!Print_Area</vt:lpstr>
      <vt:lpstr>'รด 103ก_4 เงินอบรม'!Print_Area</vt:lpstr>
      <vt:lpstr>'รด 103ก_5 อุดหนุน'!Print_Area</vt:lpstr>
      <vt:lpstr>'รด 103ก_6 วิจัยภายนอก'!Print_Area</vt:lpstr>
      <vt:lpstr>'รด 103ก_7รายได้อื่น'!Print_Area</vt:lpstr>
      <vt:lpstr>'รด 104ก ค่าธรรมเนียม'!Print_Area</vt:lpstr>
      <vt:lpstr>'รด 104ก_5นักศึกษาทดลองเรียน'!Print_Area</vt:lpstr>
      <vt:lpstr>'รด102 ก สถิติรายรับ'!Print_Area</vt:lpstr>
      <vt:lpstr>รด104ก_6ค่าบำรุงพิเศษ!Print_Area</vt:lpstr>
      <vt:lpstr>'รด104ก_8 ค่าธรรมเนียมอื่นๆ'!Print_Area</vt:lpstr>
      <vt:lpstr>'รด204 ก (บุคลากร)'!Print_Area</vt:lpstr>
      <vt:lpstr>'รด205 ก (ตชว) '!Print_Area</vt:lpstr>
      <vt:lpstr>'รด207ก (ครุ)ทั้งหน่วยงาน'!Print_Area</vt:lpstr>
      <vt:lpstr>'รด208ก (สกส) ทั้งหน่วยงาน'!Print_Area</vt:lpstr>
      <vt:lpstr>'รด210 ก (รายจ่ายอื่น)'!Print_Area</vt:lpstr>
      <vt:lpstr>'สรุปรายจ่าย-จ่ายจริง (สนม.)'!Print_Area</vt:lpstr>
      <vt:lpstr>เทียบจำนวนนศ!Print_Titles</vt:lpstr>
      <vt:lpstr>เทียบรายรับ!Print_Titles</vt:lpstr>
      <vt:lpstr>แบบสรุปงบ!Print_Titles</vt:lpstr>
      <vt:lpstr>'รด 104ก ค่าธรรมเนียม'!Print_Titles</vt:lpstr>
      <vt:lpstr>'รด208ก (สกส) ทั้งหน่วยงาน'!Print_Titles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PeeKung</dc:creator>
  <cp:lastModifiedBy>Planning</cp:lastModifiedBy>
  <cp:lastPrinted>2021-08-10T07:14:04Z</cp:lastPrinted>
  <dcterms:created xsi:type="dcterms:W3CDTF">2013-02-20T06:16:58Z</dcterms:created>
  <dcterms:modified xsi:type="dcterms:W3CDTF">2021-11-09T04:33:40Z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0x010100583671463EDD694BA2F7AE256FD93922</vt:lpwstr>
  </property>
</Properties>
</file>